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51840" windowHeight="21120" activeTab="0"/>
  </bookViews>
  <sheets>
    <sheet name="Rekapitulace stavby" sheetId="1" r:id="rId1"/>
    <sheet name="PS-12 - Dispečink a přeno..." sheetId="2" r:id="rId2"/>
    <sheet name="02.1 - Vodovodní řady" sheetId="3" r:id="rId3"/>
    <sheet name="02.2 - Armaturní šachta" sheetId="4" r:id="rId4"/>
    <sheet name="SO-03 - Vodovodní přípojky" sheetId="5" r:id="rId5"/>
    <sheet name="SO-10 - Oprava kanalizačn..." sheetId="6" r:id="rId6"/>
    <sheet name="11.1 - Opravy místních ko..." sheetId="7" r:id="rId7"/>
    <sheet name="VRN - Ostatní a vedlejší ..." sheetId="8" r:id="rId8"/>
  </sheets>
  <definedNames>
    <definedName name="_xlnm._FilterDatabase" localSheetId="2" hidden="1">'02.1 - Vodovodní řady'!$C$135:$K$1828</definedName>
    <definedName name="_xlnm._FilterDatabase" localSheetId="3" hidden="1">'02.2 - Armaturní šachta'!$C$131:$K$507</definedName>
    <definedName name="_xlnm._FilterDatabase" localSheetId="6" hidden="1">'11.1 - Opravy místních ko...'!$C$127:$K$463</definedName>
    <definedName name="_xlnm._FilterDatabase" localSheetId="1" hidden="1">'PS-12 - Dispečink a přeno...'!$C$123:$K$165</definedName>
    <definedName name="_xlnm._FilterDatabase" localSheetId="4" hidden="1">'SO-03 - Vodovodní přípojky'!$C$123:$K$432</definedName>
    <definedName name="_xlnm._FilterDatabase" localSheetId="5" hidden="1">'SO-10 - Oprava kanalizačn...'!$C$122:$K$188</definedName>
    <definedName name="_xlnm._FilterDatabase" localSheetId="7" hidden="1">'VRN - Ostatní a vedlejší ...'!$C$117:$K$148</definedName>
    <definedName name="_xlnm.Print_Area" localSheetId="2">'02.1 - Vodovodní řady'!$C$4:$J$76,'02.1 - Vodovodní řady'!$C$82:$J$115,'02.1 - Vodovodní řady'!$C$121:$K$1828</definedName>
    <definedName name="_xlnm.Print_Area" localSheetId="3">'02.2 - Armaturní šachta'!$C$4:$J$76,'02.2 - Armaturní šachta'!$C$82:$J$111,'02.2 - Armaturní šachta'!$C$117:$K$507</definedName>
    <definedName name="_xlnm.Print_Area" localSheetId="6">'11.1 - Opravy místních ko...'!$C$4:$J$76,'11.1 - Opravy místních ko...'!$C$82:$J$107,'11.1 - Opravy místních ko...'!$C$113:$K$463</definedName>
    <definedName name="_xlnm.Print_Area" localSheetId="1">'PS-12 - Dispečink a přeno...'!$C$4:$J$76,'PS-12 - Dispečink a přeno...'!$C$82:$J$105,'PS-12 - Dispečink a přeno...'!$C$111:$K$165</definedName>
    <definedName name="_xlnm.Print_Area" localSheetId="0">'Rekapitulace stavby'!$D$4:$AO$76,'Rekapitulace stavby'!$C$82:$AQ$104</definedName>
    <definedName name="_xlnm.Print_Area" localSheetId="4">'SO-03 - Vodovodní přípojky'!$C$4:$J$76,'SO-03 - Vodovodní přípojky'!$C$82:$J$105,'SO-03 - Vodovodní přípojky'!$C$111:$K$432</definedName>
    <definedName name="_xlnm.Print_Area" localSheetId="5">'SO-10 - Oprava kanalizačn...'!$C$4:$J$76,'SO-10 - Oprava kanalizačn...'!$C$82:$J$104,'SO-10 - Oprava kanalizačn...'!$C$110:$K$188</definedName>
    <definedName name="_xlnm.Print_Area" localSheetId="7">'VRN - Ostatní a vedlejší ...'!$C$4:$J$76,'VRN - Ostatní a vedlejší ...'!$C$82:$J$99,'VRN - Ostatní a vedlejší ...'!$C$105:$K$148</definedName>
    <definedName name="_xlnm.Print_Titles" localSheetId="0">'Rekapitulace stavby'!$92:$92</definedName>
    <definedName name="_xlnm.Print_Titles" localSheetId="1">'PS-12 - Dispečink a přeno...'!$123:$123</definedName>
    <definedName name="_xlnm.Print_Titles" localSheetId="2">'02.1 - Vodovodní řady'!$135:$135</definedName>
    <definedName name="_xlnm.Print_Titles" localSheetId="3">'02.2 - Armaturní šachta'!$131:$131</definedName>
    <definedName name="_xlnm.Print_Titles" localSheetId="4">'SO-03 - Vodovodní přípojky'!$123:$123</definedName>
    <definedName name="_xlnm.Print_Titles" localSheetId="5">'SO-10 - Oprava kanalizačn...'!$122:$122</definedName>
    <definedName name="_xlnm.Print_Titles" localSheetId="6">'11.1 - Opravy místních ko...'!$127:$127</definedName>
    <definedName name="_xlnm.Print_Titles" localSheetId="7">'VRN - Ostatní a vedlejší ...'!$117:$117</definedName>
  </definedNames>
  <calcPr calcId="191029"/>
  <extLst/>
</workbook>
</file>

<file path=xl/sharedStrings.xml><?xml version="1.0" encoding="utf-8"?>
<sst xmlns="http://schemas.openxmlformats.org/spreadsheetml/2006/main" count="29660" uniqueCount="2547">
  <si>
    <t>Export Komplet</t>
  </si>
  <si>
    <t/>
  </si>
  <si>
    <t>2.0</t>
  </si>
  <si>
    <t>ZAMOK</t>
  </si>
  <si>
    <t>False</t>
  </si>
  <si>
    <t>{d3ae71fb-295c-4ff3-be0a-313338f18247}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</si>
  <si>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</si>
  <si>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</si>
  <si>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</si>
  <si>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</si>
  <si>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</si>
  <si>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</si>
  <si>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</si>
  <si>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</si>
  <si>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1613622-18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</si>
  <si>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</si>
  <si>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</si>
  <si>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TÁBOR - HLINICE, VODOVOD</t>
  </si>
  <si>
    <t>KSO:</t>
  </si>
  <si>
    <t>CC-CZ:</t>
  </si>
  <si>
    <t>Místo:</t>
  </si>
  <si>
    <t>Hlinice</t>
  </si>
  <si>
    <t>Datum:</t>
  </si>
  <si>
    <t>Zadavatel:</t>
  </si>
  <si>
    <t>IČ:</t>
  </si>
  <si>
    <t>26069539</t>
  </si>
  <si>
    <t>Vodárenská společnost Táborsko s.r.o.</t>
  </si>
  <si>
    <t>DIČ:</t>
  </si>
  <si>
    <t>Uchazeč:</t>
  </si>
  <si>
    <t>Vyplň údaj</t>
  </si>
  <si>
    <t>Projektant:</t>
  </si>
  <si>
    <t>46964371</t>
  </si>
  <si>
    <t>Aquaprocon s.r.o., Divize Praha</t>
  </si>
  <si>
    <t>True</t>
  </si>
  <si>
    <t>Zpracovatel:</t>
  </si>
  <si>
    <t>ing. Iveta Heřmanská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</si>
  <si>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</si>
  <si>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Podkladem pro zpracování je projektová dokumentace ve stupni DPS a nedílnou součástí této DPS je zpracovaný soupis prací. DPS obsahuje další informace, které přímo v soupisu prací nejsou nebo se na příslušnou část DPS odkazují. Soupis prací není jediným zdrojem veškerých informací nutných pro ocenění položek. Uchazeč je povinen pečlivě prostudovat všechny části dané DPS.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</si>
  <si>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</si>
  <si>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</si>
  <si>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</si>
  <si>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</si>
  <si>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</si>
  <si>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</si>
  <si>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</si>
  <si>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</si>
  <si>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</si>
  <si>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</si>
  <si>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</si>
  <si>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</si>
  <si>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</si>
  <si>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</si>
  <si>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</si>
  <si>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</si>
  <si>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</si>
  <si>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</si>
  <si>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</si>
  <si>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</si>
  <si>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</si>
  <si>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</si>
  <si>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</si>
  <si>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</si>
  <si>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</si>
  <si>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</si>
  <si>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</si>
  <si>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</si>
  <si>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</si>
  <si>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</si>
  <si>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</si>
  <si>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</si>
  <si>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</si>
  <si>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</si>
  <si>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</si>
  <si>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</si>
  <si>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</si>
  <si>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</si>
  <si>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</si>
  <si>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</si>
  <si>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</si>
  <si>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</si>
  <si>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</si>
  <si>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</si>
  <si>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</si>
  <si>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PS-12</t>
  </si>
  <si>
    <t>Dispečink a přenos dat</t>
  </si>
  <si>
    <t>ING</t>
  </si>
  <si>
    <t>1</t>
  </si>
  <si>
    <t>{a8c49f41-76cb-4f9e-a5ff-f29d249023ef}</t>
  </si>
  <si>
    <t>828 89 1</t>
  </si>
  <si>
    <t>2</t>
  </si>
  <si>
    <t>SO-02</t>
  </si>
  <si>
    <t>Vodovodní řady</t>
  </si>
  <si>
    <t>{566fb86b-2406-445f-a467-46f6e1dda8ff}</t>
  </si>
  <si>
    <t>827 11 11</t>
  </si>
  <si>
    <t>02.1</t>
  </si>
  <si>
    <t>Soupis</t>
  </si>
  <si>
    <t>{fe5cb48e-8edc-4f84-849d-ea82d36f4b83}</t>
  </si>
  <si>
    <t>02.2</t>
  </si>
  <si>
    <t>Armaturní šachta</t>
  </si>
  <si>
    <t>{ce51ab7a-d4bd-4da5-b41d-7a9c4b9f06cf}</t>
  </si>
  <si>
    <t>SO-03</t>
  </si>
  <si>
    <t>Vodovodní přípojky</t>
  </si>
  <si>
    <t>{c70130c7-2608-4f6c-b5c8-3ef5ec073ee8}</t>
  </si>
  <si>
    <t>SO-10</t>
  </si>
  <si>
    <t>Oprava kanalizačních šachet</t>
  </si>
  <si>
    <t>{b461e7f5-7261-4550-95f1-70d37dac7194}</t>
  </si>
  <si>
    <t>827 21 12</t>
  </si>
  <si>
    <t>SO-11</t>
  </si>
  <si>
    <t>Opravy místních komunikací</t>
  </si>
  <si>
    <t>{24e2330c-fd2d-46af-a432-95d9a427e7eb}</t>
  </si>
  <si>
    <t>822 25 63</t>
  </si>
  <si>
    <t>11.1</t>
  </si>
  <si>
    <t>Opravy místních komunikací mimo rýhu</t>
  </si>
  <si>
    <t>{6af1a2bc-cbfd-4cfc-9733-c96b2284984a}</t>
  </si>
  <si>
    <t>VRN</t>
  </si>
  <si>
    <t>Ostatní a vedlejší náklady</t>
  </si>
  <si>
    <t>VON</t>
  </si>
  <si>
    <t>{ab77be15-edd6-4fd6-bdfd-60102d50ce46}</t>
  </si>
  <si>
    <t>KRYCÍ LIST SOUPISU PRACÍ</t>
  </si>
  <si>
    <t>Objekt:</t>
  </si>
  <si>
    <t>PS-12 - Dispečink a přenos dat</t>
  </si>
  <si>
    <t>ing. Jaroslav Bedáň</t>
  </si>
  <si>
    <t>REKAPITULACE ČLENĚNÍ SOUPISU PRACÍ</t>
  </si>
  <si>
    <t>Kód dílu - Popis</t>
  </si>
  <si>
    <t>Cena celkem [CZK]</t>
  </si>
  <si>
    <t>Náklady ze soupisu prací</t>
  </si>
  <si>
    <t>-1</t>
  </si>
  <si>
    <t>D1 - PS 12 DISPEČINK A PŘENOS DAT</t>
  </si>
  <si>
    <t xml:space="preserve">    M01 - Rozvaděč DT1 - doplnění</t>
  </si>
  <si>
    <t xml:space="preserve">    M01.1 - Automatizovaný systém řízení - DT1</t>
  </si>
  <si>
    <t xml:space="preserve">    M02 - Montážní materiál</t>
  </si>
  <si>
    <t xml:space="preserve">    M03 - Polní instrumentace</t>
  </si>
  <si>
    <t xml:space="preserve">    M04 - Dispečerské pracoviště</t>
  </si>
  <si>
    <t xml:space="preserve">    M05 - Zemní práce</t>
  </si>
  <si>
    <t xml:space="preserve">    M30 - Přidružené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</si>
  <si>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</si>
  <si>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</si>
  <si>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</si>
  <si>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</si>
  <si>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</si>
  <si>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</si>
  <si>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</si>
  <si>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</si>
  <si>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</si>
  <si>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</si>
  <si>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</si>
  <si>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</si>
  <si>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</si>
  <si>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</si>
  <si>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PS 12 DISPEČINK A PŘENOS DAT</t>
  </si>
  <si>
    <t>ROZPOCET</t>
  </si>
  <si>
    <t>M01</t>
  </si>
  <si>
    <t>Rozvaděč DT1 - doplnění</t>
  </si>
  <si>
    <t>M</t>
  </si>
  <si>
    <t>01EM01</t>
  </si>
  <si>
    <t>D - Odjištěný vývod čidlo MaR 24V DC, výstup 4-20mA</t>
  </si>
  <si>
    <t>ks</t>
  </si>
  <si>
    <t>256</t>
  </si>
  <si>
    <t>64</t>
  </si>
  <si>
    <t>-1875168134</t>
  </si>
  <si>
    <t>P</t>
  </si>
  <si>
    <t>Poznámka k položce:
Odjištěný vývod pojistkovou řadovou svorkovnicí s LED signalizací pro senzor MaR s analogovým výstupem 4-20mA, 24V DC, včetně přepěťové ochrany typu 1+2+3, 24V DC na vstupu do ŘS.</t>
  </si>
  <si>
    <t>01EM02</t>
  </si>
  <si>
    <t>D - Odjištěný vývod čidlo MaR 24V DC, výstup 0/1</t>
  </si>
  <si>
    <t>-1779102448</t>
  </si>
  <si>
    <t>Poznámka k položce:
Odjištěný vývod pojistkovou řadovou svorkovnicí s LED signalizací pro senzor MaR s digitálním výstupem 0/1, polovodičové relé. Řadové svorky.</t>
  </si>
  <si>
    <t>3</t>
  </si>
  <si>
    <t>01EM03</t>
  </si>
  <si>
    <t>D - Drobný montážní materiál</t>
  </si>
  <si>
    <t>kpl</t>
  </si>
  <si>
    <t>-474781672</t>
  </si>
  <si>
    <t>4</t>
  </si>
  <si>
    <t>K</t>
  </si>
  <si>
    <t>01EM04</t>
  </si>
  <si>
    <t>M - Osazení přístrojů do rozvaděče včetně prodrátování</t>
  </si>
  <si>
    <t>1019534356</t>
  </si>
  <si>
    <t>M01.1</t>
  </si>
  <si>
    <t>Automatizovaný systém řízení - DT1</t>
  </si>
  <si>
    <t>5</t>
  </si>
  <si>
    <t>01.1EM01</t>
  </si>
  <si>
    <t>M - Telemetrická stanice - úprava SW</t>
  </si>
  <si>
    <t>1453320961</t>
  </si>
  <si>
    <t>Poznámka k položce:
Rozšíření stávající SW o nově měřené veličiny (průtok, tlak) a jejich přenos na dispečink Vodárenská společnost Táborsko.</t>
  </si>
  <si>
    <t>M02</t>
  </si>
  <si>
    <t>Montážní materiál</t>
  </si>
  <si>
    <t>6</t>
  </si>
  <si>
    <t>02EM09</t>
  </si>
  <si>
    <t>D+M - Kabel sdělovací s měděným jádrem TCEKFY 4Px1,0</t>
  </si>
  <si>
    <t>m</t>
  </si>
  <si>
    <t>116907095</t>
  </si>
  <si>
    <t>7</t>
  </si>
  <si>
    <t>02EM21</t>
  </si>
  <si>
    <t>M - Ukončení kabelů v rozvaděči do 4Px1,0mm2</t>
  </si>
  <si>
    <t>630792345</t>
  </si>
  <si>
    <t>Poznámka k položce:
8</t>
  </si>
  <si>
    <t>8</t>
  </si>
  <si>
    <t>02EM35</t>
  </si>
  <si>
    <t>D+M - Trubka tuhá PVC  do d 32 mm, 750N vč. spojek a příchytek</t>
  </si>
  <si>
    <t>-1107346539</t>
  </si>
  <si>
    <t>9</t>
  </si>
  <si>
    <t>02EM36</t>
  </si>
  <si>
    <t>D+M - Trubka ohebná PVC  do d 32 mm, 750N vč. spojek a příchytek</t>
  </si>
  <si>
    <t>-495263032</t>
  </si>
  <si>
    <t>10</t>
  </si>
  <si>
    <t>02EM37</t>
  </si>
  <si>
    <t>D+M - Plastová kabicová rozvodka nástěnná, IP54 včetně svorek</t>
  </si>
  <si>
    <t>-611698083</t>
  </si>
  <si>
    <t>11</t>
  </si>
  <si>
    <t>02EM39</t>
  </si>
  <si>
    <t>M - Prostupy přes zděnou stěnu do d=50 mm, do tl. 400 mm</t>
  </si>
  <si>
    <t>658689504</t>
  </si>
  <si>
    <t>12</t>
  </si>
  <si>
    <t>02EM42</t>
  </si>
  <si>
    <t>M - Zatěsnění prostupů proti vniknutí spodní vody a hlodavců</t>
  </si>
  <si>
    <t>1144240523</t>
  </si>
  <si>
    <t>13</t>
  </si>
  <si>
    <t>02EM47</t>
  </si>
  <si>
    <t>1518934045</t>
  </si>
  <si>
    <t>M03</t>
  </si>
  <si>
    <t>Polní instrumentace</t>
  </si>
  <si>
    <t>14</t>
  </si>
  <si>
    <t>03EM17</t>
  </si>
  <si>
    <t>D+M - Měření tlaku - tlakový snímač do potrubí, 0-10bar</t>
  </si>
  <si>
    <t>860063140</t>
  </si>
  <si>
    <t>Poznámka k položce:
Snímač tlaku pitné vody do potrubí s převodníkem a kapacitní keramickou měřící celou, měřící rozsah 0-10bar, napájení 12-36V DC, výstup 4-20mA, 2 vodičové provedení, procesní připojení G 1/2", IP65</t>
  </si>
  <si>
    <t>03EM34</t>
  </si>
  <si>
    <t>M - Měření průtoku pytné vody - el.připojení</t>
  </si>
  <si>
    <t>439834544</t>
  </si>
  <si>
    <t>Poznámka k položce:
El. připojení vodoměru s impulzním snímačem (snímač v dodávce SO 03 Vodovodní řady)</t>
  </si>
  <si>
    <t>M04</t>
  </si>
  <si>
    <t>Dispečerské pracoviště</t>
  </si>
  <si>
    <t>16</t>
  </si>
  <si>
    <t>04EM01</t>
  </si>
  <si>
    <t>D+M - Dispečerské pracoviště Vodárenská společnost Táborsko, Tábor</t>
  </si>
  <si>
    <t>874624684</t>
  </si>
  <si>
    <t>Poznámka k položce:
Rozšíření stávající vizualizace o nově měřené veličiny na stávajícím dispečerském pracovišti včetně přenosu dat na dispečink ČEVAK, České Budějovice.</t>
  </si>
  <si>
    <t>17</t>
  </si>
  <si>
    <t>04EM02</t>
  </si>
  <si>
    <t>D+M - Dispečerské pracoviště ČEVAK, České Budějovice</t>
  </si>
  <si>
    <t>922409266</t>
  </si>
  <si>
    <t>Poznámka k položce:
Rozšíření stávající vizualizace o nově měřené veličiny na stávajícím dispečerském pracovišti.</t>
  </si>
  <si>
    <t>M05</t>
  </si>
  <si>
    <t>Zemní práce</t>
  </si>
  <si>
    <t>18</t>
  </si>
  <si>
    <t>05EM01</t>
  </si>
  <si>
    <t>M - Vytýčení trasy</t>
  </si>
  <si>
    <t>-790223467</t>
  </si>
  <si>
    <t>19</t>
  </si>
  <si>
    <t>05EM02</t>
  </si>
  <si>
    <t>M - Vytýčení stávajícíh inženýrských sítí</t>
  </si>
  <si>
    <t>489471708</t>
  </si>
  <si>
    <t>20</t>
  </si>
  <si>
    <t>05EM03</t>
  </si>
  <si>
    <t>D+M - Výstražná folie PVC šíře 220mm</t>
  </si>
  <si>
    <t>-1036768964</t>
  </si>
  <si>
    <t>05EM04</t>
  </si>
  <si>
    <t>D+M - Korugovaná chránička DN75</t>
  </si>
  <si>
    <t>1632310403</t>
  </si>
  <si>
    <t>22</t>
  </si>
  <si>
    <t>05EM05</t>
  </si>
  <si>
    <t>M - Výkop a zához rýhy 350x800mm, tř.zem.3, ve volném terénu</t>
  </si>
  <si>
    <t>-145937868</t>
  </si>
  <si>
    <t>Poznámka k položce:
Položka zahrnuje kompletní výkop 350x800mm, vč. pískového lože 100/100mm, zahrnutí, zasypání, hutnění, naložení, odvoz přebytečného materiálu, jeho uložení na skládku s poplatkem
a uvedení povrchů nad rýhou do původního stavu.</t>
  </si>
  <si>
    <t>M30</t>
  </si>
  <si>
    <t>Přidružené práce</t>
  </si>
  <si>
    <t>23</t>
  </si>
  <si>
    <t>30EM01</t>
  </si>
  <si>
    <t>HZS - Revize</t>
  </si>
  <si>
    <t>-2133503900</t>
  </si>
  <si>
    <t>Poznámka k položce:
Provedení požadovaných měření a následné zpracování výchozí revize el. zařízení</t>
  </si>
  <si>
    <t>SO-02 - Vodovodní řady</t>
  </si>
  <si>
    <t>Soupis:</t>
  </si>
  <si>
    <t>02.1 - Vodovodní řady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</si>
  <si>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</si>
  <si>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</si>
  <si>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</si>
  <si>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21 - Zakládání - úprava podloží a základové spáry, zlepšování vlastností hornin</t>
  </si>
  <si>
    <t xml:space="preserve">    3 - Svislé a kompletní konstrukce</t>
  </si>
  <si>
    <t xml:space="preserve">    3.1 - Úpravy hrází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</si>
  <si>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</si>
  <si>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</si>
  <si>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</si>
  <si>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</si>
  <si>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</si>
  <si>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</si>
  <si>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</si>
  <si>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</si>
  <si>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</si>
  <si>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23-M - Montáže potrubí</t>
  </si>
  <si>
    <t>HSV</t>
  </si>
  <si>
    <t>Práce a dodávky HSV</t>
  </si>
  <si>
    <t>113107162</t>
  </si>
  <si>
    <t>Odstranění podkladu z kameniva drceného tl přes 100 do 200 mm strojně pl přes 50 do 200 m2</t>
  </si>
  <si>
    <t>m2</t>
  </si>
  <si>
    <t>CS ÚRS 2023 01</t>
  </si>
  <si>
    <t>466415195</t>
  </si>
  <si>
    <t>VV</t>
  </si>
  <si>
    <t>KK dobourání štd tl.20cm</t>
  </si>
  <si>
    <t>0,20*2*18,00 "řad 1</t>
  </si>
  <si>
    <t>0,20*2*(134,80+19,50+44,00+14,80+15,00) "řad 1</t>
  </si>
  <si>
    <t>0,20*(2,00+2,40)*2*2 "start.+cíl.jáma řad 1</t>
  </si>
  <si>
    <t>0,20*(2,00+2,40)*2 "cíl.jáma řad 1-2</t>
  </si>
  <si>
    <t>0,20*2*3,90 "řad 1-3</t>
  </si>
  <si>
    <t>Součet</t>
  </si>
  <si>
    <t>113107223</t>
  </si>
  <si>
    <t>Odstranění podkladu z kameniva drceného tl přes 200 do 300 mm strojně pl přes 200 m2</t>
  </si>
  <si>
    <t>-734594584</t>
  </si>
  <si>
    <t>MK rýha</t>
  </si>
  <si>
    <t>1,00*85,00 "řad 1</t>
  </si>
  <si>
    <t>1,00*(27,00+4,50+179,00+70,50) "řad 1-1</t>
  </si>
  <si>
    <t>1,00*54,00 "řad 1-2</t>
  </si>
  <si>
    <t>1,20*9,50 "řad 1-2</t>
  </si>
  <si>
    <t>2,00*2,00*2 "start. a cíl.jáma řad 1-2</t>
  </si>
  <si>
    <t>1,00*33,50 "řad 1-3</t>
  </si>
  <si>
    <t>1,20*(17,50+38,00+12,00+293,00) "řad 1-3</t>
  </si>
  <si>
    <t>1,00*16,00 "řad 1-3-1</t>
  </si>
  <si>
    <t>1,20*(20,50+59,25) "řad 1-3-1</t>
  </si>
  <si>
    <t>1,00*80,00 "řad 1-3-2</t>
  </si>
  <si>
    <t>1,00*26,40 "řad 1-3-3</t>
  </si>
  <si>
    <t>1,20*33,50 "řad 1-3-3</t>
  </si>
  <si>
    <t>113107225</t>
  </si>
  <si>
    <t>Odstranění podkladu z kameniva drceného tl přes 400 do 500 mm strojně pl přes 200 m2</t>
  </si>
  <si>
    <t>2115210786</t>
  </si>
  <si>
    <t>KK rýha</t>
  </si>
  <si>
    <t>1,20*18,00 "řad 1</t>
  </si>
  <si>
    <t>1,00*(134,80+19,50+44,00+14,80+15,00) "řad 1</t>
  </si>
  <si>
    <t>2,00*2,00*2 "start.+cíl.jáma řad 1</t>
  </si>
  <si>
    <t>2,00*2,00 "cíl.jáma řad 1-2</t>
  </si>
  <si>
    <t>1,20*3,90 "řad 1-3</t>
  </si>
  <si>
    <t>113107241</t>
  </si>
  <si>
    <t>Odstranění podkladu živičného tl 50 mm strojně pl přes 200 m2</t>
  </si>
  <si>
    <t>256778700</t>
  </si>
  <si>
    <t>KK dobourání ACL tl.50mm</t>
  </si>
  <si>
    <t>0,60*2*18,00 "řad 1</t>
  </si>
  <si>
    <t>0,60*2*(134,80+19,50+44,00+14,80+15,00) "řad 1</t>
  </si>
  <si>
    <t>0,60*(2,00+3,20)*2*2 "start.+cíl.jáma řad 1</t>
  </si>
  <si>
    <t>0,60*(2,00+3,20)*2 "cíl.jáma řad 1-2</t>
  </si>
  <si>
    <t>0,60*2*3,90 "řad 1-3</t>
  </si>
  <si>
    <t>113107242</t>
  </si>
  <si>
    <t>Odstranění podkladu živičného tl přes 50 do 100 mm strojně pl přes 200 m2</t>
  </si>
  <si>
    <t>1494300250</t>
  </si>
  <si>
    <t>KK dobourání OK tl.10cm</t>
  </si>
  <si>
    <t>0,40*2*18,00 "řad 1</t>
  </si>
  <si>
    <t>0,40*2*(134,80+19,50+44,00+14,80+15,00) "řad 1</t>
  </si>
  <si>
    <t>0,40*(2,00+2,80)*2*2 "start.+cíl.jáma řad 1</t>
  </si>
  <si>
    <t>0,40*(2,00+2,80)*2 "cíl.jáma řad 1-2</t>
  </si>
  <si>
    <t>0,40*2*3,90 "řad 1-3</t>
  </si>
  <si>
    <t>113107243</t>
  </si>
  <si>
    <t>Odstranění podkladu živičného tl přes 100 do 150 mm strojně pl přes 200 m2</t>
  </si>
  <si>
    <t>-1713053014</t>
  </si>
  <si>
    <t>-541211386</t>
  </si>
  <si>
    <t>113154113</t>
  </si>
  <si>
    <t>Frézování živičného krytu tl 50 mm pruh š 0,5 m pl do 500 m2 bez překážek v trase</t>
  </si>
  <si>
    <t>-499165926</t>
  </si>
  <si>
    <t>113154333</t>
  </si>
  <si>
    <t>Frézování živičného krytu tl 50 mm pruh š přes 1 do 2 m pl přes 1000 do 10000 m2 bez překážek v trase</t>
  </si>
  <si>
    <t>321548601</t>
  </si>
  <si>
    <t>KK frézování obrusu mimo rýhu</t>
  </si>
  <si>
    <t>příloha D.6.1</t>
  </si>
  <si>
    <t>1817,00-266,38 "celková výměra viz výkres</t>
  </si>
  <si>
    <t>115101201</t>
  </si>
  <si>
    <t>Čerpání vody na dopravní výšku do 10 m průměrný přítok do 500 l/min</t>
  </si>
  <si>
    <t>hod</t>
  </si>
  <si>
    <t>2121840316</t>
  </si>
  <si>
    <t>spodní voda předpoklad ... řady 1 a 1-1 celkem 1210bm</t>
  </si>
  <si>
    <t>cyklické čerpání odhad cca 20 týdnů ... 8h/denně ... 2 čerpadla</t>
  </si>
  <si>
    <t>20*7*8*2</t>
  </si>
  <si>
    <t>práce u hrází obou rybníků ... celkem 79,45+88,78+49,93=218,16m</t>
  </si>
  <si>
    <t>odhad obě hráze 4+3 týdny 24h/denně ... 1 čerpadlo</t>
  </si>
  <si>
    <t>7*7*24</t>
  </si>
  <si>
    <t>ostatní řady čerpání srážkových vod ... cca 1074m</t>
  </si>
  <si>
    <t>5*7*5*2 "odhad 30% lhůty výstavby 5h/denně ... 2 čerpadla</t>
  </si>
  <si>
    <t>115101301</t>
  </si>
  <si>
    <t>Pohotovost čerpací soupravy pro dopravní výšku do 10 m přítok do 500 l/min</t>
  </si>
  <si>
    <t>den</t>
  </si>
  <si>
    <t>-1923828684</t>
  </si>
  <si>
    <t>20*7*2</t>
  </si>
  <si>
    <t>odhad 4+3 týdnů 24h/denně ... 1 čerpadlo</t>
  </si>
  <si>
    <t>7*7</t>
  </si>
  <si>
    <t>5*7*2 "odhad 30% lhůty výstavby 5h/denně ... 2 čerpadla</t>
  </si>
  <si>
    <t>119001405</t>
  </si>
  <si>
    <t>Dočasné zajištění potrubí z PE DN do 200 mm</t>
  </si>
  <si>
    <t>1733507596</t>
  </si>
  <si>
    <t>řad 1</t>
  </si>
  <si>
    <t>1,00 "voda D110</t>
  </si>
  <si>
    <t>1,00 "napojení na stáv.vodovod DN110</t>
  </si>
  <si>
    <t>119001412</t>
  </si>
  <si>
    <t>Dočasné zajištění potrubí betonového, ŽB nebo kameninového DN přes 200 do 500 mm</t>
  </si>
  <si>
    <t>51045365</t>
  </si>
  <si>
    <t>1,00*4 "stáv.kanal. DN300</t>
  </si>
  <si>
    <t>1,00 "stáv.kanal. DN400</t>
  </si>
  <si>
    <t>1,00 "stáv.kanal. DN500</t>
  </si>
  <si>
    <t>1,00 "přepad z rybníka DN500</t>
  </si>
  <si>
    <t>řad 1-1</t>
  </si>
  <si>
    <t>1,00*3 "stáv.kanal. DN500</t>
  </si>
  <si>
    <t>řad 1-3</t>
  </si>
  <si>
    <t>1,00 "stáv.kanal. DN300</t>
  </si>
  <si>
    <t>1,00*2 "stáv.kanal. DN500</t>
  </si>
  <si>
    <t>řad 1-3-1</t>
  </si>
  <si>
    <t>1,00 "stáv.kanal.DN500</t>
  </si>
  <si>
    <t>119001421</t>
  </si>
  <si>
    <t>Dočasné zajištění kabelů a kabelových tratí ze 3 volně ložených kabelů</t>
  </si>
  <si>
    <t>1532904274</t>
  </si>
  <si>
    <t>1,00*8 "kabel NN mimo bezvýkopy</t>
  </si>
  <si>
    <t>1,00*5 "kabel sděl. mimo bezvýkopy</t>
  </si>
  <si>
    <t>1,00 "kabel optický</t>
  </si>
  <si>
    <t>1,00*5 "kabel sděl.</t>
  </si>
  <si>
    <t>řad 1-1-1</t>
  </si>
  <si>
    <t>1,00*2 "kabel NN</t>
  </si>
  <si>
    <t>řad 1-2</t>
  </si>
  <si>
    <t>1,00*3 "kabel sděl.</t>
  </si>
  <si>
    <t>1,00*3 "kabel NN</t>
  </si>
  <si>
    <t>1,00*4 "kabel sděl.</t>
  </si>
  <si>
    <t>1,00 "kabel sděl.</t>
  </si>
  <si>
    <t>řad 1-3-3</t>
  </si>
  <si>
    <t>1,00*2 "kabel sděl.</t>
  </si>
  <si>
    <t>121151113</t>
  </si>
  <si>
    <t>Sejmutí ornice plochy do 500 m2 tl vrstvy do 200 mm strojně</t>
  </si>
  <si>
    <t>1674234622</t>
  </si>
  <si>
    <t>tráva</t>
  </si>
  <si>
    <t>sejmutí a rozprostření ornice v místě hrází je součástí st.dílu 3.1</t>
  </si>
  <si>
    <t>1,00*(3,75+4,25+79,00+5,50+11,00+14,50+12,30) "řad 1</t>
  </si>
  <si>
    <t>1,20*8,50 "řad 1</t>
  </si>
  <si>
    <t>2,00*2,00*2 "start. a cíl.jáma řad 1</t>
  </si>
  <si>
    <t>2,00*4,00 "start.jáma řad 1</t>
  </si>
  <si>
    <t>1,00*(37,50+5,00+28,30+14,00) "řad 1-1</t>
  </si>
  <si>
    <t>1,20*15,50 "řad 1-1</t>
  </si>
  <si>
    <t>1,00*6,00 "řad 1-1-1</t>
  </si>
  <si>
    <t>1,20*17,00 "řad 1-1-1</t>
  </si>
  <si>
    <t>1,20*5,50 "řad 1-3</t>
  </si>
  <si>
    <t>Mezisoučet</t>
  </si>
  <si>
    <t>manipulační pruh 5,5m</t>
  </si>
  <si>
    <t>5,50*(3,75+4,25+79,00+5,50+11,00+14,50+12,30) "řad 1</t>
  </si>
  <si>
    <t>5,50*8,50 "řad 1</t>
  </si>
  <si>
    <t>5,50*(37,50+5,00+28,30+14,00) "řad 1-1</t>
  </si>
  <si>
    <t>5,50*15,50 "řad 1-1</t>
  </si>
  <si>
    <t>5,50*6,00 "řad 1-1-1</t>
  </si>
  <si>
    <t>5,50*17,00 "řad 1-1-1</t>
  </si>
  <si>
    <t>5,50*5,50 "řad 1-3</t>
  </si>
  <si>
    <t>131151341</t>
  </si>
  <si>
    <t>Vrtání jamek pro plotové sloupky D do 100 mm strojně</t>
  </si>
  <si>
    <t>-714900520</t>
  </si>
  <si>
    <t>příloha D.3.7 - úprava přepadu DN1600 z Návesního rybníka</t>
  </si>
  <si>
    <t>0,50*0,50*0,80*2 "jamky pro orientační sloupky</t>
  </si>
  <si>
    <t>132154205</t>
  </si>
  <si>
    <t>Hloubení zapažených rýh š do 2000 mm v hornině třídy těžitelnosti I skupiny 1 a 2 objem do 1000 m3</t>
  </si>
  <si>
    <t>m3</t>
  </si>
  <si>
    <t>-2020990972</t>
  </si>
  <si>
    <t>2871,832*0,3 "tř.I sk.2 ... 30%</t>
  </si>
  <si>
    <t>132254205</t>
  </si>
  <si>
    <t>Hloubení zapažených rýh š do 2000 mm v hornině třídy těžitelnosti I skupiny 3 objem do 1000 m3</t>
  </si>
  <si>
    <t>627754251</t>
  </si>
  <si>
    <t>řad 1 PE D90, D110</t>
  </si>
  <si>
    <t>1,00*3,75*1,67</t>
  </si>
  <si>
    <t>1,00*4,00*1,70</t>
  </si>
  <si>
    <t>1,00*4,25*1,69</t>
  </si>
  <si>
    <t>1,00*79,00*1,56</t>
  </si>
  <si>
    <t>1,00*5,50*1,60</t>
  </si>
  <si>
    <t>1,00*134,80*1,66</t>
  </si>
  <si>
    <t>1,20*18,00*1,80</t>
  </si>
  <si>
    <t>1,20*8,50*1,77</t>
  </si>
  <si>
    <t>1,00*85,00*1,72</t>
  </si>
  <si>
    <t>1,00*11,00*1,35</t>
  </si>
  <si>
    <t>1,00*14,50*1,59</t>
  </si>
  <si>
    <t>1,00*19,50*1,68</t>
  </si>
  <si>
    <t>1,00*12,30*1,68</t>
  </si>
  <si>
    <t>1,00*44,00*1,70</t>
  </si>
  <si>
    <t>1,20*14,80*1,81</t>
  </si>
  <si>
    <t>1,00*15,00*1,73</t>
  </si>
  <si>
    <t>startovací a cílové jámy</t>
  </si>
  <si>
    <t>2,00*2,00*1,575</t>
  </si>
  <si>
    <t>2,00*4,00*1,85</t>
  </si>
  <si>
    <t>2,00*2,00*1,825</t>
  </si>
  <si>
    <t>2,00*2,00*1,91</t>
  </si>
  <si>
    <t>2,00*2,00*1,86</t>
  </si>
  <si>
    <t>vytlačená kubatura</t>
  </si>
  <si>
    <t>0,1095*0,1095*19,70 "ocel.chr. D219</t>
  </si>
  <si>
    <t>0,055*0,055*84,58 "potrubí D110</t>
  </si>
  <si>
    <t>řad 1-1 PE D90, D110</t>
  </si>
  <si>
    <t>1,00*37,50*1,66</t>
  </si>
  <si>
    <t>1,00*27,00*1,67</t>
  </si>
  <si>
    <t>1,00*4,50*1,74</t>
  </si>
  <si>
    <t>1,20*15,50*2,06</t>
  </si>
  <si>
    <t>1,00*5,00*1,68</t>
  </si>
  <si>
    <t>1,00*15,00*1,64</t>
  </si>
  <si>
    <t>1,00*28,30*1,64</t>
  </si>
  <si>
    <t>1,00*179,00*1,64</t>
  </si>
  <si>
    <t>1,00*14,00*1,62</t>
  </si>
  <si>
    <t>1,00*70,50*1,64</t>
  </si>
  <si>
    <t>řad 1-1-1 PE d90</t>
  </si>
  <si>
    <t>1,00*6,00*1,69</t>
  </si>
  <si>
    <t>1,00*131,20*1,65</t>
  </si>
  <si>
    <t>1,20*17,00*1,75</t>
  </si>
  <si>
    <t>1,00*54,00*1,43</t>
  </si>
  <si>
    <t>1,20*9,50*1,77</t>
  </si>
  <si>
    <t>2,00*2,00*(2,00+1,86+1,60)</t>
  </si>
  <si>
    <t>3,14*0,045*0,045*(91,00+42,32)</t>
  </si>
  <si>
    <t>řad 1-3 PE D90, D110</t>
  </si>
  <si>
    <t>1,20*3,90*1,76</t>
  </si>
  <si>
    <t>1,20*17,50*1,77</t>
  </si>
  <si>
    <t>1,20*5,50*1,77</t>
  </si>
  <si>
    <t>1,20*38,00*1,75</t>
  </si>
  <si>
    <t>1,00*76,10*1,63</t>
  </si>
  <si>
    <t>1,20*12,00*1,76</t>
  </si>
  <si>
    <t>1,00*33,50*1,68</t>
  </si>
  <si>
    <t>1,20*293,00*1,77</t>
  </si>
  <si>
    <t>řad 1-3-1 PE D90</t>
  </si>
  <si>
    <t>1,20*20,50*1,75</t>
  </si>
  <si>
    <t>1,00*16,00*1,73</t>
  </si>
  <si>
    <t>1,20*59,25*1,75</t>
  </si>
  <si>
    <t>řad 1-3-2</t>
  </si>
  <si>
    <t>1,00*80,00*1,71</t>
  </si>
  <si>
    <t>1,00*26,40*1,74</t>
  </si>
  <si>
    <t>1,20*33,50*1,78</t>
  </si>
  <si>
    <t>výkop pro uložení potrubí v patě hrází</t>
  </si>
  <si>
    <t>1,00*79,45*0,90 "řad 1 hráz Podvesního rybníka</t>
  </si>
  <si>
    <t>1,00*87,55*0,80 "řad 1 hráz Návesního rybníka</t>
  </si>
  <si>
    <t>1,00*49,93*1,00 "řad 1-1 hráz Podvesního rybníka</t>
  </si>
  <si>
    <t>prohloubení drenáž.rýhy</t>
  </si>
  <si>
    <t>0,50*0,30*764,31 "řad 1</t>
  </si>
  <si>
    <t>0,50*0,30*445,82 "řad 1-1</t>
  </si>
  <si>
    <t>odpočet povrchů</t>
  </si>
  <si>
    <t>KK</t>
  </si>
  <si>
    <t>-1,20*18,00*0,60 "řad 1</t>
  </si>
  <si>
    <t>-1,00*(134,80+19,50+44,00+14,80+15,00)*0,60 "řad 1</t>
  </si>
  <si>
    <t>-2,00*2,00*0,60*2 "start.+cíl.jáma řad 1</t>
  </si>
  <si>
    <t>-2,00*2,00*0,60 "cíl.jáma řad 1-2</t>
  </si>
  <si>
    <t>-1,20*3,90*0,60 "řad 1-3</t>
  </si>
  <si>
    <t>MK</t>
  </si>
  <si>
    <t>-1,00*85,00*0,42 "řad 1</t>
  </si>
  <si>
    <t>-1,00*(27,00+4,50+179,00+70,50)*0,42 "řad 1-1</t>
  </si>
  <si>
    <t>-1,00*54,00*0,42 "řad 1-2</t>
  </si>
  <si>
    <t>-1,20*9,50*0,42 "řad 1-2</t>
  </si>
  <si>
    <t>-2,00*2,00*0,42*2 "start. a cíl.jáma řad 1-2</t>
  </si>
  <si>
    <t>-1,00*33,50*0,42 "řad 1-3</t>
  </si>
  <si>
    <t>-1,20*(17,50+38,00+12,00+293,00)*0,42 "řad 1-3</t>
  </si>
  <si>
    <t>-1,00*16,00*0,42 "řad 1-3-1</t>
  </si>
  <si>
    <t>-1,20*(20,50+59,25)*0,42 "řad 1-3-1</t>
  </si>
  <si>
    <t>-1,00*80,00*1,42 "řad 1-3-2</t>
  </si>
  <si>
    <t>-1,00*26,40*0,42 "řad 1-3-3</t>
  </si>
  <si>
    <t>-1,20*33,50*0,42 "řad 1-3-3</t>
  </si>
  <si>
    <t>bet.panely</t>
  </si>
  <si>
    <t>-1,00*4,00*0,30 "řad 1</t>
  </si>
  <si>
    <t>štěrková cesta</t>
  </si>
  <si>
    <t>-1,00*15,00*0,20 "řad 1-1</t>
  </si>
  <si>
    <t>-1,00*131,20*0,20 "řad 1-1-1</t>
  </si>
  <si>
    <t>-1,00*(3,75+4,25+79,00+5,50+11,00+14,50+12,30)*0,10 "řad 1</t>
  </si>
  <si>
    <t>-1,20*8,50*0,10 "řad 1</t>
  </si>
  <si>
    <t>-2,00*2,00*0,10*2 "start. a cíl.jáma řad 1</t>
  </si>
  <si>
    <t>-2,00*4,00*0,10 "start.jáma řad 1</t>
  </si>
  <si>
    <t>-1,00*(37,50+5,00+28,30+14,00)*0,10 "řad 1-1</t>
  </si>
  <si>
    <t>-1,20*15,50*0,10 "řad 1-1</t>
  </si>
  <si>
    <t>-1,00*6,00*0,10 "řad 1-1-1</t>
  </si>
  <si>
    <t>-1,20*17,00*0,10 "řad 1-1-1</t>
  </si>
  <si>
    <t>-1,20*5,50*0,10 "řad 1-3</t>
  </si>
  <si>
    <t>-1,00*79,45*0,10 "řad 1 hráz Podvesního rybníka</t>
  </si>
  <si>
    <t>-1,00*87,55*0,10 "řad 1 hráz Návesního rybníka</t>
  </si>
  <si>
    <t>-1,00*49,93*0,10 "řad 1-1 hráz Podvesního rybníka</t>
  </si>
  <si>
    <t>2871,832*0,6 "tř.I sk.3 ... 60%</t>
  </si>
  <si>
    <t>132354205</t>
  </si>
  <si>
    <t>Hloubení zapažených rýh š do 2000 mm v hornině třídy těžitelnosti II skupiny 4 objem do 1000 m3</t>
  </si>
  <si>
    <t>953434486</t>
  </si>
  <si>
    <t>2871,832*0,1 "tř.II sk.4 ... 10%</t>
  </si>
  <si>
    <t>139001101</t>
  </si>
  <si>
    <t>Příplatek za ztížení vykopávky v blízkosti podzemního vedení</t>
  </si>
  <si>
    <t>-798267773</t>
  </si>
  <si>
    <t>1,00*1,00*2*(1,67-0,10) "voda D110</t>
  </si>
  <si>
    <t>1,00*1,00*2*(1,65-0,10) "napojení na stáv.vodovod DN110</t>
  </si>
  <si>
    <t>1,00*1,00*2*(1,72+1,68+1,76+1,65-0,10*2-0,60-0,10) "stáv.kanal. DN300</t>
  </si>
  <si>
    <t>1,00*1,00*2*(1,62-0,60) "stáv.kanal. DN400</t>
  </si>
  <si>
    <t>1,00*1,00*2*(0,45-0,10) "stáv.kanal. DN500</t>
  </si>
  <si>
    <t>1,00*1,00*2*0,84-0,10) "přepad z rybníka DN500</t>
  </si>
  <si>
    <t>1,00*1,00*2*(1,59+1,69*3+1,80*2+1,72+1,65-0,10-0,60*5-0,10*2) "kabel NN mimo bezvýkopy</t>
  </si>
  <si>
    <t>1,00*1,50*2*(1,58+1,63+1,73+1,70+1,72-0,10-0,60*2-0,42-0,60) "kabel sděl. mimo bezvýkopy</t>
  </si>
  <si>
    <t>1,00*1,50*2*(1,57-0,10) "kabel optický</t>
  </si>
  <si>
    <t>1,00*1,00*2*(0,62+1,62+1,66-0,10*2-0,42) "stáv.kanal. DN500</t>
  </si>
  <si>
    <t>1,00*1,50*2*(1,63+1,70+1,69+1,58+1,69-0,42*5) "kabel sděl.</t>
  </si>
  <si>
    <t>1,00*1,00*2*(1,77+1,72-0,10*2) "kabel NN</t>
  </si>
  <si>
    <t>1,00*1,50*2*(1,34+1,40+1,78-0,42*3) "kabel sděl.</t>
  </si>
  <si>
    <t>1,00*1,00*2*(1,46+1,64-0,10*2) "stáv.kanal. DN300</t>
  </si>
  <si>
    <t>1,00*1,00*2*(1,73-0,42) "stáv.kanal. DN500</t>
  </si>
  <si>
    <t>1,00*1,00*2*(1,80+1,75+1,77-0,42*3) "kabel NN</t>
  </si>
  <si>
    <t>1,00*1,50*2*(1,60+1,76+1,65+1,75-0,42*4) "kabel sděl.</t>
  </si>
  <si>
    <t>1,00*1,00*2*(1,76-0,42) "stáv.kanal.DN500</t>
  </si>
  <si>
    <t>1,00*1,00*2*(1,75+1,76+1,86-0,42*3) "kabel NN</t>
  </si>
  <si>
    <t>1,00*1,50*2*(1,67-0,42) "kabel sděl.</t>
  </si>
  <si>
    <t>1,00*1,00*2*(1,73+1,81-0,42*2) "kabel NN</t>
  </si>
  <si>
    <t>1,00*1,50*2*(1,76+1,75-0,42*2) "kabel sděl.</t>
  </si>
  <si>
    <t>141721215</t>
  </si>
  <si>
    <t>Řízený zemní protlak délky do 50 m hl do 6 m se zatažením potrubí průměru vrtu přes 180 do 225 mm v hornině třídy těžitelnosti I a II skupiny 1 až 4</t>
  </si>
  <si>
    <t>901548750</t>
  </si>
  <si>
    <t>19,70 "řad 1</t>
  </si>
  <si>
    <t>14011106</t>
  </si>
  <si>
    <t>trubka ocelová bezešvá hladká jakost 11 353 219x6,3mm</t>
  </si>
  <si>
    <t>1805031572</t>
  </si>
  <si>
    <t>19,7*1,1 'Přepočtené koeficientem množství</t>
  </si>
  <si>
    <t>151101101</t>
  </si>
  <si>
    <t>Zřízení příložného pažení a rozepření stěn rýh hl do 2 m</t>
  </si>
  <si>
    <t>577757728</t>
  </si>
  <si>
    <t>3,75*1,67*2</t>
  </si>
  <si>
    <t>4,00*1,70*2</t>
  </si>
  <si>
    <t>4,25*1,69*2</t>
  </si>
  <si>
    <t>79,00*1,56*2</t>
  </si>
  <si>
    <t>5,50*1,60*2</t>
  </si>
  <si>
    <t>134,80*1,66*2</t>
  </si>
  <si>
    <t>18,00*1,80*2</t>
  </si>
  <si>
    <t>8,50*1,77*2</t>
  </si>
  <si>
    <t>85,00*1,72*2</t>
  </si>
  <si>
    <t>11,00*1,35*2</t>
  </si>
  <si>
    <t>14,50*1,59*2</t>
  </si>
  <si>
    <t>19,50*1,68*2</t>
  </si>
  <si>
    <t>12,30*1,68*2</t>
  </si>
  <si>
    <t>44,00*1,70*2</t>
  </si>
  <si>
    <t>14,80*1,81*2</t>
  </si>
  <si>
    <t>15,00*1,73*2</t>
  </si>
  <si>
    <t>4*2,00*1,575</t>
  </si>
  <si>
    <t>(2,00+4,00)*2*1,85</t>
  </si>
  <si>
    <t>4*2,00*1,825</t>
  </si>
  <si>
    <t>4*2,00*1,91</t>
  </si>
  <si>
    <t>4*2,00*1,86</t>
  </si>
  <si>
    <t>37,50*1,66*2</t>
  </si>
  <si>
    <t>27,00*1,67*2</t>
  </si>
  <si>
    <t>4,50*1,74*2</t>
  </si>
  <si>
    <t>15,50*2,06*2</t>
  </si>
  <si>
    <t>5,00*1,68*2</t>
  </si>
  <si>
    <t>15,00*1,64*2</t>
  </si>
  <si>
    <t>28,30*1,64*2</t>
  </si>
  <si>
    <t>179,00*1,642*2</t>
  </si>
  <si>
    <t>14,00*1,62*2</t>
  </si>
  <si>
    <t>70,50*1,64*2</t>
  </si>
  <si>
    <t>6,00*1,69*2</t>
  </si>
  <si>
    <t>131,20*1,65*2</t>
  </si>
  <si>
    <t>17,00*1,75*2</t>
  </si>
  <si>
    <t>54,00*1,43*2</t>
  </si>
  <si>
    <t>9,50*1,77*2</t>
  </si>
  <si>
    <t>4*2,00*(2,00+1,86+1,60)</t>
  </si>
  <si>
    <t>3,90*1,76*2</t>
  </si>
  <si>
    <t>17,50*1,77*2</t>
  </si>
  <si>
    <t>5,50*1,77*2</t>
  </si>
  <si>
    <t>38,00*1,75*2</t>
  </si>
  <si>
    <t>76,10*1,63*2</t>
  </si>
  <si>
    <t>12,00*1,76*2</t>
  </si>
  <si>
    <t>33,50*1,68*2</t>
  </si>
  <si>
    <t>293,00*1,77*2</t>
  </si>
  <si>
    <t>20,50*1,75*2</t>
  </si>
  <si>
    <t>16,00*1,73*2</t>
  </si>
  <si>
    <t>59,25*1,75*2</t>
  </si>
  <si>
    <t>80,00*1,71*2</t>
  </si>
  <si>
    <t>26,40*1,74*2</t>
  </si>
  <si>
    <t>33,50*1,78*2</t>
  </si>
  <si>
    <t>24</t>
  </si>
  <si>
    <t>151101111</t>
  </si>
  <si>
    <t>Odstranění příložného pažení a rozepření stěn rýh hl do 2 m</t>
  </si>
  <si>
    <t>678001967</t>
  </si>
  <si>
    <t>25</t>
  </si>
  <si>
    <t>151811131</t>
  </si>
  <si>
    <t>Osazení pažicího boxu hl výkopu do 4 m š do 1,2 m</t>
  </si>
  <si>
    <t>-1800202447</t>
  </si>
  <si>
    <t>79,45*0,90*2 "řad 1 hráz Podvesního rybníka</t>
  </si>
  <si>
    <t>87,55*0,80*2 "řad 1 hráz Návesního rybníka</t>
  </si>
  <si>
    <t>49,93*1,00*2 "řad 1-1 hráz Podvesního rybníka</t>
  </si>
  <si>
    <t>26</t>
  </si>
  <si>
    <t>151811231</t>
  </si>
  <si>
    <t>Odstranění pažicího boxu hl výkopu do 4 m š do 1,2 m</t>
  </si>
  <si>
    <t>21112027</t>
  </si>
  <si>
    <t>27</t>
  </si>
  <si>
    <t>162551108</t>
  </si>
  <si>
    <t>Vodorovné přemístění přes 2 500 do 3000 m výkopku/sypaniny z horniny třídy těžitelnosti I skupiny 1 až 3</t>
  </si>
  <si>
    <t>-653076327</t>
  </si>
  <si>
    <t>489,7315 "potřeba pro zásyp v MK ... tam i zpět</t>
  </si>
  <si>
    <t>538,30 "potřeba do zásypu mimo komunikace ... tam i zpět</t>
  </si>
  <si>
    <t>5,34 "potřeba pro násyp v rámci rýh ... tam i zpět</t>
  </si>
  <si>
    <t>150,917 "potřeba pro násyp hrází ... st.díl 3.1 ... pouze tam, zpět je v rámci st.dílu 3.1</t>
  </si>
  <si>
    <t>1033,372*2+150,917</t>
  </si>
  <si>
    <t>28</t>
  </si>
  <si>
    <t>162551128</t>
  </si>
  <si>
    <t>Vodorovné přemístění přes 2 500 do 3000 m výkopku/sypaniny z horniny třídy těžitelnosti II skupiny 4 a 5</t>
  </si>
  <si>
    <t>574356768</t>
  </si>
  <si>
    <t>287,183 "kompletní výkopek sk.4 bude využitý pro násyp hrází ... pouze tam, zpět je ve st.dílu 3.1</t>
  </si>
  <si>
    <t>29</t>
  </si>
  <si>
    <t>162751117</t>
  </si>
  <si>
    <t>Vodorovné přemístění přes 9 000 do 10000 m výkopku/sypaniny z horniny třídy těžitelnosti I skupiny 1 až 3</t>
  </si>
  <si>
    <t>-440027272</t>
  </si>
  <si>
    <t>skládka 17km</t>
  </si>
  <si>
    <t>2871,832*(0,6+0,3)+0,40 "kompletní výkop rýh sk.2+3</t>
  </si>
  <si>
    <t>odpočet meziskládky</t>
  </si>
  <si>
    <t>-489,7315 "potřeba pro zásyp v MK</t>
  </si>
  <si>
    <t>-538,30 "potřeba do zásypu mimo komunikace</t>
  </si>
  <si>
    <t>-5,34 "potřeba pro násyp v rámci rýh</t>
  </si>
  <si>
    <t>-150,917 "potřeba pro násyp hrází ... st.díl 3.1</t>
  </si>
  <si>
    <t>30</t>
  </si>
  <si>
    <t>162751119</t>
  </si>
  <si>
    <t>Příplatek k vodorovnému přemístění výkopku/sypaniny z horniny třídy těžitelnosti I skupiny 1 až 3 ZKD 1000 m přes 10000 m</t>
  </si>
  <si>
    <t>-1875728821</t>
  </si>
  <si>
    <t>1400,76*7 'Přepočtené koeficientem množství</t>
  </si>
  <si>
    <t>31</t>
  </si>
  <si>
    <t>167151111</t>
  </si>
  <si>
    <t>Nakládání výkopku z hornin třídy těžitelnosti I skupiny 1 až 3 přes 100 m3</t>
  </si>
  <si>
    <t>-1174281098</t>
  </si>
  <si>
    <t>489,7315 "potřeba pro zásyp v MK</t>
  </si>
  <si>
    <t>538,30 "potřeba do zásypu mimo komunikace</t>
  </si>
  <si>
    <t>5,34 "potřeba pro násyp v rámci rýh</t>
  </si>
  <si>
    <t>32</t>
  </si>
  <si>
    <t>171151103</t>
  </si>
  <si>
    <t>Uložení sypaniny z hornin soudržných do násypů zhutněných strojně</t>
  </si>
  <si>
    <t>774568216</t>
  </si>
  <si>
    <t>1,00*10,68*0,50 "řad 1 staničení 11,75-22,43m</t>
  </si>
  <si>
    <t>33</t>
  </si>
  <si>
    <t>171152501</t>
  </si>
  <si>
    <t>Zhutnění podloží z hornin soudržných nebo nesoudržných pod násypy</t>
  </si>
  <si>
    <t>1484228</t>
  </si>
  <si>
    <t>1,00*10,68 "řad 1 staničení 11,75-22,43m</t>
  </si>
  <si>
    <t>34</t>
  </si>
  <si>
    <t>171201231</t>
  </si>
  <si>
    <t>Poplatek za uložení zeminy a kamení na recyklační skládce (skládkovné) kód odpadu 17 05 04</t>
  </si>
  <si>
    <t>t</t>
  </si>
  <si>
    <t>-594749154</t>
  </si>
  <si>
    <t>1400,76*1,8 "t/m3</t>
  </si>
  <si>
    <t>35</t>
  </si>
  <si>
    <t>171251201</t>
  </si>
  <si>
    <t>Uložení sypaniny na skládky nebo meziskládky</t>
  </si>
  <si>
    <t>642964477</t>
  </si>
  <si>
    <t>meziskládka</t>
  </si>
  <si>
    <t>150,917+287,183 "potřeba pro násyp hrází ... st.díl 3.1</t>
  </si>
  <si>
    <t>skládka</t>
  </si>
  <si>
    <t>1400,76</t>
  </si>
  <si>
    <t>36</t>
  </si>
  <si>
    <t>174111101</t>
  </si>
  <si>
    <t>Zásyp jam, šachet rýh nebo kolem objektů sypaninou se zhutněním ručně</t>
  </si>
  <si>
    <t>1803046104</t>
  </si>
  <si>
    <t>2871,832 "výkop celkem</t>
  </si>
  <si>
    <t>odpočet D potrubí</t>
  </si>
  <si>
    <t>-3,14*0,055*0,055*(656,91-19,70-84,57+127,83+262,64)</t>
  </si>
  <si>
    <t>-3,14*0,045*0,045*(107,40+317,99+154,17+202,82-135,81+216,76+95,77+79,91+59,79)</t>
  </si>
  <si>
    <t>-799,256 "obsypy</t>
  </si>
  <si>
    <t>-204,19 "lože</t>
  </si>
  <si>
    <t>-(0,50*0,30*(764,31+445,82)-3,14*0,05*0,05*1210,13) "drenáž.štěrk řad 1+řad 1-1</t>
  </si>
  <si>
    <t>37</t>
  </si>
  <si>
    <t>58310007T</t>
  </si>
  <si>
    <t>Vhodný zásypový materiál pro krajské komunikace dle TP 146 včetně dopravy na staveniště</t>
  </si>
  <si>
    <t>vlastní cena</t>
  </si>
  <si>
    <t>-744320819</t>
  </si>
  <si>
    <t>zásypy do KK vše nový materiál</t>
  </si>
  <si>
    <t>1,00*134,80*(1,66-0,60-0,41-0,10)</t>
  </si>
  <si>
    <t>1,20*18,00*(1,80-0,60-0,41-0,10)</t>
  </si>
  <si>
    <t>1,00*19,50*(1,68-0,60-0,39-0,10)</t>
  </si>
  <si>
    <t>1,00*44,00*(1,70-0,60-0,39-0,10)</t>
  </si>
  <si>
    <t>1,20*14,80*(1,81-0,60-0,39-0,10)</t>
  </si>
  <si>
    <t>1,00*15,00*(1,73-0,60-0,39-0,10)</t>
  </si>
  <si>
    <t>2,00*2,00*(1,91-0,60-0,41-0,10)</t>
  </si>
  <si>
    <t>2,00*2,00*(1,86-0,60-0,41-0,10)</t>
  </si>
  <si>
    <t>řad 1-2 PE D90</t>
  </si>
  <si>
    <t>2,00*2,00*(2,00-0,60-0,39-0,10)</t>
  </si>
  <si>
    <t>1,20*3,90*(1,76-0,60-0,41-0,10)</t>
  </si>
  <si>
    <t>162,658*1,10*1,01</t>
  </si>
  <si>
    <t>38</t>
  </si>
  <si>
    <t>58310008T</t>
  </si>
  <si>
    <t>Vhodný zásypový materiál pro místní komunikace dle TP 146 včetně dopravy na staveniště</t>
  </si>
  <si>
    <t>-1062065023</t>
  </si>
  <si>
    <t>1,00*85,00*(1,72-0,42-0,39-0,10)</t>
  </si>
  <si>
    <t>1,00*27,00*(1,67-0,42-0,41-0,10)</t>
  </si>
  <si>
    <t>1,00*4,50*(1,74-0,42-0,39-0,10)</t>
  </si>
  <si>
    <t>1,00*179,00*(1,64-0,42-0,39-0,10)</t>
  </si>
  <si>
    <t>1,00*70,50*(1,64-0,42-0,39-0,10)</t>
  </si>
  <si>
    <t>1,00*54,00*(1,43-0,42-0,39-0,10)</t>
  </si>
  <si>
    <t>1,20*9,50*(1,77-0,42-0,39-0,10)</t>
  </si>
  <si>
    <t>2,00*2,00*(1,86-0,42-0,39-0,10)</t>
  </si>
  <si>
    <t>2,00*2,00*(1,60-0,42-0,39-0,10)</t>
  </si>
  <si>
    <t>1,20*17,50*(1,77-0,42-0,41-0,10)</t>
  </si>
  <si>
    <t>1,20*38,00*(1,75-0,42-0,41-0,10)</t>
  </si>
  <si>
    <t>1,00*76,10*(1,63-0,42-0,41-0,10)</t>
  </si>
  <si>
    <t>1,20*12,00*(1,76-0,42-0,41-0,10)</t>
  </si>
  <si>
    <t>1,00*33,50*(1,68-0,42-0,41-0,10)</t>
  </si>
  <si>
    <t>1,20*(293,00-216,76)*(1,77-0,42-0,41-0,10)</t>
  </si>
  <si>
    <t>1,20*216,76*(1,77-0,42-0,39-0,10)</t>
  </si>
  <si>
    <t>1,20*20,50*(1,75-0,42-0,39-0,10)</t>
  </si>
  <si>
    <t>1,00*16,00*(1,73-0,42-0,39-0,10)</t>
  </si>
  <si>
    <t>1,20*59,25*(1,75-0,42-0,39-0,10)</t>
  </si>
  <si>
    <t>1,00*80,00*(1,71-0,42-0,39-0,10)</t>
  </si>
  <si>
    <t>1,00*26,40*(1,74-0,42-0,39-0,10)</t>
  </si>
  <si>
    <t>1,20*33,50*(1,78-0,42-0,39-0,10)</t>
  </si>
  <si>
    <t>979,463*1,1*1,01*0,5 "50% nahradit novým materiálem .. odhad dle IGP</t>
  </si>
  <si>
    <t>39</t>
  </si>
  <si>
    <t>175151101</t>
  </si>
  <si>
    <t>Obsypání potrubí strojně sypaninou bez prohození, uloženou do 3 m</t>
  </si>
  <si>
    <t>-445688017</t>
  </si>
  <si>
    <t>řady</t>
  </si>
  <si>
    <t>1,00*(656,91-19,70-84,58)*0,41 "řad 1 PE D110</t>
  </si>
  <si>
    <t>1,00*107,40*0,39 "řad 1 PE D90</t>
  </si>
  <si>
    <t>1,00*127,83*0,41 "řad 1-1 PE D110</t>
  </si>
  <si>
    <t>1,00*317,99*0,39 "řad 1-1 PE D90</t>
  </si>
  <si>
    <t>1,00*154,17*0,39 "řad 1-1-1 PE D90</t>
  </si>
  <si>
    <t>1,00*(202,82-135,81)*0,39 "řad 1-2 PE D90</t>
  </si>
  <si>
    <t>1,00*262,64*0,41 "řad 1-3 PE D110</t>
  </si>
  <si>
    <t>1,00*216,76*0,39 "řad 1-3 PE D90</t>
  </si>
  <si>
    <t>1,00*95,77*0,39 "řad 1-3-1 PE D90</t>
  </si>
  <si>
    <t>1,00*79,91*0,39 "řad 1-3-2 PE D90</t>
  </si>
  <si>
    <t>1,00*59,79*0,39 "řad 1-3-3 PE D90</t>
  </si>
  <si>
    <t>40</t>
  </si>
  <si>
    <t>58337344</t>
  </si>
  <si>
    <t>štěrkopísek frakce 0/32</t>
  </si>
  <si>
    <t>128</t>
  </si>
  <si>
    <t>-1224373599</t>
  </si>
  <si>
    <t>Poznámka k položce:
štěrkopísek zrno max 50mm</t>
  </si>
  <si>
    <t>799,256*1,67*1,1*1,01 "obsypy</t>
  </si>
  <si>
    <t>41</t>
  </si>
  <si>
    <t>181305111</t>
  </si>
  <si>
    <t>Převrstvení ornice na skládce</t>
  </si>
  <si>
    <t>1077499640</t>
  </si>
  <si>
    <t>5,50*79,45 "řad 1 hráz Podvesního rybníka</t>
  </si>
  <si>
    <t>5,50*87,55 "řad 1 hráz Návesního rybníka</t>
  </si>
  <si>
    <t>5,50*49,93 "řad 1-1 hráz Podvesního rybníka</t>
  </si>
  <si>
    <t>2664,915*0,10 "ornice</t>
  </si>
  <si>
    <t>42</t>
  </si>
  <si>
    <t>181351103</t>
  </si>
  <si>
    <t>Rozprostření ornice tl vrstvy do 200 mm pl přes 100 do 500 m2 v rovině nebo ve svahu do 1:5 strojně</t>
  </si>
  <si>
    <t>-2010416480</t>
  </si>
  <si>
    <t>1,00*79,45 "řad 1 hráz Podvesního rybníka</t>
  </si>
  <si>
    <t>1,00*87,55 "řad 1 hráz Návesního rybníka</t>
  </si>
  <si>
    <t>1,00*49,93 "řad 1-1 hráz Podvesního rybníka</t>
  </si>
  <si>
    <t>43</t>
  </si>
  <si>
    <t>181451311</t>
  </si>
  <si>
    <t>Založení trávníku strojně v jedné operaci v rovině nebo na svahu do 1:5</t>
  </si>
  <si>
    <t>-232202757</t>
  </si>
  <si>
    <t>44</t>
  </si>
  <si>
    <t>00572470</t>
  </si>
  <si>
    <t>osivo směs travní univerzál</t>
  </si>
  <si>
    <t>kg</t>
  </si>
  <si>
    <t>2077140839</t>
  </si>
  <si>
    <t>2664,915*0,04*1,035 "travní směs</t>
  </si>
  <si>
    <t>45</t>
  </si>
  <si>
    <t>181951112</t>
  </si>
  <si>
    <t>Úprava pláně v hornině třídy těžitelnosti I skupiny 1 až 3 se zhutněním strojně</t>
  </si>
  <si>
    <t>-25740841</t>
  </si>
  <si>
    <t>2664,915 "plocha ornice</t>
  </si>
  <si>
    <t>1,00*(4,00+134,80+18,00+85,00+19,50+44,00+14,80+15,00) "rýha zpev.povrchy řad 1</t>
  </si>
  <si>
    <t>2,00*2,00*2 "start. a cíl.jámy zpev.povrch řad 1</t>
  </si>
  <si>
    <t>1,00*(27,00+4,50+15,00+179,00+70,50) "rýha zpev.povrchy řad 1-1</t>
  </si>
  <si>
    <t>1,00*131,20 "rýha zpev.povrchy řad 1-1-1</t>
  </si>
  <si>
    <t>1,00*(54,00+9,50) "rýha zpev.povrchy řad 1-2</t>
  </si>
  <si>
    <t>2,00*2,00*3 "start. a cíl.jámy řad 1-2</t>
  </si>
  <si>
    <t>1,20*(3,90+17,50+38,00+76,10+12,00+33,50+293,00) "rýha zpev.povrchy řad 1-3</t>
  </si>
  <si>
    <t>1,20*(20,50+16,00+59,25) "rýha zpev.povrchy řad 1-3-1</t>
  </si>
  <si>
    <t>1,00*80,00 "rýha zpev.povrchy řad 1-3-2</t>
  </si>
  <si>
    <t>1,00*(26,40+33,50) "rýha zpev.povrchy řad 1-3-3</t>
  </si>
  <si>
    <t>Zemní práce - přípravné a přidružené práce</t>
  </si>
  <si>
    <t>46</t>
  </si>
  <si>
    <t>111211211</t>
  </si>
  <si>
    <t>Snesení jehličnatého klestu D do 30 cm ve svahu do 1:3</t>
  </si>
  <si>
    <t>kus</t>
  </si>
  <si>
    <t>-2080261491</t>
  </si>
  <si>
    <t>47</t>
  </si>
  <si>
    <t>111211231</t>
  </si>
  <si>
    <t>Snesení listnatého klestu D do 30 cm ve svahu do 1:3</t>
  </si>
  <si>
    <t>149666418</t>
  </si>
  <si>
    <t>48</t>
  </si>
  <si>
    <t>111211232</t>
  </si>
  <si>
    <t>Snesení listnatého klestu D přes 30 cm ve svahu do 1:3</t>
  </si>
  <si>
    <t>392305127</t>
  </si>
  <si>
    <t>49</t>
  </si>
  <si>
    <t>111251101</t>
  </si>
  <si>
    <t>Odstranění křovin a stromů průměru kmene do 100 mm i s kořeny sklonu terénu do 1:5 z celkové plochy do 100 m2 strojně</t>
  </si>
  <si>
    <t>489476272</t>
  </si>
  <si>
    <t>viz podélný profil a situace</t>
  </si>
  <si>
    <t>440,00 "řad 1</t>
  </si>
  <si>
    <t>50</t>
  </si>
  <si>
    <t>112101101</t>
  </si>
  <si>
    <t>Odstranění stromů listnatých průměru kmene přes 100 do 300 mm</t>
  </si>
  <si>
    <t>1410570747</t>
  </si>
  <si>
    <t>příloha B.1</t>
  </si>
  <si>
    <t>1 "jasan pod hrází Podvesního rybníka</t>
  </si>
  <si>
    <t>2 "javor pod hrází Podvesního rybníka</t>
  </si>
  <si>
    <t>1 "trnka dvojkmen pod hrází Podvesního rybníka</t>
  </si>
  <si>
    <t>1 "topol pod hrází Návesního rybníka</t>
  </si>
  <si>
    <t>51</t>
  </si>
  <si>
    <t>112101103</t>
  </si>
  <si>
    <t>Odstranění stromů listnatých průměru kmene přes 500 do 700 mm</t>
  </si>
  <si>
    <t>-235787893</t>
  </si>
  <si>
    <t>52</t>
  </si>
  <si>
    <t>112101121</t>
  </si>
  <si>
    <t>Odstranění stromů jehličnatých průměru kmene přes 100 do 300 mm</t>
  </si>
  <si>
    <t>897826760</t>
  </si>
  <si>
    <t>2 "smrk pod hrází Podvesního rybníka</t>
  </si>
  <si>
    <t>53</t>
  </si>
  <si>
    <t>112251101</t>
  </si>
  <si>
    <t>Odstranění pařezů průměru přes 100 do 300 mm</t>
  </si>
  <si>
    <t>-69567456</t>
  </si>
  <si>
    <t>5 "listnaté</t>
  </si>
  <si>
    <t>2 "jehličnaté</t>
  </si>
  <si>
    <t>54</t>
  </si>
  <si>
    <t>112251103</t>
  </si>
  <si>
    <t>Odstranění pařezů průměru přes 500 do 700 mm</t>
  </si>
  <si>
    <t>369983684</t>
  </si>
  <si>
    <t>1 "listnaté</t>
  </si>
  <si>
    <t>55</t>
  </si>
  <si>
    <t>162201401</t>
  </si>
  <si>
    <t>Vodorovné přemístění větví stromů listnatých do 1 km D kmene přes 100 do 300 mm</t>
  </si>
  <si>
    <t>-2126454023</t>
  </si>
  <si>
    <t>56</t>
  </si>
  <si>
    <t>162201403</t>
  </si>
  <si>
    <t>Vodorovné přemístění větví stromů listnatých do 1 km D kmene přes 500 do 700 mm</t>
  </si>
  <si>
    <t>-605506831</t>
  </si>
  <si>
    <t>57</t>
  </si>
  <si>
    <t>162201405</t>
  </si>
  <si>
    <t>Vodorovné přemístění větví stromů jehličnatých do 1 km D kmene přes 100 do 300 mm</t>
  </si>
  <si>
    <t>613640779</t>
  </si>
  <si>
    <t>58</t>
  </si>
  <si>
    <t>162201411</t>
  </si>
  <si>
    <t>Vodorovné přemístění kmenů stromů listnatých do 1 km D kmene přes 100 do 300 mm</t>
  </si>
  <si>
    <t>-591034241</t>
  </si>
  <si>
    <t>59</t>
  </si>
  <si>
    <t>162201413</t>
  </si>
  <si>
    <t>Vodorovné přemístění kmenů stromů listnatých do 1 km D kmene přes 500 do 700 mm</t>
  </si>
  <si>
    <t>1256367895</t>
  </si>
  <si>
    <t>60</t>
  </si>
  <si>
    <t>162201415</t>
  </si>
  <si>
    <t>Vodorovné přemístění kmenů stromů jehličnatých do 1 km D kmene přes 100 do 300 mm</t>
  </si>
  <si>
    <t>-1969175230</t>
  </si>
  <si>
    <t>61</t>
  </si>
  <si>
    <t>162201421</t>
  </si>
  <si>
    <t>Vodorovné přemístění pařezů do 1 km D přes 100 do 300 mm</t>
  </si>
  <si>
    <t>2123477715</t>
  </si>
  <si>
    <t>62</t>
  </si>
  <si>
    <t>162201423</t>
  </si>
  <si>
    <t>Vodorovné přemístění pařezů do 1 km D přes 500 do 700 mm</t>
  </si>
  <si>
    <t>892944795</t>
  </si>
  <si>
    <t>63</t>
  </si>
  <si>
    <t>162301501</t>
  </si>
  <si>
    <t>Vodorovné přemístění křovin do 5 km D kmene do 100 mm</t>
  </si>
  <si>
    <t>708239551</t>
  </si>
  <si>
    <t>162301931</t>
  </si>
  <si>
    <t>Příplatek k vodorovnému přemístění větví stromů listnatých D kmene přes 100 do 300 mm ZKD 1 km</t>
  </si>
  <si>
    <t>183354956</t>
  </si>
  <si>
    <t>5*16</t>
  </si>
  <si>
    <t>65</t>
  </si>
  <si>
    <t>162301933</t>
  </si>
  <si>
    <t>Příplatek k vodorovnému přemístění větví stromů listnatých D kmene přes 500 do 700 mm ZKD 1 km</t>
  </si>
  <si>
    <t>831822441</t>
  </si>
  <si>
    <t>1*16</t>
  </si>
  <si>
    <t>66</t>
  </si>
  <si>
    <t>162301941</t>
  </si>
  <si>
    <t>Příplatek k vodorovnému přemístění větví stromů jehličnatých D kmene přes 100 do 300 mm ZKD 1 km</t>
  </si>
  <si>
    <t>-966123640</t>
  </si>
  <si>
    <t>2*16</t>
  </si>
  <si>
    <t>67</t>
  </si>
  <si>
    <t>162301951</t>
  </si>
  <si>
    <t>Příplatek k vodorovnému přemístění kmenů stromů listnatých D kmene přes 100 do 300 mm ZKD 1 km</t>
  </si>
  <si>
    <t>-1437795531</t>
  </si>
  <si>
    <t>68</t>
  </si>
  <si>
    <t>162301953</t>
  </si>
  <si>
    <t>Příplatek k vodorovnému přemístění kmenů stromů listnatých D kmene přes 500 do 700 mm ZKD 1 km</t>
  </si>
  <si>
    <t>74377885</t>
  </si>
  <si>
    <t>69</t>
  </si>
  <si>
    <t>162301961</t>
  </si>
  <si>
    <t>Příplatek k vodorovnému přemístění kmenů stromů jehličnatých D kmene přes 100 do 300 mm ZKD 1 km</t>
  </si>
  <si>
    <t>1898385276</t>
  </si>
  <si>
    <t>70</t>
  </si>
  <si>
    <t>162301971</t>
  </si>
  <si>
    <t>Příplatek k vodorovnému přemístění pařezů D přes 100 do 300 mm ZKD 1 km</t>
  </si>
  <si>
    <t>1005658191</t>
  </si>
  <si>
    <t>5+1"listnaté</t>
  </si>
  <si>
    <t>71</t>
  </si>
  <si>
    <t>162301981</t>
  </si>
  <si>
    <t>Příplatek k vodorovnému přemístění křovin D kmene do 100 mm ZKD 1 km</t>
  </si>
  <si>
    <t>-2043041970</t>
  </si>
  <si>
    <t>Zakládání - úprava podloží a základové spáry, zlepšování vlastností hornin</t>
  </si>
  <si>
    <t>72</t>
  </si>
  <si>
    <t>212752101</t>
  </si>
  <si>
    <t>Trativod z drenážních trubek korugovaných PE-HD SN 4 perforace 360° včetně lože otevřený výkop DN 100 pro liniové stavby</t>
  </si>
  <si>
    <t>935527748</t>
  </si>
  <si>
    <t xml:space="preserve">drenáže </t>
  </si>
  <si>
    <t>764,31 "řad 1</t>
  </si>
  <si>
    <t>445,82 "řad 1-1</t>
  </si>
  <si>
    <t>73</t>
  </si>
  <si>
    <t>213141111</t>
  </si>
  <si>
    <t>Zřízení vrstvy z geotextilie v rovině nebo ve sklonu do 1:5 š do 3 m</t>
  </si>
  <si>
    <t>-1729450474</t>
  </si>
  <si>
    <t>dno rýhy</t>
  </si>
  <si>
    <t>1,00*764,31 "řad 1</t>
  </si>
  <si>
    <t>1,00*445,82 "řad 1-1</t>
  </si>
  <si>
    <t>74</t>
  </si>
  <si>
    <t>69311081</t>
  </si>
  <si>
    <t>geotextilie netkaná separační, ochranná, filtrační, drenážní PES 300g/m2</t>
  </si>
  <si>
    <t>752339932</t>
  </si>
  <si>
    <t>1210,13*1,1845 'Přepočtené koeficientem množství</t>
  </si>
  <si>
    <t>Svislé a kompletní konstrukce</t>
  </si>
  <si>
    <t>75</t>
  </si>
  <si>
    <t>338171123</t>
  </si>
  <si>
    <t>Osazování sloupků a vzpěr plotových ocelových v přes 2 do 2,6 m se zabetonováním</t>
  </si>
  <si>
    <t>-1119653751</t>
  </si>
  <si>
    <t>Poznámka k položce:
= včetně osazení přídavné tabulky na sloupek
= včetně povrchových úprav</t>
  </si>
  <si>
    <t>orientační ocelové sloupky</t>
  </si>
  <si>
    <t>2 "příloha D.3.7 - úprava přepadu DN1600 z Návesního rybníka</t>
  </si>
  <si>
    <t>2 "příloha D.3.8 - úprava odtoku z požeráku z Návesního rybníka</t>
  </si>
  <si>
    <t>76</t>
  </si>
  <si>
    <t>55342263</t>
  </si>
  <si>
    <t>sloupek plotový koncový Pz a komaxitový 2500/48x1,5mm</t>
  </si>
  <si>
    <t>-1369142226</t>
  </si>
  <si>
    <t>Poznámka k položce:
= včetně přídavné tabulky
= včetně povrchových úprav</t>
  </si>
  <si>
    <t>77</t>
  </si>
  <si>
    <t>380326132</t>
  </si>
  <si>
    <t>Kompletní konstrukce ČOV, nádrží ze ŽB se zvýšenými nároky na prostředí tř. C 30/37 tl přes 150 do 300 mm</t>
  </si>
  <si>
    <t>480044029</t>
  </si>
  <si>
    <t>Poznámka k položce:
včetně těsnění pracovních spar</t>
  </si>
  <si>
    <t>příloha D.3.12+D.3.13</t>
  </si>
  <si>
    <t>úprava VO z Podvesního rybníka</t>
  </si>
  <si>
    <t>2,54*1,78*0,30</t>
  </si>
  <si>
    <t>2,00*0,10*0,30*2</t>
  </si>
  <si>
    <t>1,68*2,00/2*0,30*2</t>
  </si>
  <si>
    <t>78</t>
  </si>
  <si>
    <t>380356231</t>
  </si>
  <si>
    <t>Bednění kompletních konstrukcí ČOV, nádrží nebo vodojemů neomítaných ploch rovinných zřízení</t>
  </si>
  <si>
    <t>-1921388732</t>
  </si>
  <si>
    <t>2,54*1,78+1,94*1,78+1,78*0,30*2</t>
  </si>
  <si>
    <t>2,00*0,10*2*2+0,10*0,30*2</t>
  </si>
  <si>
    <t>1,68*2,00/2*2*2</t>
  </si>
  <si>
    <t>79</t>
  </si>
  <si>
    <t>380356232</t>
  </si>
  <si>
    <t>Bednění kompletních konstrukcí ČOV, nádrží nebo vodojemů neomítaných ploch rovinných odstranění</t>
  </si>
  <si>
    <t>241650767</t>
  </si>
  <si>
    <t>80</t>
  </si>
  <si>
    <t>380361011</t>
  </si>
  <si>
    <t>Výztuž kompletních konstrukcí ČOV, nádrží nebo vodojemů ze svařovaných sítí KARI</t>
  </si>
  <si>
    <t>-1619836177</t>
  </si>
  <si>
    <t>Poznámka k položce:
kompletní dodávka a provedení včetně distanční výztuže, stykování sítí aj. dle dodvatalské dokumentace</t>
  </si>
  <si>
    <t>2,54*1,78*2</t>
  </si>
  <si>
    <t>0,30*1,78*4</t>
  </si>
  <si>
    <t>0,10*2,00*4</t>
  </si>
  <si>
    <t>1,68*2,00/2*4</t>
  </si>
  <si>
    <t>18,698*0,00445 "4,45Kg/m2 kari sítě 6/100-6/100</t>
  </si>
  <si>
    <t>3.1</t>
  </si>
  <si>
    <t>Úpravy hrází</t>
  </si>
  <si>
    <t>81</t>
  </si>
  <si>
    <t>122251103</t>
  </si>
  <si>
    <t>Odkopávky a prokopávky nezapažené v hornině třídy těžitelnosti I skupiny 3 objem do 100 m3 strojně</t>
  </si>
  <si>
    <t>-858853638</t>
  </si>
  <si>
    <t>odkopávka pod tělesem hráze</t>
  </si>
  <si>
    <t>410,00*0,30 "Podvesní rybník</t>
  </si>
  <si>
    <t>200,00*0,30 "Návesní rybník</t>
  </si>
  <si>
    <t>odkopávka paty hráze ... průměrný profil</t>
  </si>
  <si>
    <t>112,00*1,50*0,50 "Podvesní rybník</t>
  </si>
  <si>
    <t>82,00*1,50*0,50 "Návesní rybník</t>
  </si>
  <si>
    <t>82</t>
  </si>
  <si>
    <t>-263563348</t>
  </si>
  <si>
    <t>hráze</t>
  </si>
  <si>
    <t>317,00 "Podvesní rybník</t>
  </si>
  <si>
    <t>305,00 "Návesní rybník</t>
  </si>
  <si>
    <t>83</t>
  </si>
  <si>
    <t>114203104</t>
  </si>
  <si>
    <t>Rozebrání záhozů a rovnanin na sucho</t>
  </si>
  <si>
    <t>1621919236</t>
  </si>
  <si>
    <t>odstranění původního záhozu břehů</t>
  </si>
  <si>
    <t>253,00*0,20 "Podvesní rybník</t>
  </si>
  <si>
    <t>84</t>
  </si>
  <si>
    <t>171103201</t>
  </si>
  <si>
    <t>Uložení sypanin z horniny třídy těžitelnosti I a II skupiny 1 až 4 do hrází nádrží se zhutněním 100 % PS C s příměsí jílu do 20 %</t>
  </si>
  <si>
    <t>-1778509079</t>
  </si>
  <si>
    <t>Poznámka k položce:
= štěrkovité zeminy třídy G1 GW až G3 GF
= dodávka nového násypového materiálu se nepředpokládá, pro násypy hrází bude využitý výkopový materiál uložený na meziskládce</t>
  </si>
  <si>
    <t>těleso hrází</t>
  </si>
  <si>
    <t>322,00 "Podvesní rybník</t>
  </si>
  <si>
    <t>116,10 "Návesní rybník</t>
  </si>
  <si>
    <t>85</t>
  </si>
  <si>
    <t>-596163931</t>
  </si>
  <si>
    <t>pata a pod těleso po odkopávkách  hráze</t>
  </si>
  <si>
    <t>410,00 "Podvesní rybník</t>
  </si>
  <si>
    <t>200,00 "Návesní rybník</t>
  </si>
  <si>
    <t>86</t>
  </si>
  <si>
    <t>-436439039</t>
  </si>
  <si>
    <t>potřeba zeminy do násypů ... 438,10m3 ... doprava z meziskládky</t>
  </si>
  <si>
    <t>z h.3 zbytek po odečtení množství h.4</t>
  </si>
  <si>
    <t>438,10-287,183</t>
  </si>
  <si>
    <t>87</t>
  </si>
  <si>
    <t>-727029026</t>
  </si>
  <si>
    <t>předpoklad vše z výkopu h.4</t>
  </si>
  <si>
    <t>287,183</t>
  </si>
  <si>
    <t>88</t>
  </si>
  <si>
    <t>-2032325770</t>
  </si>
  <si>
    <t>328,50 "odkopávky hrází</t>
  </si>
  <si>
    <t>89</t>
  </si>
  <si>
    <t>-529258035</t>
  </si>
  <si>
    <t>328,5*7 'Přepočtené koeficientem množství</t>
  </si>
  <si>
    <t>90</t>
  </si>
  <si>
    <t>-1299702100</t>
  </si>
  <si>
    <t>91</t>
  </si>
  <si>
    <t>167151112</t>
  </si>
  <si>
    <t>Nakládání výkopku z hornin třídy těžitelnosti II skupiny 4 a 5 přes 100 m3</t>
  </si>
  <si>
    <t>-342150834</t>
  </si>
  <si>
    <t>92</t>
  </si>
  <si>
    <t>-1483437115</t>
  </si>
  <si>
    <t>93</t>
  </si>
  <si>
    <t>-693631178</t>
  </si>
  <si>
    <t>328,50*1,8 "t/m3</t>
  </si>
  <si>
    <t>94</t>
  </si>
  <si>
    <t>465633406</t>
  </si>
  <si>
    <t>95</t>
  </si>
  <si>
    <t>1582873811</t>
  </si>
  <si>
    <t>317,00*0,10 "Podvesní rybník</t>
  </si>
  <si>
    <t>305,00*0,10 "Návesní rybník</t>
  </si>
  <si>
    <t>96</t>
  </si>
  <si>
    <t>871927811</t>
  </si>
  <si>
    <t>97</t>
  </si>
  <si>
    <t>1013945015</t>
  </si>
  <si>
    <t>622,00*0,04*1,035 "travní směs</t>
  </si>
  <si>
    <t>98</t>
  </si>
  <si>
    <t>1858689344</t>
  </si>
  <si>
    <t>99</t>
  </si>
  <si>
    <t>182251101</t>
  </si>
  <si>
    <t>Svahování násypů strojně</t>
  </si>
  <si>
    <t>1751923060</t>
  </si>
  <si>
    <t>100</t>
  </si>
  <si>
    <t>212751105</t>
  </si>
  <si>
    <t>Trativod z drenážních trubek flexibilních PVC-U SN 4 perforace 360° včetně lože otevřený výkop DN 125 pro meliorace</t>
  </si>
  <si>
    <t>429120105</t>
  </si>
  <si>
    <t>hráze ... drenážní potrubí</t>
  </si>
  <si>
    <t>112,00 "Podvesní rybník</t>
  </si>
  <si>
    <t>82,00 "Návesní rybník</t>
  </si>
  <si>
    <t>101</t>
  </si>
  <si>
    <t>462511270</t>
  </si>
  <si>
    <t>Zához z lomového kamene bez proštěrkování z terénu hmotnost do 200 kg</t>
  </si>
  <si>
    <t>-1132841379</t>
  </si>
  <si>
    <t>Poznámka k položce:
štěrkový zához frakce 32-64</t>
  </si>
  <si>
    <t>pata hrází</t>
  </si>
  <si>
    <t>61,60 "Podvesní rybník</t>
  </si>
  <si>
    <t>65,60 "Návesní rybník</t>
  </si>
  <si>
    <t>102</t>
  </si>
  <si>
    <t>462519002</t>
  </si>
  <si>
    <t>Příplatek za urovnání ploch záhozu z lomového kamene hmotnost do 200 kg</t>
  </si>
  <si>
    <t>1359222225</t>
  </si>
  <si>
    <t>112,00*1,50 "Podvesní rybník</t>
  </si>
  <si>
    <t>82,00*1,50 "Návesní rybník</t>
  </si>
  <si>
    <t>103</t>
  </si>
  <si>
    <t>464511122</t>
  </si>
  <si>
    <t>Pohoz z kamene záhozového hmotnosti do 200 kg z terénu</t>
  </si>
  <si>
    <t>-1603325961</t>
  </si>
  <si>
    <t>Poznámka k položce:
kamenitá sypanina do podloží</t>
  </si>
  <si>
    <t>sanace tělesa hrází ... kamenitá sypanina do podloží</t>
  </si>
  <si>
    <t>104</t>
  </si>
  <si>
    <t>464531112</t>
  </si>
  <si>
    <t>Pohoz z hrubého drceného kamenivo zrno 63 až 125 mm z terénu</t>
  </si>
  <si>
    <t>-1942161377</t>
  </si>
  <si>
    <t>vrch hráze ... kamenný zához frakce 63-125</t>
  </si>
  <si>
    <t>Vodorovné konstrukce</t>
  </si>
  <si>
    <t>105</t>
  </si>
  <si>
    <t>451314212</t>
  </si>
  <si>
    <t>Podklad pod dlažbu z betonu prostého C 25/30 tl přes 100 do 150 mm</t>
  </si>
  <si>
    <t>86215778</t>
  </si>
  <si>
    <t>příloha D.3.8 - úprava odtoku z požeráku z Návesního rybníka</t>
  </si>
  <si>
    <t>1,00*2,63 "podklad pod kamennou dlažbu</t>
  </si>
  <si>
    <t>106</t>
  </si>
  <si>
    <t>451573111</t>
  </si>
  <si>
    <t>Lože pod potrubí otevřený výkop ze štěrkopísku</t>
  </si>
  <si>
    <t>1653526864</t>
  </si>
  <si>
    <t>1,00*(656,91-19,70-84,58)*0,10 "řad 1 PE D110</t>
  </si>
  <si>
    <t>1,00*107,40*0,10 "řad 1 PE D90</t>
  </si>
  <si>
    <t>1,00*127,83*0,10 "řad 1-1 PE D110</t>
  </si>
  <si>
    <t>1,00*317,99*0,10 "řad 1-1 PE D90</t>
  </si>
  <si>
    <t>1,00*154,17*0,10 "řad 1-1-1 PE D90</t>
  </si>
  <si>
    <t>1,00*(202,82-135,81)*0,10 "řad 1-2 PE D90</t>
  </si>
  <si>
    <t>1,00*262,64*0,10 "řad 1-3 PE D110</t>
  </si>
  <si>
    <t>1,00*216,76*0,10 "řad 1-3 PE D90</t>
  </si>
  <si>
    <t>1,00*95,77*0,10 "řad 1-3-1 PE D90</t>
  </si>
  <si>
    <t>1,00*79,91*0,10 "řad 1-3-2 PE D90</t>
  </si>
  <si>
    <t>1,00*59,79*0,10 "řad 1-3-3 PE D90</t>
  </si>
  <si>
    <t>107</t>
  </si>
  <si>
    <t>457312812</t>
  </si>
  <si>
    <t>Těsnící vrstva z betonu mrazuvzdorného tř. C 25/30 tl přes 100 do 150 mm</t>
  </si>
  <si>
    <t>-2070608134</t>
  </si>
  <si>
    <t>1,75*3,60 "betonové lože pod patkou z lom.kamene</t>
  </si>
  <si>
    <t>108</t>
  </si>
  <si>
    <t>457312814</t>
  </si>
  <si>
    <t>Těsnící vrstva z betonu mrazuvzdorného tř. C 25/30 tl přes 200 do 250 mm</t>
  </si>
  <si>
    <t>-858785628</t>
  </si>
  <si>
    <t>1,00*2,63 "bet.vrstva pod zához</t>
  </si>
  <si>
    <t>1,00*2,00 "bet.vrstva pod potrubí</t>
  </si>
  <si>
    <t>109</t>
  </si>
  <si>
    <t>461211712</t>
  </si>
  <si>
    <t>Patka z lomového kamene pro dlažbu na sucho s vylitím spár cementovou maltou</t>
  </si>
  <si>
    <t>-2108033257</t>
  </si>
  <si>
    <t>1,75*3,60*0,86 "patka z lomového kamene</t>
  </si>
  <si>
    <t>110</t>
  </si>
  <si>
    <t>462512270</t>
  </si>
  <si>
    <t>Zához z lomového kamene s proštěrkováním z terénu hmotnost do 200 kg</t>
  </si>
  <si>
    <t>-246675883</t>
  </si>
  <si>
    <t>kamenný zához</t>
  </si>
  <si>
    <t>1,00*2,744*0,25 "příloha D.3.7 - úprava přepadu DN1600 z Návesního rybníka</t>
  </si>
  <si>
    <t>2,00*2,63*0,25 "příloha D.3.8 - úprava odtoku z požeráku z Návesního rybníka</t>
  </si>
  <si>
    <t>111</t>
  </si>
  <si>
    <t>-1715250685</t>
  </si>
  <si>
    <t>1,00*2,744 "příloha D.3.7 - úprava přepadu DN1600 z Návesního rybníka</t>
  </si>
  <si>
    <t>2,00*2,63 "příloha D.3.8 - úprava odtoku z požeráku z Návesního rybníka</t>
  </si>
  <si>
    <t>112</t>
  </si>
  <si>
    <t>465513127</t>
  </si>
  <si>
    <t>Dlažba z lomového kamene na cementovou maltu s vyspárováním tl 200 mm</t>
  </si>
  <si>
    <t>-718560618</t>
  </si>
  <si>
    <t>1,00*2,63 "kamenná dlažba</t>
  </si>
  <si>
    <t>Komunikace pozemní</t>
  </si>
  <si>
    <t>113</t>
  </si>
  <si>
    <t>564261111</t>
  </si>
  <si>
    <t>Podklad nebo podsyp ze štěrkopísku ŠP plochy přes 100 m2 tl 200 mm</t>
  </si>
  <si>
    <t>-1394983581</t>
  </si>
  <si>
    <t>KK rýha ... štp tl.200mm</t>
  </si>
  <si>
    <t>114</t>
  </si>
  <si>
    <t>564750111</t>
  </si>
  <si>
    <t>Podklad z kameniva hrubého drceného vel. 16-32 mm plochy přes 100 m2 tl 150 mm</t>
  </si>
  <si>
    <t>-1510535618</t>
  </si>
  <si>
    <t>115</t>
  </si>
  <si>
    <t>564751111</t>
  </si>
  <si>
    <t>Podklad z kameniva hrubého drceného vel. 32-63 mm plochy přes 100 m2 tl 150 mm</t>
  </si>
  <si>
    <t>684994924</t>
  </si>
  <si>
    <t>116</t>
  </si>
  <si>
    <t>564861111</t>
  </si>
  <si>
    <t>Podklad ze štěrkodrtě ŠD plochy přes 100 m2 tl 200 mm</t>
  </si>
  <si>
    <t>1065089816</t>
  </si>
  <si>
    <t>KK rýha ... štd tl.200mm</t>
  </si>
  <si>
    <t>KK dobourání štd tl.200mm</t>
  </si>
  <si>
    <t>117</t>
  </si>
  <si>
    <t>565176111</t>
  </si>
  <si>
    <t>Asfaltový beton vrstva podkladní ACP 22 (obalované kamenivo OKH) tl 100 mm š do 3 m</t>
  </si>
  <si>
    <t>-848755631</t>
  </si>
  <si>
    <t>KK rýha ... ACP22 tl.100mm</t>
  </si>
  <si>
    <t>KK dobourání ACP tl.100mm</t>
  </si>
  <si>
    <t>118</t>
  </si>
  <si>
    <t>573111112</t>
  </si>
  <si>
    <t>Postřik živičný infiltrační s posypem z asfaltu množství 1 kg/m2</t>
  </si>
  <si>
    <t>1879002124</t>
  </si>
  <si>
    <t>KK rýha ... ACL16 tl.50mm</t>
  </si>
  <si>
    <t>KK dobourání ACL16 tl.50mm</t>
  </si>
  <si>
    <t>119</t>
  </si>
  <si>
    <t>573211106</t>
  </si>
  <si>
    <t>Postřik živičný spojovací z asfaltu v množství 0,20 kg/m2</t>
  </si>
  <si>
    <t>-1813757833</t>
  </si>
  <si>
    <t>KK rýha ... ACO11 tl.200mm</t>
  </si>
  <si>
    <t>120</t>
  </si>
  <si>
    <t>573211109</t>
  </si>
  <si>
    <t>Postřik živičný spojovací z asfaltu v množství 0,50 kg/m2</t>
  </si>
  <si>
    <t>1144443550</t>
  </si>
  <si>
    <t>MK rýha ... 2x</t>
  </si>
  <si>
    <t>1163,80*2</t>
  </si>
  <si>
    <t>121</t>
  </si>
  <si>
    <t>577144131</t>
  </si>
  <si>
    <t>Asfaltový beton vrstva obrusná ACO 11 (ABS) tř. I tl 50 mm š do 3 m z modifikovaného asfaltu</t>
  </si>
  <si>
    <t>-1819688102</t>
  </si>
  <si>
    <t>1817,00+1163,80</t>
  </si>
  <si>
    <t>122</t>
  </si>
  <si>
    <t>577145132</t>
  </si>
  <si>
    <t>Asfaltový beton vrstva ložní ACL 16 (ABH) tl 50 mm š do 3 m z modifikovaného asfaltu</t>
  </si>
  <si>
    <t>-548882347</t>
  </si>
  <si>
    <t>123</t>
  </si>
  <si>
    <t>577165132</t>
  </si>
  <si>
    <t>Asfaltový beton vrstva ložní ACL 16 (ABH) tl 70 mm š do 3 m z modifikovaného asfaltu</t>
  </si>
  <si>
    <t>652798134</t>
  </si>
  <si>
    <t>Trubní vedení</t>
  </si>
  <si>
    <t>124</t>
  </si>
  <si>
    <t>871241211</t>
  </si>
  <si>
    <t>Montáž potrubí z PE100 SDR 11 otevřený výkop svařovaných elektrotvarovkou D 90 x 8,2 mm</t>
  </si>
  <si>
    <t>1091920906</t>
  </si>
  <si>
    <t>107,4" výkop</t>
  </si>
  <si>
    <t>317,99" výkop</t>
  </si>
  <si>
    <t>154,17" výkop</t>
  </si>
  <si>
    <t>202,82-135,81" výkop</t>
  </si>
  <si>
    <t>216,76" výkop</t>
  </si>
  <si>
    <t>95,77" výkop</t>
  </si>
  <si>
    <t>79,91" výkop</t>
  </si>
  <si>
    <t>59,79" výkop</t>
  </si>
  <si>
    <t>125</t>
  </si>
  <si>
    <t>28613556</t>
  </si>
  <si>
    <t>potrubí dvouvrstvé PE100 RC SDR11 90x8,2</t>
  </si>
  <si>
    <t>1906243431</t>
  </si>
  <si>
    <t>107,4*1,015" výkop</t>
  </si>
  <si>
    <t>317,99*1,015" výkop</t>
  </si>
  <si>
    <t>154,17*1,015" výkop</t>
  </si>
  <si>
    <t>(202,82-135,81)*1,015" výkop</t>
  </si>
  <si>
    <t>135,81*1,015" řízený protlak</t>
  </si>
  <si>
    <t>216,76*1,015" výkop</t>
  </si>
  <si>
    <t>(95,77-4,70)*1,015" výkop</t>
  </si>
  <si>
    <t>4,70*1,015" nasunutí do chráničky pod kanalizací PVC DN 200</t>
  </si>
  <si>
    <t>79,91*1,015" výkop</t>
  </si>
  <si>
    <t>59,79*1,015" výkop</t>
  </si>
  <si>
    <t>126</t>
  </si>
  <si>
    <t>141721251</t>
  </si>
  <si>
    <t>Řízený zemní protlak délky přes 50 do 100 m hl do 6 m se zatažením potrubí průměru vrtu do 90 mm v hornině třídy těžitelnosti I a II skupiny 1 až 4</t>
  </si>
  <si>
    <t>1319863365</t>
  </si>
  <si>
    <t>135,81" řízený protlak</t>
  </si>
  <si>
    <t>127</t>
  </si>
  <si>
    <t>28613115.1</t>
  </si>
  <si>
    <t>trubka vodovodní PE100 RC PN16 SDR11 90x8,2mm pro pokládku do otevřeného výkopu bez pískového lože a pro bezvýkopové pokládky</t>
  </si>
  <si>
    <t>-380929326</t>
  </si>
  <si>
    <t>140,30 "řad 1-2 bezvýkop</t>
  </si>
  <si>
    <t>871251211</t>
  </si>
  <si>
    <t>Montáž potrubí z PE100 SDR 11 otevřený výkop svařovaných elektrotvarovkou D 110 x 10,0 mm</t>
  </si>
  <si>
    <t>-1153055781</t>
  </si>
  <si>
    <t>656,91-84,58" výkop</t>
  </si>
  <si>
    <t>127,83" výkop</t>
  </si>
  <si>
    <t>262,64" výkop</t>
  </si>
  <si>
    <t>129</t>
  </si>
  <si>
    <t>28613557</t>
  </si>
  <si>
    <t>potrubí dvouvrstvé PE100 RC SDR11 110x10,0</t>
  </si>
  <si>
    <t>-2008279508</t>
  </si>
  <si>
    <t>(656,91-84,58-20,00-3,00-4,00-4,00)*1,015" výkop</t>
  </si>
  <si>
    <t>84,58*1,015" řízený protlak</t>
  </si>
  <si>
    <t>20,00*1,015" nasunutí do ocelové chráničky De 219</t>
  </si>
  <si>
    <t>(3,00+4,00)*1,015" nasunutí do PE chráničky d160</t>
  </si>
  <si>
    <t>4,00*1,015" nasunutí do chráničky pod kanalizací PVC DN 200</t>
  </si>
  <si>
    <t>(128,30-5,50)*1,015" výkop</t>
  </si>
  <si>
    <t>5,50*1,015" nasunutí do ocelové chráničky De 219</t>
  </si>
  <si>
    <t>(262,64-4,70-4,50)*1,015" výkop</t>
  </si>
  <si>
    <t>(4,70+4,50)*1,015"  nasunutí do chráničky pod kanalizací PVC DN 200</t>
  </si>
  <si>
    <t>130</t>
  </si>
  <si>
    <t>141721252</t>
  </si>
  <si>
    <t>Řízený zemní protlak délky přes 50 do 100 m hl do 6 m se zatažením potrubí průměru vrtu přes 90 do 110 mm v hornině třídy I a II skupiny 1 až 4</t>
  </si>
  <si>
    <t>-541170282</t>
  </si>
  <si>
    <t>84,58" řízený protlak</t>
  </si>
  <si>
    <t>131</t>
  </si>
  <si>
    <t>28613116.1</t>
  </si>
  <si>
    <t>trubka vodovodní PE100 RC PN16 SDR11 110x10,0mm pro pokládku do otevřeného výkopu bez pískového lože a pro bezvýkopové pokládky</t>
  </si>
  <si>
    <t>-1546970568</t>
  </si>
  <si>
    <t>84,58 "řad 1 bezvýkop</t>
  </si>
  <si>
    <t>84,58*1,015 'Přepočtené koeficientem množství</t>
  </si>
  <si>
    <t>132</t>
  </si>
  <si>
    <t>871370320</t>
  </si>
  <si>
    <t>Montáž kanalizačního potrubí hladkého plnostěnného SN 12 z polypropylenu DN 300</t>
  </si>
  <si>
    <t>-1140020381</t>
  </si>
  <si>
    <t>prodloužení přepadu</t>
  </si>
  <si>
    <t>2,00" PP DN 300</t>
  </si>
  <si>
    <t>133</t>
  </si>
  <si>
    <t>28617028</t>
  </si>
  <si>
    <t>trubka kanalizační PP plnostěnná třívrstvá DN 300x1000mm SN12</t>
  </si>
  <si>
    <t>1259054432</t>
  </si>
  <si>
    <t>2,00*1,015" PP DN 300</t>
  </si>
  <si>
    <t>2,03*1,015 'Přepočtené koeficientem množství</t>
  </si>
  <si>
    <t>134</t>
  </si>
  <si>
    <t>857242122</t>
  </si>
  <si>
    <t>Montáž litinových tvarovek jednoosých přírubových otevřený výkop DN 80</t>
  </si>
  <si>
    <t>2054120936</t>
  </si>
  <si>
    <t>13,00+6,00+3,00+1,00</t>
  </si>
  <si>
    <t>135</t>
  </si>
  <si>
    <t>55254047</t>
  </si>
  <si>
    <t>koleno 90° s patkou přírubové litinové vodovodní N-kus DN 80</t>
  </si>
  <si>
    <t>-771694712</t>
  </si>
  <si>
    <t>5,00</t>
  </si>
  <si>
    <t>3,00</t>
  </si>
  <si>
    <t>1,00</t>
  </si>
  <si>
    <t>136</t>
  </si>
  <si>
    <t>55252223</t>
  </si>
  <si>
    <t>trouba přírubová TP DN 80 dl 150mm</t>
  </si>
  <si>
    <t>1697999369</t>
  </si>
  <si>
    <t>4,00</t>
  </si>
  <si>
    <t>2,00</t>
  </si>
  <si>
    <t>137</t>
  </si>
  <si>
    <t>55252228</t>
  </si>
  <si>
    <t>trouba přírubová TP DN 80 dl 500mm</t>
  </si>
  <si>
    <t>499225760</t>
  </si>
  <si>
    <t>138</t>
  </si>
  <si>
    <t>55251656</t>
  </si>
  <si>
    <t>příruba zaslepovací DN 80</t>
  </si>
  <si>
    <t>623166763</t>
  </si>
  <si>
    <t>139</t>
  </si>
  <si>
    <t>857244122</t>
  </si>
  <si>
    <t>Montáž litinových tvarovek odbočných přírubových otevřený výkop DN 80</t>
  </si>
  <si>
    <t>-1879539786</t>
  </si>
  <si>
    <t>140</t>
  </si>
  <si>
    <t>55253510</t>
  </si>
  <si>
    <t>tvarovka přírubová litinová vodovodní s přírubovou odbočkou T-kus DN 80/80</t>
  </si>
  <si>
    <t>-1577195972</t>
  </si>
  <si>
    <t>141</t>
  </si>
  <si>
    <t>857262122</t>
  </si>
  <si>
    <t>Montáž litinových tvarovek jednoosých přírubových otevřený výkop DN 100</t>
  </si>
  <si>
    <t>-1345836405</t>
  </si>
  <si>
    <t>142</t>
  </si>
  <si>
    <t>55259815</t>
  </si>
  <si>
    <t>přechod přírubový FFR DN 100/80</t>
  </si>
  <si>
    <t>67151047</t>
  </si>
  <si>
    <t>143</t>
  </si>
  <si>
    <t>857264122</t>
  </si>
  <si>
    <t>Montáž litinových tvarovek odbočných přírubových otevřený výkop DN 100</t>
  </si>
  <si>
    <t>-1044668006</t>
  </si>
  <si>
    <t>10,00+3,00</t>
  </si>
  <si>
    <t>144</t>
  </si>
  <si>
    <t>55253515</t>
  </si>
  <si>
    <t>tvarovka přírubová litinová vodovodní s přírubovou odbočkou T-kus DN 100/80</t>
  </si>
  <si>
    <t>340033867</t>
  </si>
  <si>
    <t>145</t>
  </si>
  <si>
    <t>55253516</t>
  </si>
  <si>
    <t>tvarovka přírubová litinová vodovodní s přírubovou odbočkou T-kus DN 100/100</t>
  </si>
  <si>
    <t>-2018185130</t>
  </si>
  <si>
    <t>146</t>
  </si>
  <si>
    <t>877241101</t>
  </si>
  <si>
    <t>Montáž elektrotvarovek na vodovodním potrubí z PE trub d 90</t>
  </si>
  <si>
    <t>-944489652</t>
  </si>
  <si>
    <t>15,00+5,00+2,00+15,00</t>
  </si>
  <si>
    <t>147</t>
  </si>
  <si>
    <t>28615974</t>
  </si>
  <si>
    <t>elektrospojka SDR11 PE 100 PN16 D 90mm</t>
  </si>
  <si>
    <t>2103625633</t>
  </si>
  <si>
    <t>148</t>
  </si>
  <si>
    <t>28614236R30</t>
  </si>
  <si>
    <t>elektrokoleno 30° SDR11 PE 100 PN16 D 90mm</t>
  </si>
  <si>
    <t>-1557937605</t>
  </si>
  <si>
    <t>149</t>
  </si>
  <si>
    <t>28614948</t>
  </si>
  <si>
    <t>elektrokoleno 45° SDR11 PE 100 PN16 D 90mm</t>
  </si>
  <si>
    <t>-1904916531</t>
  </si>
  <si>
    <t>150</t>
  </si>
  <si>
    <t>28653135</t>
  </si>
  <si>
    <t>nákružek lemový PE 100 SDR11 90mm</t>
  </si>
  <si>
    <t>615552103</t>
  </si>
  <si>
    <t>151</t>
  </si>
  <si>
    <t>28654368</t>
  </si>
  <si>
    <t>příruba volná k lemovému nákružku 90</t>
  </si>
  <si>
    <t>-1166310478</t>
  </si>
  <si>
    <t>152</t>
  </si>
  <si>
    <t>877251101</t>
  </si>
  <si>
    <t>Montáž elektrotvarovek na vodovodním potrubí z PE trub d 110</t>
  </si>
  <si>
    <t>1008708511</t>
  </si>
  <si>
    <t>24,00+13,00+13,00+8,00+6,00+2,00+1,00+25,00</t>
  </si>
  <si>
    <t>153</t>
  </si>
  <si>
    <t>28615975</t>
  </si>
  <si>
    <t>elektrospojka SDR11 PE 100 PN16 D 110mm</t>
  </si>
  <si>
    <t>-1576483</t>
  </si>
  <si>
    <t>14,00</t>
  </si>
  <si>
    <t>6,00</t>
  </si>
  <si>
    <t>154</t>
  </si>
  <si>
    <t>28614237R11</t>
  </si>
  <si>
    <t>elektrokoleno 11° SDR11 PE 100 PN16 D 110mm</t>
  </si>
  <si>
    <t>770750068</t>
  </si>
  <si>
    <t>8,00</t>
  </si>
  <si>
    <t>155</t>
  </si>
  <si>
    <t>28614237R30</t>
  </si>
  <si>
    <t>elektrokoleno 30° SDR11 PE 100 PN16 D 110mm</t>
  </si>
  <si>
    <t>701650602</t>
  </si>
  <si>
    <t>7,00+2,00</t>
  </si>
  <si>
    <t>156</t>
  </si>
  <si>
    <t>28614949</t>
  </si>
  <si>
    <t>elektrokoleno 45° SDR11 PE 100 PN16 D 110mm</t>
  </si>
  <si>
    <t>-1075036902</t>
  </si>
  <si>
    <t>2,00+6,00</t>
  </si>
  <si>
    <t>157</t>
  </si>
  <si>
    <t>28614237R60</t>
  </si>
  <si>
    <t>elektrokoleno 60° SDR11 PE 100 PN16 D 110mm</t>
  </si>
  <si>
    <t>1403284999</t>
  </si>
  <si>
    <t>158</t>
  </si>
  <si>
    <t>28614937</t>
  </si>
  <si>
    <t>elektrokoleno 90° SDR11 PE 100 PN16 D 110mm</t>
  </si>
  <si>
    <t>576803249</t>
  </si>
  <si>
    <t>159</t>
  </si>
  <si>
    <t>28614978</t>
  </si>
  <si>
    <t>elektroredukce SDR11 PE 100 PN16 D 110-90mm</t>
  </si>
  <si>
    <t>-313247225</t>
  </si>
  <si>
    <t>160</t>
  </si>
  <si>
    <t>28653136</t>
  </si>
  <si>
    <t>nákružek lemový PE 100 SDR11 110mm</t>
  </si>
  <si>
    <t>1471336817</t>
  </si>
  <si>
    <t>15,00</t>
  </si>
  <si>
    <t>161</t>
  </si>
  <si>
    <t>28654410</t>
  </si>
  <si>
    <t>příruba volná k lemovému nákružku 110</t>
  </si>
  <si>
    <t>1208792197</t>
  </si>
  <si>
    <t>162</t>
  </si>
  <si>
    <t>891241112</t>
  </si>
  <si>
    <t>Montáž vodovodních šoupátek otevřený výkop DN 80</t>
  </si>
  <si>
    <t>834183710</t>
  </si>
  <si>
    <t>19,00</t>
  </si>
  <si>
    <t>163</t>
  </si>
  <si>
    <t>42221116</t>
  </si>
  <si>
    <t>šoupátko s přírubami voda DN 80 PN16</t>
  </si>
  <si>
    <t>-757824683</t>
  </si>
  <si>
    <t>164</t>
  </si>
  <si>
    <t>42291073</t>
  </si>
  <si>
    <t>teleskopická souprava zemní pro šoupátka DN 65-80mm Rd 1,5m</t>
  </si>
  <si>
    <t>357884559</t>
  </si>
  <si>
    <t>165</t>
  </si>
  <si>
    <t>891247112</t>
  </si>
  <si>
    <t>Montáž hydrantů podzemních DN 80</t>
  </si>
  <si>
    <t>-297457511</t>
  </si>
  <si>
    <t>6,00+8,00</t>
  </si>
  <si>
    <t>166</t>
  </si>
  <si>
    <t>42273592</t>
  </si>
  <si>
    <t>hydrant podzemní DN 80, dl. 980mm</t>
  </si>
  <si>
    <t>160019004</t>
  </si>
  <si>
    <t>167</t>
  </si>
  <si>
    <t>42273593</t>
  </si>
  <si>
    <t>hydrant podzemní DN 80, dl. 1230mm</t>
  </si>
  <si>
    <t>302309126</t>
  </si>
  <si>
    <t>168</t>
  </si>
  <si>
    <t>891261112</t>
  </si>
  <si>
    <t>Montáž vodovodních šoupátek otevřený výkop DN 100</t>
  </si>
  <si>
    <t>991652568</t>
  </si>
  <si>
    <t>13,00</t>
  </si>
  <si>
    <t>169</t>
  </si>
  <si>
    <t>42221117</t>
  </si>
  <si>
    <t>šoupátko s přírubami voda DN 100 PN16</t>
  </si>
  <si>
    <t>-1862651629</t>
  </si>
  <si>
    <t>170</t>
  </si>
  <si>
    <t>42291074</t>
  </si>
  <si>
    <t>teleskopická souprava zemní pro šoupátka DN 100-150mm Rd 1,5m</t>
  </si>
  <si>
    <t>-37743988</t>
  </si>
  <si>
    <t>171</t>
  </si>
  <si>
    <t>892241111</t>
  </si>
  <si>
    <t>Tlaková zkouška vodou potrubí DN do 80</t>
  </si>
  <si>
    <t>220947715</t>
  </si>
  <si>
    <t>107,4" PE DE90</t>
  </si>
  <si>
    <t>317,99" PE DE90</t>
  </si>
  <si>
    <t>154,17" PE DE90</t>
  </si>
  <si>
    <t>202,82" PE DE90</t>
  </si>
  <si>
    <t>216,76"  PE DE90</t>
  </si>
  <si>
    <t>95,77" PE DE90</t>
  </si>
  <si>
    <t>79,91" PE DE90</t>
  </si>
  <si>
    <t>59,79" PE DE90</t>
  </si>
  <si>
    <t>172</t>
  </si>
  <si>
    <t>892271111</t>
  </si>
  <si>
    <t>Tlaková zkouška vodou potrubí DN 100 nebo 125</t>
  </si>
  <si>
    <t>1217119141</t>
  </si>
  <si>
    <t>656,91" PE DE110</t>
  </si>
  <si>
    <t>127,83" PE DE110</t>
  </si>
  <si>
    <t>262,64" PE DE110</t>
  </si>
  <si>
    <t>173</t>
  </si>
  <si>
    <t>892273122</t>
  </si>
  <si>
    <t>Proplach a dezinfekce vodovodního potrubí DN od 80 do 125</t>
  </si>
  <si>
    <t>2138958166</t>
  </si>
  <si>
    <t>174</t>
  </si>
  <si>
    <t>892372111</t>
  </si>
  <si>
    <t>Zabezpečení konců potrubí DN do 300 při tlakových zkouškách vodou</t>
  </si>
  <si>
    <t>-1221628512</t>
  </si>
  <si>
    <t>175</t>
  </si>
  <si>
    <t>899401112</t>
  </si>
  <si>
    <t>Osazení poklopů litinových šoupátkových</t>
  </si>
  <si>
    <t>2039557761</t>
  </si>
  <si>
    <t>32,00</t>
  </si>
  <si>
    <t>176</t>
  </si>
  <si>
    <t>42291352</t>
  </si>
  <si>
    <t xml:space="preserve">poklop litinový šoupátkový </t>
  </si>
  <si>
    <t>254197332</t>
  </si>
  <si>
    <t>6,00"Š DN80</t>
  </si>
  <si>
    <t>6,00"Š DN100</t>
  </si>
  <si>
    <t>4,00"Š DN80</t>
  </si>
  <si>
    <t>1,00"Š DN100</t>
  </si>
  <si>
    <t>1,00"Š DN80</t>
  </si>
  <si>
    <t>2,00"Š DN80</t>
  </si>
  <si>
    <t>4,00"Š DN100</t>
  </si>
  <si>
    <t>177</t>
  </si>
  <si>
    <t>42210050</t>
  </si>
  <si>
    <t>deska podkladová poklopu litinového šoupatového</t>
  </si>
  <si>
    <t>-408434904</t>
  </si>
  <si>
    <t>178</t>
  </si>
  <si>
    <t>899401113</t>
  </si>
  <si>
    <t>Osazení poklopů litinových hydrantových</t>
  </si>
  <si>
    <t>490452050</t>
  </si>
  <si>
    <t>179</t>
  </si>
  <si>
    <t>42291452</t>
  </si>
  <si>
    <t>poklop litinový hydrantový</t>
  </si>
  <si>
    <t>-384401408</t>
  </si>
  <si>
    <t>4,00+1,00</t>
  </si>
  <si>
    <t>2,00+1,00</t>
  </si>
  <si>
    <t>180</t>
  </si>
  <si>
    <t>42210052</t>
  </si>
  <si>
    <t>deska podkladová poklopu litinového hydrantového</t>
  </si>
  <si>
    <t>2083838018</t>
  </si>
  <si>
    <t>181</t>
  </si>
  <si>
    <t>899721111</t>
  </si>
  <si>
    <t>Signalizační vodič DN do 150 mm na potrubí</t>
  </si>
  <si>
    <t>817979484</t>
  </si>
  <si>
    <t>656,91-84,58+107,40" výkop</t>
  </si>
  <si>
    <t>317,99+127,83" výkop</t>
  </si>
  <si>
    <t>216,76+262,64" výkop</t>
  </si>
  <si>
    <t>182</t>
  </si>
  <si>
    <t>899722112</t>
  </si>
  <si>
    <t>Krytí potrubí z plastů výstražnou fólií z PVC</t>
  </si>
  <si>
    <t>654021815</t>
  </si>
  <si>
    <t>656,91-84,58-20,00+107,40" výkop</t>
  </si>
  <si>
    <t>183</t>
  </si>
  <si>
    <t>871321141R1</t>
  </si>
  <si>
    <t>Montáž potrubí z PE100 chránička ve výkopu D160mm</t>
  </si>
  <si>
    <t>R-položka</t>
  </si>
  <si>
    <t>-945412671</t>
  </si>
  <si>
    <t>3,00+4,00 "řad 1</t>
  </si>
  <si>
    <t>184</t>
  </si>
  <si>
    <t>28613560</t>
  </si>
  <si>
    <t>potrubí dvouvrstvé PE100 RC SDR11 160x14,6 dl 12m</t>
  </si>
  <si>
    <t>-222357578</t>
  </si>
  <si>
    <t>7*1,015 'Přepočtené koeficientem množství</t>
  </si>
  <si>
    <t>185</t>
  </si>
  <si>
    <t>871351101R1</t>
  </si>
  <si>
    <t>Montáž potrubí z PVC chránička ve výkopu DN200mm</t>
  </si>
  <si>
    <t>694591827</t>
  </si>
  <si>
    <t>křížení s kanalizací</t>
  </si>
  <si>
    <t>4,00 "řad 1</t>
  </si>
  <si>
    <t>4,70+4,50 "řad 1-3</t>
  </si>
  <si>
    <t>4,70 "řad 1-3-1</t>
  </si>
  <si>
    <t>186</t>
  </si>
  <si>
    <t>28610006</t>
  </si>
  <si>
    <t>trubka tlaková hrdlovaná vodovodní PVC dl 6m DN 200</t>
  </si>
  <si>
    <t>1738572656</t>
  </si>
  <si>
    <t>17,9*1,03 'Přepočtené koeficientem množství</t>
  </si>
  <si>
    <t>187</t>
  </si>
  <si>
    <t>899914112</t>
  </si>
  <si>
    <t>Montáž ocelové chráničky D 219 x 10 mm</t>
  </si>
  <si>
    <t>2101493381</t>
  </si>
  <si>
    <t>5,50 "řad 1-1 oc.chr. ve výkopu</t>
  </si>
  <si>
    <t>188</t>
  </si>
  <si>
    <t>-780962901</t>
  </si>
  <si>
    <t>5,5*1,05 'Přepočtené koeficientem množství</t>
  </si>
  <si>
    <t>189</t>
  </si>
  <si>
    <t>899913134</t>
  </si>
  <si>
    <t>Uzavírací manžeta chráničky potrubí DN 80 x 200</t>
  </si>
  <si>
    <t>2010175645</t>
  </si>
  <si>
    <t>2 "řad 1-3-1</t>
  </si>
  <si>
    <t>190</t>
  </si>
  <si>
    <t>27241036R</t>
  </si>
  <si>
    <t>manžeta ukončovací těsnící gumová dn 80/200</t>
  </si>
  <si>
    <t>648102139</t>
  </si>
  <si>
    <t>Poznámka k položce:
včetně dvojice nerezových spon pro stažení manžety</t>
  </si>
  <si>
    <t>191</t>
  </si>
  <si>
    <t>899913141</t>
  </si>
  <si>
    <t>Uzavírací manžeta chráničky potrubí DN 100 x 150</t>
  </si>
  <si>
    <t>979616062</t>
  </si>
  <si>
    <t>2*2 "řad 1 PE chr.</t>
  </si>
  <si>
    <t>192</t>
  </si>
  <si>
    <t>27241037R1</t>
  </si>
  <si>
    <t>manžeta ukončovací těsnící gumová dn 100/150</t>
  </si>
  <si>
    <t>-886047671</t>
  </si>
  <si>
    <t>193</t>
  </si>
  <si>
    <t>899913142</t>
  </si>
  <si>
    <t>Uzavírací manžeta chráničky potrubí DN 100 x 200</t>
  </si>
  <si>
    <t>1833267098</t>
  </si>
  <si>
    <t>2 "protlak</t>
  </si>
  <si>
    <t>2 "řad 1-1 ocel.chr. ve výkopu</t>
  </si>
  <si>
    <t>2 "řad 1 PVC chr.</t>
  </si>
  <si>
    <t>2*2 "řad 1-3 PVC chr.</t>
  </si>
  <si>
    <t>194</t>
  </si>
  <si>
    <t>27241037R</t>
  </si>
  <si>
    <t>manžeta ukončovací těsnící gumová dn 100/200</t>
  </si>
  <si>
    <t>70738711</t>
  </si>
  <si>
    <t>Ostatní konstrukce a práce, bourání</t>
  </si>
  <si>
    <t>195</t>
  </si>
  <si>
    <t>919735111</t>
  </si>
  <si>
    <t>Řezání stávajícího živičného krytu hl do 50 mm</t>
  </si>
  <si>
    <t>-1740922331</t>
  </si>
  <si>
    <t>KK rýha řezání ACL</t>
  </si>
  <si>
    <t>18,00*2 "řad 1</t>
  </si>
  <si>
    <t>(134,80+19,50+44,00+14,80+15,00)*2 "řad 1</t>
  </si>
  <si>
    <t>2*(2,00+3,20)*2 "start.+cíl.jáma řad 1</t>
  </si>
  <si>
    <t>2*(2,00+3,20) "cíl.jáma řad 1-2</t>
  </si>
  <si>
    <t>3,90*2 "řad 1-3</t>
  </si>
  <si>
    <t>7,50+5,00*3 "příčné řezání</t>
  </si>
  <si>
    <t>196</t>
  </si>
  <si>
    <t>919735113</t>
  </si>
  <si>
    <t>Řezání stávajícího živičného krytu hl přes 100 do 150 mm</t>
  </si>
  <si>
    <t>1278432069</t>
  </si>
  <si>
    <t>KK zámek ACL+OK</t>
  </si>
  <si>
    <t>2*(2,00+2,80)*2 "start.+cíl.jáma řad 1</t>
  </si>
  <si>
    <t>2*(2,00+2,80) "cíl.jáma řad 1-2</t>
  </si>
  <si>
    <t>85,00*2 "řad 1</t>
  </si>
  <si>
    <t>(27,00+4,50+179,00+70,50)*2 "řad 1-1</t>
  </si>
  <si>
    <t>54,00*2 "řad 1-2</t>
  </si>
  <si>
    <t>9,50*2 "řad 1-2</t>
  </si>
  <si>
    <t>4*2,00*2 "start. a cíl.jáma řad 1-2</t>
  </si>
  <si>
    <t>33,50*2 "řad 1-3</t>
  </si>
  <si>
    <t>(17,50+38,00+12,00+293,00)*2 "řad 1-3</t>
  </si>
  <si>
    <t>16,00*2 "řad 1-3-1</t>
  </si>
  <si>
    <t>(20,50+59,25)*2 "řad 1-3-1</t>
  </si>
  <si>
    <t>80,00*2 "řad 1-3-2</t>
  </si>
  <si>
    <t>26,40*2 "řad 1-3-3</t>
  </si>
  <si>
    <t>33,50*2 "řad 1-3-3</t>
  </si>
  <si>
    <t>551,30+2134,30</t>
  </si>
  <si>
    <t>197</t>
  </si>
  <si>
    <t>919735114</t>
  </si>
  <si>
    <t>Řezání stávajícího živičného krytu hl přes 150 do 200 mm</t>
  </si>
  <si>
    <t>-1637020867</t>
  </si>
  <si>
    <t>4*2,00*2 "start.+cíl.jáma řad 1</t>
  </si>
  <si>
    <t>4*2,00 "cíl.jáma řad 1-2</t>
  </si>
  <si>
    <t>198</t>
  </si>
  <si>
    <t>931991112</t>
  </si>
  <si>
    <t>Zřízení těsnění dilatační spáry gumovým nebo PVC pásem ve stěně</t>
  </si>
  <si>
    <t>655974688</t>
  </si>
  <si>
    <t>2,54+2,00*2</t>
  </si>
  <si>
    <t>199</t>
  </si>
  <si>
    <t>56284008</t>
  </si>
  <si>
    <t>pás těsnící PVC do dilatačních spár betonových konstrukcí vnitřní š 240mm</t>
  </si>
  <si>
    <t>-105663001</t>
  </si>
  <si>
    <t>6,54*1,15 'Přepočtené koeficientem množství</t>
  </si>
  <si>
    <t>200</t>
  </si>
  <si>
    <t>985331215</t>
  </si>
  <si>
    <t>Dodatečné vlepování betonářské výztuže D 16 mm do chemické malty včetně vyvrtání otvoru</t>
  </si>
  <si>
    <t>1262855364</t>
  </si>
  <si>
    <t>Poznámka k položce:
viz příloha D.3.13
= vrtaný otvor D22mm hl.170mm do stávající ŽB kce
= vlepení trnu D16mm po 200mm dl.450mm
= zalepení chemickou maltou</t>
  </si>
  <si>
    <t>(11*2+10)*0,45</t>
  </si>
  <si>
    <t>201</t>
  </si>
  <si>
    <t>13021015</t>
  </si>
  <si>
    <t>tyč ocelová kruhová žebírková DIN 488 jakost B500B (10 505) výztuž do betonu D 16mm</t>
  </si>
  <si>
    <t>868401166</t>
  </si>
  <si>
    <t>14,4*0,00163 'Přepočtené koeficientem množství</t>
  </si>
  <si>
    <t>997</t>
  </si>
  <si>
    <t>Přesun sutě</t>
  </si>
  <si>
    <t>202</t>
  </si>
  <si>
    <t>997221551</t>
  </si>
  <si>
    <t>Vodorovná doprava suti ze sypkých materiálů do 1 km</t>
  </si>
  <si>
    <t>149301587</t>
  </si>
  <si>
    <t>MK+KK štp+štd</t>
  </si>
  <si>
    <t>30,531+512,072+199,785</t>
  </si>
  <si>
    <t>203</t>
  </si>
  <si>
    <t>997221559</t>
  </si>
  <si>
    <t>Příplatek ZKD 1 km u vodorovné dopravy suti ze sypkých materiálů</t>
  </si>
  <si>
    <t>1182771637</t>
  </si>
  <si>
    <t>742,388*16 'Přepočtené koeficientem množství</t>
  </si>
  <si>
    <t>204</t>
  </si>
  <si>
    <t>997221561</t>
  </si>
  <si>
    <t>Vodorovná doprava suti z kusových materiálů do 1 km</t>
  </si>
  <si>
    <t>-1607445251</t>
  </si>
  <si>
    <t>MK+KK asfalty bez dehtu</t>
  </si>
  <si>
    <t>367,761+30,634+178,321</t>
  </si>
  <si>
    <t>MK+KK asfalty s dehtem</t>
  </si>
  <si>
    <t>46,534+31,235+84,176</t>
  </si>
  <si>
    <t>původní zához Podvesní rybník ... s využitím materiálu se nepočítá, vše na skládku</t>
  </si>
  <si>
    <t>92,092</t>
  </si>
  <si>
    <t>205</t>
  </si>
  <si>
    <t>997221569</t>
  </si>
  <si>
    <t>Příplatek ZKD 1 km u vodorovné dopravy suti z kusových materiálů</t>
  </si>
  <si>
    <t>1875287379</t>
  </si>
  <si>
    <t>odvoz zához ... 17km</t>
  </si>
  <si>
    <t>92,092*16</t>
  </si>
  <si>
    <t>odvoz bez dehtu MK ... 17km</t>
  </si>
  <si>
    <t>367,761*16</t>
  </si>
  <si>
    <t>odvoz bez dehtu KK majetek SÚS ... 12km</t>
  </si>
  <si>
    <t>(30,634+178,321)*11</t>
  </si>
  <si>
    <t>odvoz s dehtem 60km</t>
  </si>
  <si>
    <t>161,945*59</t>
  </si>
  <si>
    <t>206</t>
  </si>
  <si>
    <t>997221611</t>
  </si>
  <si>
    <t>Nakládání suti na dopravní prostředky pro vodorovnou dopravu</t>
  </si>
  <si>
    <t>233634874</t>
  </si>
  <si>
    <t>207</t>
  </si>
  <si>
    <t>997221873</t>
  </si>
  <si>
    <t>Poplatek za uložení stavebního odpadu na recyklační skládce (skládkovné) zeminy a kamení zatříděného do Katalogu odpadů pod kódem 17 05 04</t>
  </si>
  <si>
    <t>-705167745</t>
  </si>
  <si>
    <t>MK+KK štp+štd+zához</t>
  </si>
  <si>
    <t>30,531+512,072+199,785+92,092</t>
  </si>
  <si>
    <t>208</t>
  </si>
  <si>
    <t>997221875</t>
  </si>
  <si>
    <t>Poplatek za uložení stavebního odpadu na recyklační skládce (skládkovné) asfaltového bez obsahu dehtu zatříděného do Katalogu odpadů pod kódem 17 03 02</t>
  </si>
  <si>
    <t>1663658500</t>
  </si>
  <si>
    <t>209</t>
  </si>
  <si>
    <t>469973118</t>
  </si>
  <si>
    <t>Poplatek za uložení na skládce (skládkovné) odpadu asfaltového s dehtem kód odpadu 17 03 01</t>
  </si>
  <si>
    <t>2110928932</t>
  </si>
  <si>
    <t>998</t>
  </si>
  <si>
    <t>Přesun hmot</t>
  </si>
  <si>
    <t>210</t>
  </si>
  <si>
    <t>998276101</t>
  </si>
  <si>
    <t>Přesun hmot pro trubní vedení z trub z plastických hmot otevřený výkop</t>
  </si>
  <si>
    <t>-498746015</t>
  </si>
  <si>
    <t>PSV</t>
  </si>
  <si>
    <t>Práce a dodávky PSV</t>
  </si>
  <si>
    <t>767</t>
  </si>
  <si>
    <t>Konstrukce zámečnické</t>
  </si>
  <si>
    <t>211</t>
  </si>
  <si>
    <t>767-163R1</t>
  </si>
  <si>
    <t>Dodávka a montáž přímého kovového zábradlí do betonu v rovině v=1,1m</t>
  </si>
  <si>
    <t>1569353435</t>
  </si>
  <si>
    <t>Poznámka k položce:
příloha D.3.12
kompletní dodávka a montáž ocelového bezpečnostního zábradlí v=1,1m včetně sloupků, kotvení, madel, povrchových úprav</t>
  </si>
  <si>
    <t>příloha D.3.12</t>
  </si>
  <si>
    <t>2,54 "pozice 7</t>
  </si>
  <si>
    <t>212</t>
  </si>
  <si>
    <t>998767101</t>
  </si>
  <si>
    <t>Přesun hmot tonážní pro zámečnické konstrukce v objektech v do 6 m</t>
  </si>
  <si>
    <t>-1681033564</t>
  </si>
  <si>
    <t>Práce a dodávky M</t>
  </si>
  <si>
    <t>23-M</t>
  </si>
  <si>
    <t>Montáže potrubí</t>
  </si>
  <si>
    <t>213</t>
  </si>
  <si>
    <t>230200117</t>
  </si>
  <si>
    <t>Nasunutí potrubní sekce do ocelové chráničky DN 80, včetně středících kluzných objímek</t>
  </si>
  <si>
    <t>-352427520</t>
  </si>
  <si>
    <t>4,70" chránička pod kanalizací PVC DN 200</t>
  </si>
  <si>
    <t>214</t>
  </si>
  <si>
    <t>230200118</t>
  </si>
  <si>
    <t>Nasunutí potrubní sekce do chráničky DN 100, včetně středících kluzných objímek</t>
  </si>
  <si>
    <t>-1032733129</t>
  </si>
  <si>
    <t>20,00" nasunutí do ocelové chráničky De 219</t>
  </si>
  <si>
    <t>3,00+4,00" nasunutí do PE chráničky d160</t>
  </si>
  <si>
    <t>4,00" chránička pod kanalizací PVC DN 200</t>
  </si>
  <si>
    <t>5,50" nasunutí do ocelové chráničky De 219</t>
  </si>
  <si>
    <t>4,70+4,50" chránička pod kanalizací PVC DN 200</t>
  </si>
  <si>
    <t>02.2 - Armaturní šachta</t>
  </si>
  <si>
    <t>Jaroslav Pelnář</t>
  </si>
  <si>
    <t xml:space="preserve">    2 - Zakládání</t>
  </si>
  <si>
    <t xml:space="preserve">    6 - Úpravy povrchů, podlahy a osazování výplní</t>
  </si>
  <si>
    <t xml:space="preserve">    713 - Izolace tepelné</t>
  </si>
  <si>
    <t>-205395708</t>
  </si>
  <si>
    <t>odhad</t>
  </si>
  <si>
    <t>jámy cyklické čerpání ... čerpací jímka ... 12h denně 30 dnů</t>
  </si>
  <si>
    <t>12,00*30</t>
  </si>
  <si>
    <t>-125230691</t>
  </si>
  <si>
    <t>1981932949</t>
  </si>
  <si>
    <t>kanalizace - KT 300</t>
  </si>
  <si>
    <t>12,00</t>
  </si>
  <si>
    <t>121151103</t>
  </si>
  <si>
    <t>Sejmutí ornice plochy do 100 m2 tl vrstvy do 200 mm strojně</t>
  </si>
  <si>
    <t>-842533977</t>
  </si>
  <si>
    <t>příloha D.3.9</t>
  </si>
  <si>
    <t>armaturní šachta</t>
  </si>
  <si>
    <t>(3,54+5,10+3,54)*(3,54+3,50)" ornice 10 cm</t>
  </si>
  <si>
    <t>131151103</t>
  </si>
  <si>
    <t>Hloubení jam nezapažených v hornině třídy těžitelnosti I skupiny 1 a 2 objem do 100 m3 strojně</t>
  </si>
  <si>
    <t>-2114828648</t>
  </si>
  <si>
    <t>výpočet v hor. 3</t>
  </si>
  <si>
    <t>dle geologie výkop v hor. 2 ... 20%</t>
  </si>
  <si>
    <t>58,247*0,20</t>
  </si>
  <si>
    <t>-1021204706</t>
  </si>
  <si>
    <t>1,20*1,50*12,00</t>
  </si>
  <si>
    <t>151721111RZ</t>
  </si>
  <si>
    <t>Zřízení záporového pažení hl. výkopu do 4 m, kompetní dodávka a provedení</t>
  </si>
  <si>
    <t>198955322</t>
  </si>
  <si>
    <t>Poznámka k položce:
Položka zahrnuje :
= osazení a dodávka ocelových zápor do předem provedených vrtů se zabetonováním spodního konce, s případným obsypem zápory pískem, převázky ocelové, vrty pro osazení zápor, vrchní kotvení zápor, dodání výplně z betonu nebo kameniva, zapažení do ocelových zápor
= opotřebení zápor dočasně zabudovaných se oceňuje jako 0,5 násobek pořizovací ceny materiálu</t>
  </si>
  <si>
    <t>(7,08+5,10)*2,36</t>
  </si>
  <si>
    <t>151721112RO</t>
  </si>
  <si>
    <t>Odstranění záporového pažení hl. výkopu do 4 m, kompletní provedení</t>
  </si>
  <si>
    <t>-1274099380</t>
  </si>
  <si>
    <t>Poznámka k položce:
Položka zahrnuje :
= vytažení ocelových zápor do předem provedených vrtů se zabetonováním spodního konce, s případným obsypem zápory pískem, odstranění převázky ocelové, odstranění vrchního kotvení zápor, odstranění všech pomocných konstrukcí a materiálů</t>
  </si>
  <si>
    <t>131251103</t>
  </si>
  <si>
    <t>Hloubení jam nezapažených v hornině třídy těžitelnosti I skupiny 3 objem do 100 m3 strojně</t>
  </si>
  <si>
    <t>1579983212</t>
  </si>
  <si>
    <t>(5,10*3,50*2,36)+(((3,54+5,10)*2,36)/2)+((((1,77+3,50)*2,36)/2)*2)</t>
  </si>
  <si>
    <t>prohloubení pro drenáž</t>
  </si>
  <si>
    <t>((5,10+3,50)*2)*0,40*0,30</t>
  </si>
  <si>
    <t xml:space="preserve">odpočet </t>
  </si>
  <si>
    <t>-85,747*0,10" ornice</t>
  </si>
  <si>
    <t>dle geologie výkop v hor. 3 ... 80%</t>
  </si>
  <si>
    <t>58,247*0,80</t>
  </si>
  <si>
    <t>589632101</t>
  </si>
  <si>
    <t>ornice na meziskládku</t>
  </si>
  <si>
    <t>85,747*0,10</t>
  </si>
  <si>
    <t>ornice zpět</t>
  </si>
  <si>
    <t>80,186*0,10</t>
  </si>
  <si>
    <t>výkopek na meziskládku a zpět pro zpětný zásyp a násyp</t>
  </si>
  <si>
    <t>(37,084+3,704)*2</t>
  </si>
  <si>
    <t>2115068976</t>
  </si>
  <si>
    <t>výkopek hor 1-4</t>
  </si>
  <si>
    <t>11,649+46,598</t>
  </si>
  <si>
    <t>odpočet zásypů a násypů</t>
  </si>
  <si>
    <t>-(37,084+3,704)</t>
  </si>
  <si>
    <t>-661287864</t>
  </si>
  <si>
    <t>skládka 17 km</t>
  </si>
  <si>
    <t>(11,649+46,598)*7</t>
  </si>
  <si>
    <t>-(37,084+3,704)*7</t>
  </si>
  <si>
    <t>167151101</t>
  </si>
  <si>
    <t>Nakládání výkopku z hornin třídy těžitelnosti I skupiny 1 až 3 do 100 m3</t>
  </si>
  <si>
    <t>-1288049628</t>
  </si>
  <si>
    <t>ornice k rozprostření</t>
  </si>
  <si>
    <t>8,019</t>
  </si>
  <si>
    <t>37,084+3,704</t>
  </si>
  <si>
    <t>-1108103959</t>
  </si>
  <si>
    <t>(((3,50+0,98+2,10+0,98)*2)*0,98*0,50)/2" obsyp šachty zeminou</t>
  </si>
  <si>
    <t>-212363694</t>
  </si>
  <si>
    <t>přebytečná zemina na skládku</t>
  </si>
  <si>
    <t>(17,459)*1,60</t>
  </si>
  <si>
    <t>282516333</t>
  </si>
  <si>
    <t>8,575</t>
  </si>
  <si>
    <t>výkopek na meziskládku pro zpětný zásyp a násyp</t>
  </si>
  <si>
    <t>(37,084+3,704)</t>
  </si>
  <si>
    <t>výkopek na skládku</t>
  </si>
  <si>
    <t>17,459</t>
  </si>
  <si>
    <t>174101101</t>
  </si>
  <si>
    <t>Zásyp jam, šachet rýh nebo kolem objektů sypaninou se zhutněním</t>
  </si>
  <si>
    <t>652669157</t>
  </si>
  <si>
    <t>výkopek celkem</t>
  </si>
  <si>
    <t>odečet</t>
  </si>
  <si>
    <t>-3,50*2,10*2,11" armaturní šachta</t>
  </si>
  <si>
    <t>-2,678   "lože - podkladní štěrkodrť</t>
  </si>
  <si>
    <t>-0,912   "podkladní beton</t>
  </si>
  <si>
    <t>-2,064" drenáž</t>
  </si>
  <si>
    <t>181351003</t>
  </si>
  <si>
    <t>Rozprostření ornice tl vrstvy do 200 mm pl do 100 m2 v rovině nebo ve svahu do 1:5 strojně</t>
  </si>
  <si>
    <t>1121794990</t>
  </si>
  <si>
    <t>((3,54+5,10+3,54)*(3,54+3,50))-(3,16*1,76)</t>
  </si>
  <si>
    <t>181411121</t>
  </si>
  <si>
    <t>Založení lučního trávníku výsevem plochy do 1000 m2 v rovině a ve svahu do 1:5</t>
  </si>
  <si>
    <t>-1203853699</t>
  </si>
  <si>
    <t>00572100</t>
  </si>
  <si>
    <t>osivo jetelotráva intenzivní víceletá</t>
  </si>
  <si>
    <t>530687485</t>
  </si>
  <si>
    <t>80,186*0,015</t>
  </si>
  <si>
    <t>Zakládání</t>
  </si>
  <si>
    <t>212532111</t>
  </si>
  <si>
    <t>Lože pro trativody z kameniva hrubého drceného</t>
  </si>
  <si>
    <t>-1828522741</t>
  </si>
  <si>
    <t>drenáž</t>
  </si>
  <si>
    <t>pod podkladní štěrkodrtí jámy pod základovou deskou</t>
  </si>
  <si>
    <t>212755214</t>
  </si>
  <si>
    <t>Trativody z drenážních trubek plastových flexibilních D 100 mm bez lože</t>
  </si>
  <si>
    <t>246764215</t>
  </si>
  <si>
    <t>(5,10+3,50)*2</t>
  </si>
  <si>
    <t>28611223</t>
  </si>
  <si>
    <t>trubka drenážní flexibilní celoperforovaná PVC-U SN 4 DN 100, dočasné nebo odlehčovací drenáže</t>
  </si>
  <si>
    <t>-505720796</t>
  </si>
  <si>
    <t>ztratné 3%</t>
  </si>
  <si>
    <t>(5,10+3,50)*2*1,03</t>
  </si>
  <si>
    <t>273326131</t>
  </si>
  <si>
    <t>Základové desky z ŽB se zvýšenými nároky na prostředí tř.. C 30/37</t>
  </si>
  <si>
    <t>-1106282139</t>
  </si>
  <si>
    <t>3,50*2,10*0,30</t>
  </si>
  <si>
    <t>273356021</t>
  </si>
  <si>
    <t>Bednění základových desek ploch rovinných zřízení</t>
  </si>
  <si>
    <t>703613504</t>
  </si>
  <si>
    <t>(3,50+2,10)*2*0,30</t>
  </si>
  <si>
    <t>273356022</t>
  </si>
  <si>
    <t>Bednění základových desek ploch rovinných odstranění</t>
  </si>
  <si>
    <t>-2144483752</t>
  </si>
  <si>
    <t>273366006</t>
  </si>
  <si>
    <t>Výztuž základových desek z betonářské oceli 10 505</t>
  </si>
  <si>
    <t>575333002</t>
  </si>
  <si>
    <t>množství výztuže 120 kg/m3</t>
  </si>
  <si>
    <t>2,205*0,120</t>
  </si>
  <si>
    <t>380321661</t>
  </si>
  <si>
    <t>Kompletní konstrukce ČOV, nádrží, vodojemů, žlabů nebo kanálů ze ŽB tř. C 30/37 tl přes 80 do 150 mm</t>
  </si>
  <si>
    <t>-1678779861</t>
  </si>
  <si>
    <t>3,50*2,10*0,15" stropní deska - staveništní prefabrikát</t>
  </si>
  <si>
    <t>-0,60*0,60*0,15" odpočet otvoru</t>
  </si>
  <si>
    <t>380321662</t>
  </si>
  <si>
    <t>Kompletní konstrukce ČOV, nádrží, vodojemů, žlabů nebo kanálů ze ŽB tř. C 30/37 tl 300 mm</t>
  </si>
  <si>
    <t>1630004620</t>
  </si>
  <si>
    <t>(3,50+1,50)*2*2,16*0,30" stěny</t>
  </si>
  <si>
    <t>-1717592434</t>
  </si>
  <si>
    <t>((3,50+2,10)*2*2,16)+((2,90+1,50)*2*2,16)" stěny</t>
  </si>
  <si>
    <t>(3,50*2,10)+((3,50+2,10)*2*0,15)+(0,60*4*0,15)" stropní deska - staveništní prefabrikát</t>
  </si>
  <si>
    <t>-903202025</t>
  </si>
  <si>
    <t>380361006</t>
  </si>
  <si>
    <t>Výztuž kompletních konstrukcí ČOV, nádrží nebo vodojemů z betonářské oceli 10 505</t>
  </si>
  <si>
    <t>-1940651141</t>
  </si>
  <si>
    <t>6,48*0,120" stěny</t>
  </si>
  <si>
    <t>1,049*0,120" stropní deska - staveništní prefabrikát</t>
  </si>
  <si>
    <t>451541111</t>
  </si>
  <si>
    <t>Lože pod potrubí otevřený výkop ze štěrkodrtě</t>
  </si>
  <si>
    <t>199922790</t>
  </si>
  <si>
    <t>5,10*3,50*0,15" štěrkodrť fr. 32/63</t>
  </si>
  <si>
    <t>452311131</t>
  </si>
  <si>
    <t>Podkladní desky z betonu prostého tř. C 12/15 otevřený výkop</t>
  </si>
  <si>
    <t>-1135576111</t>
  </si>
  <si>
    <t>3,80*2,40*0,10" podkladní beton</t>
  </si>
  <si>
    <t>Úpravy povrchů, podlahy a osazování výplní</t>
  </si>
  <si>
    <t>631311133</t>
  </si>
  <si>
    <t>Mazanina tl přes 120 do 240 mm z betonu prostého bez zvýšených nároků na prostředí tř. C 12/15</t>
  </si>
  <si>
    <t>-1813065692</t>
  </si>
  <si>
    <t>2,90*1,50*((0,27+0,22)/2)" spádový beton</t>
  </si>
  <si>
    <t>-404547054</t>
  </si>
  <si>
    <t xml:space="preserve">armaturní šachta - vystrojení </t>
  </si>
  <si>
    <t>55253217</t>
  </si>
  <si>
    <t>trouba přírubová litinová vodovodní  TP DN 50</t>
  </si>
  <si>
    <t>82894503</t>
  </si>
  <si>
    <t>-370816823</t>
  </si>
  <si>
    <t>3,00+2,00+1,00+1,00</t>
  </si>
  <si>
    <t>55251321R1</t>
  </si>
  <si>
    <t>speciální příruba s jištěním proti posunu DN 100</t>
  </si>
  <si>
    <t>-536231157</t>
  </si>
  <si>
    <t>55259813</t>
  </si>
  <si>
    <t>přechod přírubový tvárná litina DN 100/50 L200mm</t>
  </si>
  <si>
    <t>1567911294</t>
  </si>
  <si>
    <t>55254027</t>
  </si>
  <si>
    <t>koleno přírubové z tvárné litiny DN 100-90°</t>
  </si>
  <si>
    <t>-585043615</t>
  </si>
  <si>
    <t>55252235R</t>
  </si>
  <si>
    <t>trouba přírubová TP DN 100 dl 200mm s návarkem vnitřní závit G 1/2"</t>
  </si>
  <si>
    <t>-1116950270</t>
  </si>
  <si>
    <t>427732175</t>
  </si>
  <si>
    <t>tvarovka přírubová litinová vodovodní s přírubovou odbočkou PN 10/16 T-kus DN 100/100</t>
  </si>
  <si>
    <t>-407126859</t>
  </si>
  <si>
    <t>890411851R</t>
  </si>
  <si>
    <t>Demontáž šachet z prefabrikovaných skruží - čerpací jímka, včetně odvozu a likvidace</t>
  </si>
  <si>
    <t>597426831</t>
  </si>
  <si>
    <t>Čerpací studna v jámě bet.skruže DN 800 ... 1ks</t>
  </si>
  <si>
    <t>odhad hloubky 3,00m ... 3 skruže v=1,0m</t>
  </si>
  <si>
    <t>891212312</t>
  </si>
  <si>
    <t>Montáž přírubového vodoměru DN 50 v šachtě</t>
  </si>
  <si>
    <t>-610453847</t>
  </si>
  <si>
    <t>38821715R</t>
  </si>
  <si>
    <t>vodoměr přírubový DN 50 + pulzní snímač pro přenos dat</t>
  </si>
  <si>
    <t>-1438030593</t>
  </si>
  <si>
    <t>891213431</t>
  </si>
  <si>
    <t>Montáž ventilů redukčních v objektech DN 50</t>
  </si>
  <si>
    <t>2121695950</t>
  </si>
  <si>
    <t>42245320</t>
  </si>
  <si>
    <t>ventil redukční DN 50</t>
  </si>
  <si>
    <t>456381835</t>
  </si>
  <si>
    <t>891243321R1</t>
  </si>
  <si>
    <t>Montáž filtrů</t>
  </si>
  <si>
    <t>1849272329</t>
  </si>
  <si>
    <t>42266623</t>
  </si>
  <si>
    <t>filtr přírubový DN 100</t>
  </si>
  <si>
    <t>113613484</t>
  </si>
  <si>
    <t>891261222</t>
  </si>
  <si>
    <t>Montáž vodovodních šoupátek s ručním kolečkem v šachtách DN 100</t>
  </si>
  <si>
    <t>59841901</t>
  </si>
  <si>
    <t>šoupátko s přírubami voda DN 100 PN16 s ručním kolem</t>
  </si>
  <si>
    <t>-138669727</t>
  </si>
  <si>
    <t>722229102</t>
  </si>
  <si>
    <t>Montáž vodovodních armatur s jedním závitem G 3/4 ostatní typ</t>
  </si>
  <si>
    <t>-2010733949</t>
  </si>
  <si>
    <t>55111421</t>
  </si>
  <si>
    <t>ventil kulový DN 15</t>
  </si>
  <si>
    <t>628829431</t>
  </si>
  <si>
    <t>891262312R01</t>
  </si>
  <si>
    <t>Montáž manometrů</t>
  </si>
  <si>
    <t>441067832</t>
  </si>
  <si>
    <t>27261332R01</t>
  </si>
  <si>
    <t>manometr</t>
  </si>
  <si>
    <t>-1376105722</t>
  </si>
  <si>
    <t>722231R01</t>
  </si>
  <si>
    <t>Dodávka a montáž tlakového čidla</t>
  </si>
  <si>
    <t>292625583</t>
  </si>
  <si>
    <t>722230R</t>
  </si>
  <si>
    <t>Dodávka a montáž připojení manometru, tlakového čidla a kulového ventilu - propojovací tvarovky</t>
  </si>
  <si>
    <t>kompet</t>
  </si>
  <si>
    <t>835865178</t>
  </si>
  <si>
    <t>894411311</t>
  </si>
  <si>
    <t>Osazení betonových nebo železobetonových dílců pro šachty skruží rovných</t>
  </si>
  <si>
    <t>754669638</t>
  </si>
  <si>
    <t>59224403</t>
  </si>
  <si>
    <t>skruž betonové šachty DN 800 kanalizační 80x100x12cm</t>
  </si>
  <si>
    <t>679877953</t>
  </si>
  <si>
    <t>3,00*1,01" ztratné 1%</t>
  </si>
  <si>
    <t>899103112</t>
  </si>
  <si>
    <t>Osazení poklopů litinových nebo ocelových včetně rámů pro třídu zatížení B125, C250</t>
  </si>
  <si>
    <t>-443800938</t>
  </si>
  <si>
    <t>1,00" poklop ve stropní desce</t>
  </si>
  <si>
    <t>55241020R1</t>
  </si>
  <si>
    <t>poklop šachtový na pantu, třída C250, čtvercový600x600 mm, tvárná litina, uzamykatený, vodotěsný, s rámem , bez ventilace</t>
  </si>
  <si>
    <t>373982503</t>
  </si>
  <si>
    <t>9319941R2</t>
  </si>
  <si>
    <t>Těsnění prostupu segmentovým těsněním</t>
  </si>
  <si>
    <t>-344026468</t>
  </si>
  <si>
    <t>3,00" průměr 200 mm - potrubí PE DE110</t>
  </si>
  <si>
    <t>1,00" průměr 100 mm - přípojaka NN pro inpulzní snímač</t>
  </si>
  <si>
    <t>977151125</t>
  </si>
  <si>
    <t>Jádrové vrty diamantovými korunkami do D 200 mm do stavebních materiálů</t>
  </si>
  <si>
    <t>1564690648</t>
  </si>
  <si>
    <t>3,00*0,30" průměr 200 mm - potrubí PE DE110</t>
  </si>
  <si>
    <t>1,00*0,30" průměr 100 mm - přípojaka NN pro inpulzní snímač</t>
  </si>
  <si>
    <t>998142251</t>
  </si>
  <si>
    <t>Přesun hmot pro nádrže, jímky, zásobníky a jámy betonové monolitické v do 25 m</t>
  </si>
  <si>
    <t>-1765811606</t>
  </si>
  <si>
    <t>713</t>
  </si>
  <si>
    <t>Izolace tepelné</t>
  </si>
  <si>
    <t>713111128</t>
  </si>
  <si>
    <t>Montáž izolace tepelné spodem stropů lepením celoplošně s mechanickým kotvením rohoží, pásů, dílců, desek</t>
  </si>
  <si>
    <t>-1126102820</t>
  </si>
  <si>
    <t>2,90*1,50" stropní deska - zateplení</t>
  </si>
  <si>
    <t>-0,60*0,60" odpočet otvoru</t>
  </si>
  <si>
    <t>28376417</t>
  </si>
  <si>
    <t>deska XPS hrana polodrážková a hladký povrch 300kPA tl 50mm</t>
  </si>
  <si>
    <t>-1465848367</t>
  </si>
  <si>
    <t>2,90*1,50*1,05" stropní deska - zateplení</t>
  </si>
  <si>
    <t>-0,60*0,60*1,05" odpočet otvoru</t>
  </si>
  <si>
    <t>4,19*1,05 'Přepočtené koeficientem množství</t>
  </si>
  <si>
    <t>7678321R1</t>
  </si>
  <si>
    <t>D+M žebřík ocel antocoro, profily 25/25, stupně po 200 mm, dl. 1900 mm, uchycení ke stěně pomocí nerezových kotev</t>
  </si>
  <si>
    <t>-1729402674</t>
  </si>
  <si>
    <t>-1323480661</t>
  </si>
  <si>
    <t>SO-03 - Vodovodní přípojky</t>
  </si>
  <si>
    <t xml:space="preserve">      11 - Zemní práce - přípravné a přidružené práce</t>
  </si>
  <si>
    <t xml:space="preserve">      11a - Zemní práce - přípravné a přidružené práce - živice</t>
  </si>
  <si>
    <t>-775164061</t>
  </si>
  <si>
    <t>4 dny ... čerpání 4hod/denně - srážková voda</t>
  </si>
  <si>
    <t>4,00*4</t>
  </si>
  <si>
    <t>1242650722</t>
  </si>
  <si>
    <t>132154202</t>
  </si>
  <si>
    <t>Hloubení zapažených rýh š do 2000 mm v hornině třídy těžitelnosti I skupiny 1 a 2 objem do 50 m3</t>
  </si>
  <si>
    <t>-1780853175</t>
  </si>
  <si>
    <t>dle geologie výkop v hor. 2 ... 45%</t>
  </si>
  <si>
    <t>11,409*0,45</t>
  </si>
  <si>
    <t>132254202</t>
  </si>
  <si>
    <t>Hloubení zapažených rýh š do 2000 mm v hornině třídy těžitelnosti I skupiny 3 objem do 50 m3</t>
  </si>
  <si>
    <t>-2010763874</t>
  </si>
  <si>
    <t>5,50*1,00*1,76" přípojka parcela č. 44</t>
  </si>
  <si>
    <t>odpočet</t>
  </si>
  <si>
    <t>-2,10*0,26" chodník dlažba</t>
  </si>
  <si>
    <t xml:space="preserve">MK - rýha - štěrkodrť  tl. 15 cm + 15 cm </t>
  </si>
  <si>
    <t>-3,40*0,42" MK asfalt</t>
  </si>
  <si>
    <t>2,30*1,00*1,76" přípojka č.p. 67</t>
  </si>
  <si>
    <t xml:space="preserve">-2,30*0,15" MK štěrkodrť </t>
  </si>
  <si>
    <t>dle geologie výkop v hor. 3 ... 35%</t>
  </si>
  <si>
    <t>11,409*0,35</t>
  </si>
  <si>
    <t>132354202</t>
  </si>
  <si>
    <t>Hloubení zapažených rýh š do 2000 mm v hornině třídy těžitelnosti II skupiny 4 objem do 50 m3</t>
  </si>
  <si>
    <t>2024859891</t>
  </si>
  <si>
    <t>dle geologie výkop v hor. 4 ... 20%</t>
  </si>
  <si>
    <t>11,409*0,20</t>
  </si>
  <si>
    <t>-273648409</t>
  </si>
  <si>
    <t>Poznámka k položce:
položka obsahuje
osazení ocelových zápor do předem provedených vrtů se zabetonováním spodního konce, s případným obsypem zápory pískem, převázky ocelové, vrchní kotvení zápor, pažení do ocelových zápor</t>
  </si>
  <si>
    <t>5,50*2*1,76" přípojka parcela č. 44</t>
  </si>
  <si>
    <t>2,30*2*1,76" přípojka č.p. 67</t>
  </si>
  <si>
    <t>-646222537</t>
  </si>
  <si>
    <t>Poznámka k položce:
položka obsahuje
vytažení ocelových zápor do předem provedených vrtů se zabetonováním spodního konce, s případným obsypem zápory pískem, odstranění převázky ocelové, vrchní kotvení zápor, pažení do ocelových zápor</t>
  </si>
  <si>
    <t>-717083938</t>
  </si>
  <si>
    <t>výkopek na meziskládku a zpět pro zpětný zásyp</t>
  </si>
  <si>
    <t>3,993*2" hornina tř.3</t>
  </si>
  <si>
    <t>-891590090</t>
  </si>
  <si>
    <t>0,959*2" hornina tř. 4</t>
  </si>
  <si>
    <t>-887767283</t>
  </si>
  <si>
    <t>5,134" hor. tř. 2</t>
  </si>
  <si>
    <t>728027179</t>
  </si>
  <si>
    <t>výkopek hor 1-3</t>
  </si>
  <si>
    <t>(5,134)*7</t>
  </si>
  <si>
    <t>162751137</t>
  </si>
  <si>
    <t>Vodorovné přemístění přes 9 000 do 10000 m výkopku/sypaniny z horniny třídy těžitelnosti II skupiny 4 a 5</t>
  </si>
  <si>
    <t>-1748092846</t>
  </si>
  <si>
    <t>2,282-0,959" hor. tř. 4</t>
  </si>
  <si>
    <t>162751139</t>
  </si>
  <si>
    <t>Příplatek k vodorovnému přemístění výkopku/sypaniny z horniny třídy těžitelnosti II skupiny 4 a 5 ZKD 1000 m přes 10000 m</t>
  </si>
  <si>
    <t>630554052</t>
  </si>
  <si>
    <t>výkopek hor 4-5</t>
  </si>
  <si>
    <t>(1,323)*7</t>
  </si>
  <si>
    <t>-344549116</t>
  </si>
  <si>
    <t>3,993" hornina tř.3</t>
  </si>
  <si>
    <t>167151102</t>
  </si>
  <si>
    <t>Nakládání výkopku z hornin třídy těžitelnosti II skupiny 4 a 5 do 100 m3</t>
  </si>
  <si>
    <t>-1435990804</t>
  </si>
  <si>
    <t>0,959" hornina tř. 4</t>
  </si>
  <si>
    <t>1869750350</t>
  </si>
  <si>
    <t>(5,134+1,323)*1,60</t>
  </si>
  <si>
    <t>1125228909</t>
  </si>
  <si>
    <t xml:space="preserve">výkopek na meziskládku pro zpětný zásyp </t>
  </si>
  <si>
    <t>(3,993+0,959)</t>
  </si>
  <si>
    <t>5,134+1,323</t>
  </si>
  <si>
    <t>174151101</t>
  </si>
  <si>
    <t>-2062542775</t>
  </si>
  <si>
    <t>5,134+3,993+2,282</t>
  </si>
  <si>
    <t>-0,780"lože</t>
  </si>
  <si>
    <t>-2,584"obsyp</t>
  </si>
  <si>
    <t>-0,006" odpočet potrubí</t>
  </si>
  <si>
    <t>výkop - místní komunikace</t>
  </si>
  <si>
    <t>3,40*1,00*(1,76-0,42)" přípojka parcela č. 44</t>
  </si>
  <si>
    <t>odečet lože, obsyp</t>
  </si>
  <si>
    <t>-0,34-1,129</t>
  </si>
  <si>
    <t>769187687</t>
  </si>
  <si>
    <t xml:space="preserve">zásyp v místní komunikaci </t>
  </si>
  <si>
    <t>3,087*1,10*1,01" přípojka parcela č. 44</t>
  </si>
  <si>
    <t>-1453503788</t>
  </si>
  <si>
    <t>5,50*1,00*0,332" přípojka parcela č. 44</t>
  </si>
  <si>
    <t>2,30*1,00*0,332" přípojka č.p. 67</t>
  </si>
  <si>
    <t>odpočet potrubí</t>
  </si>
  <si>
    <t>-3,14*0,016*0,016*(5,50+2,30)</t>
  </si>
  <si>
    <t>2095729027</t>
  </si>
  <si>
    <t>obsypy potrubí</t>
  </si>
  <si>
    <t>2,584*1,67*1,10*1,01</t>
  </si>
  <si>
    <t>113106123</t>
  </si>
  <si>
    <t>Rozebrání dlažeb ze zámkových dlaždic komunikací pro pěší ručně</t>
  </si>
  <si>
    <t>-379280272</t>
  </si>
  <si>
    <t>příloha D.5.4</t>
  </si>
  <si>
    <t>chodník dlažba - rýha</t>
  </si>
  <si>
    <t>2,10*1,00" přípojka parcela č. 44</t>
  </si>
  <si>
    <t>1975498140</t>
  </si>
  <si>
    <t>příloha D.5.3</t>
  </si>
  <si>
    <t xml:space="preserve">MK - rýha - štěrkodrť  tl. 27 cm </t>
  </si>
  <si>
    <t>3,40*1,00" přípojka parcela č. 44</t>
  </si>
  <si>
    <t>113107322</t>
  </si>
  <si>
    <t>Odstranění podkladu z kameniva drceného tl přes 100 do 200 mm strojně pl do 50 m2</t>
  </si>
  <si>
    <t>1533506820</t>
  </si>
  <si>
    <t>chodník dlažba - rýha - štěrkodrť  tl. 20 cm</t>
  </si>
  <si>
    <t xml:space="preserve">MK - rýha - štěrkodrť  tl. 15 cm </t>
  </si>
  <si>
    <t>2,30*1,00" přípojka č.p. 67</t>
  </si>
  <si>
    <t>113202111</t>
  </si>
  <si>
    <t>Vytrhání obrub krajníků obrubníků stojatých</t>
  </si>
  <si>
    <t>-468311444</t>
  </si>
  <si>
    <t>1,00" přípojka parcela č. 44</t>
  </si>
  <si>
    <t>-522021416</t>
  </si>
  <si>
    <t>2,772</t>
  </si>
  <si>
    <t>1546311230</t>
  </si>
  <si>
    <t>skládka celkem 17 km</t>
  </si>
  <si>
    <t>2,772*16</t>
  </si>
  <si>
    <t>-1628979704</t>
  </si>
  <si>
    <t>1,276+1,496</t>
  </si>
  <si>
    <t>11a</t>
  </si>
  <si>
    <t>Zemní práce - přípravné a přidružené práce - živice</t>
  </si>
  <si>
    <t>-884518148</t>
  </si>
  <si>
    <t>MK - rýha - asfalt tl. 15 cm</t>
  </si>
  <si>
    <t>919735112</t>
  </si>
  <si>
    <t>Řezání stávajícího živičného krytu hl do 100 mm</t>
  </si>
  <si>
    <t>-866323203</t>
  </si>
  <si>
    <t>MK - rýha - asfalt</t>
  </si>
  <si>
    <t>3,40*2+1,00" přípojka parcela č. 44</t>
  </si>
  <si>
    <t>-1280012647</t>
  </si>
  <si>
    <t>1,074</t>
  </si>
  <si>
    <t>1049792132</t>
  </si>
  <si>
    <t>1,074*16</t>
  </si>
  <si>
    <t>1158639265</t>
  </si>
  <si>
    <t>Lože pod potrubí, stoky a drobné objekty v otevřeném výkopu z písku a štěrkopísku do 63 mm</t>
  </si>
  <si>
    <t>-1927316802</t>
  </si>
  <si>
    <t>5,50*1,00*0,10" přípojka parcela č. 44</t>
  </si>
  <si>
    <t>2,30*1,00*0,10" přípojka č.p. 67</t>
  </si>
  <si>
    <t>564851011</t>
  </si>
  <si>
    <t>Podklad ze štěrkodrtě ŠD plochy do 100 m2 tl 150 mm</t>
  </si>
  <si>
    <t>-2131823867</t>
  </si>
  <si>
    <t>722220233R</t>
  </si>
  <si>
    <t>Montáž tvarovek d 32mm a 1"</t>
  </si>
  <si>
    <t>-2055803529</t>
  </si>
  <si>
    <t>1,00" přípojka č.p. 67</t>
  </si>
  <si>
    <t>31942488</t>
  </si>
  <si>
    <t>Isiflo spojka 32x1”</t>
  </si>
  <si>
    <t>-1201987399</t>
  </si>
  <si>
    <t>871161211</t>
  </si>
  <si>
    <t>Montáž potrubí z PE100 SDR 11 otevřený výkop svařovaných elektrotvarovkou D 32 x 3,0 mm</t>
  </si>
  <si>
    <t>-2013793132</t>
  </si>
  <si>
    <t>5,50" přípojka parcela č. 44</t>
  </si>
  <si>
    <t>2,30" přípojka č.p. 67</t>
  </si>
  <si>
    <t>28613110</t>
  </si>
  <si>
    <t>trubka vodovodní PE100 PN 16 SDR11 32x3,0mm</t>
  </si>
  <si>
    <t>701677567</t>
  </si>
  <si>
    <t>5,50*1,015" přípojka parcela č. 44</t>
  </si>
  <si>
    <t>2,30*1,015" přípojka č.p. 67</t>
  </si>
  <si>
    <t>891161321</t>
  </si>
  <si>
    <t>Montáž vodovodních šoupátek domovní přípojky PN16 otevřený výkop</t>
  </si>
  <si>
    <t>-863676401</t>
  </si>
  <si>
    <t>42221551</t>
  </si>
  <si>
    <t xml:space="preserve">šoupátko domovní přípojky litinové PN16 </t>
  </si>
  <si>
    <t>-1010614642</t>
  </si>
  <si>
    <t>42291053</t>
  </si>
  <si>
    <t>souprava zemní pro šoupátka domovních přípojek Rd 1,5m</t>
  </si>
  <si>
    <t>-723508023</t>
  </si>
  <si>
    <t>891249111</t>
  </si>
  <si>
    <t>Montáž navrtávacích pasů na potrubí z jakýchkoli trub DN 80</t>
  </si>
  <si>
    <t>-163456286</t>
  </si>
  <si>
    <t>42273444</t>
  </si>
  <si>
    <t>pás navrtávací z tvárné litiny DN 80, univerzální</t>
  </si>
  <si>
    <t>1227389161</t>
  </si>
  <si>
    <t>891269111</t>
  </si>
  <si>
    <t>Montáž navrtávacích pasů na potrubí z jakýchkoli trub DN 100</t>
  </si>
  <si>
    <t>-376914395</t>
  </si>
  <si>
    <t>42273448</t>
  </si>
  <si>
    <t>pás navrtávací z tvárné litiny DN 100, univerzální</t>
  </si>
  <si>
    <t>1200231292</t>
  </si>
  <si>
    <t>892233122</t>
  </si>
  <si>
    <t>Proplach a dezinfekce vodovodního potrubí DN od 40 do 70</t>
  </si>
  <si>
    <t>1955654698</t>
  </si>
  <si>
    <t>Tlakové zkoušky vodou na potrubí DN do 80</t>
  </si>
  <si>
    <t>163992690</t>
  </si>
  <si>
    <t>Tlakové zkoušky vodou zabezpečení konců potrubí při tlakových zkouškách DN do 300</t>
  </si>
  <si>
    <t>1710054232</t>
  </si>
  <si>
    <t>596794110</t>
  </si>
  <si>
    <t>poklop litinový šoupátkový pro zemní soupravy osazení do terénu a do vozovky</t>
  </si>
  <si>
    <t>349916985</t>
  </si>
  <si>
    <t>deska podkladová uličního poklopu litinového šoupatového</t>
  </si>
  <si>
    <t>2071701877</t>
  </si>
  <si>
    <t>899712111</t>
  </si>
  <si>
    <t>Orientační tabulky</t>
  </si>
  <si>
    <t>1322421222</t>
  </si>
  <si>
    <t>899722111</t>
  </si>
  <si>
    <t>Krytí potrubí z plastů výstražnou fólií z PVC šířky 20 cm</t>
  </si>
  <si>
    <t>525061645</t>
  </si>
  <si>
    <t>Přesun hmot pro trubní vedení hloubené z trub z plastických hmot nebo sklolaminátových pro vodovody nebo kanalizace v otevřeném výkopu dopravní vzdálenost do 15 m</t>
  </si>
  <si>
    <t>1691949008</t>
  </si>
  <si>
    <t>SO-10 - Oprava kanalizačních šachet</t>
  </si>
  <si>
    <t>452386111</t>
  </si>
  <si>
    <t>Vyrovnávací prstence z betonu prostého tř. C 25/30 v do 100 mm</t>
  </si>
  <si>
    <t>-1625928573</t>
  </si>
  <si>
    <t>59224187</t>
  </si>
  <si>
    <t>prstenec šachtový vyrovnávací betonový 625x120x100mm</t>
  </si>
  <si>
    <t>-1753127752</t>
  </si>
  <si>
    <t>617633112</t>
  </si>
  <si>
    <t>Stěrka z těsnící malty dvouvrstvá vnitřních ploch šachet</t>
  </si>
  <si>
    <t>1183652676</t>
  </si>
  <si>
    <t>šachty hl. 1.5-1.8m</t>
  </si>
  <si>
    <t>3,20*1,80*5,00"stěny</t>
  </si>
  <si>
    <t>0,785*5,00"dno</t>
  </si>
  <si>
    <t xml:space="preserve">šachty hl. 1.8-2,4m </t>
  </si>
  <si>
    <t>3,20*2,40*5,00"stěny</t>
  </si>
  <si>
    <t>890211811</t>
  </si>
  <si>
    <t xml:space="preserve">Bourání dna šachet z prostého betonu ručně </t>
  </si>
  <si>
    <t>-1917781744</t>
  </si>
  <si>
    <t>vybourání dna šachet</t>
  </si>
  <si>
    <t xml:space="preserve">0,785*0,15*5,00"šachty hl. 1.5-1.8m </t>
  </si>
  <si>
    <t xml:space="preserve">0,785*0,15*5,00"šachty hl. 1.8-2,4m </t>
  </si>
  <si>
    <t>894201151</t>
  </si>
  <si>
    <t>Dno šachet tl nad 200 mm z prostého betonu se zvýšenými nároky na prostředí tř. C 25/30</t>
  </si>
  <si>
    <t>332367498</t>
  </si>
  <si>
    <t>dna šachet s půlžlábkem</t>
  </si>
  <si>
    <t>894204161</t>
  </si>
  <si>
    <t>Žlaby šachet průřezu o poloměru do 500 mm z betonu prostého tř. C 25/30</t>
  </si>
  <si>
    <t>-1525849324</t>
  </si>
  <si>
    <t xml:space="preserve">((0,785*0,15)-((3,14*0,15*0,15)/2)*0,80)*5,00"šachty hl. 1.5-1.8m </t>
  </si>
  <si>
    <t xml:space="preserve">((0,785*0,15)-((3,14*0,15*0,15)/2)*0,80)*5,00"šachty hl. 1.8-2,4m </t>
  </si>
  <si>
    <t>899103211</t>
  </si>
  <si>
    <t>Demontáž poklopů litinových nebo ocelových včetně rámů hmotnosti přes 100 do 150 kg</t>
  </si>
  <si>
    <t>1212508245</t>
  </si>
  <si>
    <t>899104112</t>
  </si>
  <si>
    <t>Osazení poklopů litinových nebo ocelových včetně rámů pro třídu zatížení D400, E600, včetně betonového podkladu</t>
  </si>
  <si>
    <t>2096162797</t>
  </si>
  <si>
    <t>55241005</t>
  </si>
  <si>
    <t xml:space="preserve">poklop kanalizační litinový s rámem, se znakem města </t>
  </si>
  <si>
    <t>-1739653241</t>
  </si>
  <si>
    <t>Poznámka k položce:
logo města</t>
  </si>
  <si>
    <t>985131111</t>
  </si>
  <si>
    <t>Očištění betonových ploch stěn a podlah tlakovou vodou</t>
  </si>
  <si>
    <t>-1709911396</t>
  </si>
  <si>
    <t>997013151</t>
  </si>
  <si>
    <t>Vnitrostaveništní doprava suti a vybouraných hmot pro objekty v do 6 m s omezením mechanizace</t>
  </si>
  <si>
    <t>858490338</t>
  </si>
  <si>
    <t>2,073" beton</t>
  </si>
  <si>
    <t>997013501</t>
  </si>
  <si>
    <t>Odvoz suti a vybouraných hmot na skládku nebo meziskládku do 1 km se složením</t>
  </si>
  <si>
    <t>1650861129</t>
  </si>
  <si>
    <t>2,10" poklopy</t>
  </si>
  <si>
    <t>997013509</t>
  </si>
  <si>
    <t>Příplatek k odvozu suti a vybouraných hmot na skládku ZKD 1 km přes 1 km</t>
  </si>
  <si>
    <t>-1476256572</t>
  </si>
  <si>
    <t>4,173*16</t>
  </si>
  <si>
    <t>997013861</t>
  </si>
  <si>
    <t>Poplatek za uložení stavebního odpadu na recyklační skládce (skládkovné) z prostého betonu kód odpadu 17 01 01</t>
  </si>
  <si>
    <t>-737395707</t>
  </si>
  <si>
    <t>997013871</t>
  </si>
  <si>
    <t>Poplatek za uložení stavebního odpadu na recyklační skládce (skládkovné) směsného stavebního a demoličního kód odpadu 17 09 04</t>
  </si>
  <si>
    <t>-35609253</t>
  </si>
  <si>
    <t>998271301</t>
  </si>
  <si>
    <t>Přesun hmot pro kanalizace hloubené monolitické z betonu otevřený výkop</t>
  </si>
  <si>
    <t>1037858402</t>
  </si>
  <si>
    <t>SO-11 - Opravy místních komunikací</t>
  </si>
  <si>
    <t>11.1 - Opravy místních komunikací mimo rýhu</t>
  </si>
  <si>
    <t xml:space="preserve">    8 -  Trubní vedení</t>
  </si>
  <si>
    <t>544847620</t>
  </si>
  <si>
    <t>příloha D.6.1, D.5.4</t>
  </si>
  <si>
    <t>zeleň</t>
  </si>
  <si>
    <t>36,90" etapa 11 - řad 1-3-3 ... oprava za obruníkem</t>
  </si>
  <si>
    <t>122251101</t>
  </si>
  <si>
    <t>Odkopávky a prokopávky nezapažené v hornině třídy těžitelnosti I skupiny 3 objem do 20 m3 strojně</t>
  </si>
  <si>
    <t>-564631131</t>
  </si>
  <si>
    <t>36,90*0,15" etapa 11 - řad 1-3-3 ... oprava za obruníkem</t>
  </si>
  <si>
    <t>211389027</t>
  </si>
  <si>
    <t>-1587564620</t>
  </si>
  <si>
    <t>181411131</t>
  </si>
  <si>
    <t>Založení parkového trávníku výsevem pl do 1000 m2 v rovině a ve svahu do 1:5</t>
  </si>
  <si>
    <t>-2120044847</t>
  </si>
  <si>
    <t>00572410</t>
  </si>
  <si>
    <t>osivo směs travní parková</t>
  </si>
  <si>
    <t>-1396558281</t>
  </si>
  <si>
    <t>travní směs</t>
  </si>
  <si>
    <t>36,90*0,04*1,035</t>
  </si>
  <si>
    <t>113106121</t>
  </si>
  <si>
    <t>Rozebrání dlažeb z betonových nebo kamenných dlaždic komunikací pro pěší ručně</t>
  </si>
  <si>
    <t>1982236726</t>
  </si>
  <si>
    <t>chodník betonová dlažba ... 50% nové - 50% na skládku</t>
  </si>
  <si>
    <t>42,90" etapa 7-11 - řad 1-3-3 ... oprava za obruníkem</t>
  </si>
  <si>
    <t>949669476</t>
  </si>
  <si>
    <t>chodník zámková dlažba ... 50% nové - 50% na skládku</t>
  </si>
  <si>
    <t>5,90" etapa 7-11 - řad 1-3 ... oprava za obruníkem</t>
  </si>
  <si>
    <t>2,10" přípojka parcela č. 44</t>
  </si>
  <si>
    <t>chodník zámková dlažba - rýha - štěrkodrť  tl. 20 cm</t>
  </si>
  <si>
    <t>-2,10" etapa 7-11 - řad 1-3 - přípojka parcela č. 44</t>
  </si>
  <si>
    <t>1069746195</t>
  </si>
  <si>
    <t>chodník zámková dlažba - štěrkodrť  tl. 20 cm</t>
  </si>
  <si>
    <t>chodník betonová dlažba - štěrkodrť  tl. 20 cm</t>
  </si>
  <si>
    <t>chodník beton tl. 13 cm - štěrkodrť  tl. 20 cm</t>
  </si>
  <si>
    <t>7,30" etapa 2 - řad 1 ... oprava za obruníkem</t>
  </si>
  <si>
    <t>241099633</t>
  </si>
  <si>
    <t>příloha D.6.1, D.5.3</t>
  </si>
  <si>
    <t>MK - štěrkodrť  tl. 27 cm</t>
  </si>
  <si>
    <t>474,00" etapa 2</t>
  </si>
  <si>
    <t>1573,00" etapa 3</t>
  </si>
  <si>
    <t>3417,00" etapa 7-11</t>
  </si>
  <si>
    <t>MK - rýha - štěrkodrť  tl. 27 cm</t>
  </si>
  <si>
    <t>-99,10" etapa 2 - řad 1</t>
  </si>
  <si>
    <t>-263,70" etapa 3 - řad 1-1</t>
  </si>
  <si>
    <t>-696,10" etapa 7-11 - řad 1-3, řad 1-3-1, řad 1-3-2, řad 1-3-3</t>
  </si>
  <si>
    <t>-3,40" etapa 7-11 - řad 1-3 - přípojka parcela č. 44</t>
  </si>
  <si>
    <t>113107331</t>
  </si>
  <si>
    <t>Odstranění podkladu z betonu prostého tl přes 100 do 150 mm strojně pl do 50 m2</t>
  </si>
  <si>
    <t>515230013</t>
  </si>
  <si>
    <t>chodník beton tl. 13 cm ... vše nové - 100% na skládku</t>
  </si>
  <si>
    <t>-197328843</t>
  </si>
  <si>
    <t>MK - betonové obrubníky ... 50% nové - 50% na skládku</t>
  </si>
  <si>
    <t>12,20" etapa 2 - řad 1</t>
  </si>
  <si>
    <t>9,80+71,50+61,50" etapa 7-11 - řad 1-3, řad 1-3-3</t>
  </si>
  <si>
    <t>-1,00" přípojka parcela č. 44</t>
  </si>
  <si>
    <t>966008212</t>
  </si>
  <si>
    <t>Bourání odvodňovacího žlabu z betonových příkopových tvárnic š přes 500 do 800 mm</t>
  </si>
  <si>
    <t>802212798</t>
  </si>
  <si>
    <t>MK - betonové žlabovky ... vše nové - 100% na skládku</t>
  </si>
  <si>
    <t>17,00" etapa 7-11 - řad 1-3</t>
  </si>
  <si>
    <t>26601462</t>
  </si>
  <si>
    <t>1953,017+30,721</t>
  </si>
  <si>
    <t>-1490984273</t>
  </si>
  <si>
    <t>1983,738*16</t>
  </si>
  <si>
    <t>997221861</t>
  </si>
  <si>
    <t>Poplatek za uložení stavebního odpadu na recyklační skládce (skládkovné) z prostého betonu pod kódem 17 01 01</t>
  </si>
  <si>
    <t>-866307317</t>
  </si>
  <si>
    <t>10,94*0,5" chodník betonová dlažba ... 50% nové - 50% na skládku</t>
  </si>
  <si>
    <t>2,08*0,5" chodník zámková dlažba ... 50% nové - 50% na skládku</t>
  </si>
  <si>
    <t>2,373" chodník beton tl. 13 cm ... vše nové - 100% na skládku</t>
  </si>
  <si>
    <t>31,775*0,5" MK - betonové obrubníky ... 50% nové - 50% na skládku</t>
  </si>
  <si>
    <t>5,95" MK - betonové žlabovky ... vše nové - 100% na skládku</t>
  </si>
  <si>
    <t>2111423376</t>
  </si>
  <si>
    <t>16,269+1936,748</t>
  </si>
  <si>
    <t>432841241</t>
  </si>
  <si>
    <t>MK - asfalt  tl. 15 cm</t>
  </si>
  <si>
    <t>MK - rýha - asfalt  tl. 15 cm</t>
  </si>
  <si>
    <t>-1158012516</t>
  </si>
  <si>
    <t>MK - asfalt  tl. 5 cm</t>
  </si>
  <si>
    <t>121,00" etapa 2</t>
  </si>
  <si>
    <t>1382,00" etapa 6</t>
  </si>
  <si>
    <t>MK - rýha - asfalt  tl. 5 cm</t>
  </si>
  <si>
    <t>-32,50" etapa 2- řad 1-1</t>
  </si>
  <si>
    <t>-72,40" etapa 6 - řad 1-2</t>
  </si>
  <si>
    <t>-1826592020</t>
  </si>
  <si>
    <t>1551,719</t>
  </si>
  <si>
    <t>-226355788</t>
  </si>
  <si>
    <t>1551,719*16</t>
  </si>
  <si>
    <t>-233024130</t>
  </si>
  <si>
    <t>1390,937+160,782</t>
  </si>
  <si>
    <t>-654722974</t>
  </si>
  <si>
    <t>MK - štěrkodrť  fr. 16/32 tl. 15 cm</t>
  </si>
  <si>
    <t>-1909572168</t>
  </si>
  <si>
    <t>MK - štěrkodrť  fr. 32/63 tl. 15 cm</t>
  </si>
  <si>
    <t>1329672874</t>
  </si>
  <si>
    <t>chodník zámková dlažba - štěrkodrť  fr. 16/32 tl. 20 cm</t>
  </si>
  <si>
    <t>chodník betonová dlažba - štěrkodrť  fr. 16/32 tl. 20 cm</t>
  </si>
  <si>
    <t>chodník beton tl. 13 cm - štěrkodrť  fr. 16/32 tl. 20 cm</t>
  </si>
  <si>
    <t>2116154513</t>
  </si>
  <si>
    <t>MK - spojovací postřik SPA</t>
  </si>
  <si>
    <t>-140655460</t>
  </si>
  <si>
    <t>577144141</t>
  </si>
  <si>
    <t>Asfaltový beton vrstva obrusná ACO 11 (ABS) tř. I tl 50 mm š přes 3 m z modifikovaného asfaltu</t>
  </si>
  <si>
    <t>1279698151</t>
  </si>
  <si>
    <t>MK - asfaltobeton obusný ACO 11</t>
  </si>
  <si>
    <t>577165142</t>
  </si>
  <si>
    <t>Asfaltový beton vrstva ložní ACL 16 (ABH) tl 70 mm š přes 3 m z modifikovaného asfaltu</t>
  </si>
  <si>
    <t>1964117508</t>
  </si>
  <si>
    <t>MK - asfaltobeton velmi hrubý ACL 16</t>
  </si>
  <si>
    <t>581124113</t>
  </si>
  <si>
    <t>Kryt z betonu komunikace pro pěší tl. 130 mm</t>
  </si>
  <si>
    <t>-522674400</t>
  </si>
  <si>
    <t>596211110</t>
  </si>
  <si>
    <t>Kladení zámkové dlažby komunikací pro pěší ručně tl 60 mm skupiny A pl do 50 m2</t>
  </si>
  <si>
    <t>1542963037</t>
  </si>
  <si>
    <t>chodník zámková dlažba - tl. 6 cm</t>
  </si>
  <si>
    <t>596811220</t>
  </si>
  <si>
    <t>Kladení betonové dlažby komunikací pro pěší do lože z kameniva velikosti přes 0,09 do 0,25 m2 pl do 50 m2</t>
  </si>
  <si>
    <t>1877588129</t>
  </si>
  <si>
    <t>chodník betonová dlažba - tl. 6 cm</t>
  </si>
  <si>
    <t>916131213</t>
  </si>
  <si>
    <t>Osazení silničního obrubníku betonového stojatého s boční opěrou do lože z betonu prostého</t>
  </si>
  <si>
    <t>34252775</t>
  </si>
  <si>
    <t>935111211</t>
  </si>
  <si>
    <t>Osazení příkopového žlabu do štěrkopísku tl 100 mm z betonových tvárnic š 800 mm</t>
  </si>
  <si>
    <t>1955162474</t>
  </si>
  <si>
    <t>59227015</t>
  </si>
  <si>
    <t>žlabovka příkopová betonová s lomenými stěnami 330x800x100mm</t>
  </si>
  <si>
    <t>-995703103</t>
  </si>
  <si>
    <t>979024443</t>
  </si>
  <si>
    <t>Očištění vybouraných obrubníků a krajníků silničních</t>
  </si>
  <si>
    <t>2062675838</t>
  </si>
  <si>
    <t>12,20*0,5" etapa 2 - řad 1</t>
  </si>
  <si>
    <t>(9,80+71,50+61,50)*0,5" etapa 7-11 - řad 1-3, řad 1-3-3</t>
  </si>
  <si>
    <t>59217031</t>
  </si>
  <si>
    <t>obrubník betonový silniční 1000x150x250mm</t>
  </si>
  <si>
    <t>1896697325</t>
  </si>
  <si>
    <t>12,20*0,5*1,02" etapa 2 - řad 1</t>
  </si>
  <si>
    <t>(9,80+71,50+61,50)*0,5*1,02" etapa 7-11 - řad 1-3, řad 1-3-3</t>
  </si>
  <si>
    <t>979054441</t>
  </si>
  <si>
    <t>Očištění vybouraných z desek nebo dlaždic s původním spárováním z kameniva těženého</t>
  </si>
  <si>
    <t>-146452706</t>
  </si>
  <si>
    <t>42,90*0,5" etapa 7-11 - řad 1-3-3 ... oprava za obruníkem</t>
  </si>
  <si>
    <t>59245620</t>
  </si>
  <si>
    <t>dlažba desková betonová tl 60mm přírodní</t>
  </si>
  <si>
    <t>1469503872</t>
  </si>
  <si>
    <t>42,90*0,5*1,03" etapa 7-11 - řad 1-3-3 ... oprava za obruníkem</t>
  </si>
  <si>
    <t>979054451</t>
  </si>
  <si>
    <t>Očištění vybouraných zámkových dlaždic s původním spárováním z kameniva těženého</t>
  </si>
  <si>
    <t>10578152</t>
  </si>
  <si>
    <t>chodník zámková dlažba - tl. 6 cm ... 50% nové - 50% na skládku</t>
  </si>
  <si>
    <t>5,90*0,5" etapa 7-11 - řad 1-3 ... oprava za obruníkem</t>
  </si>
  <si>
    <t>2,10*0,50" přípojka parcela č. 44</t>
  </si>
  <si>
    <t>59245018</t>
  </si>
  <si>
    <t>dlažba tvar obdélník betonová 200x100x60mm přírodní</t>
  </si>
  <si>
    <t>1728689457</t>
  </si>
  <si>
    <t>5,90*0,5*1,03" etapa 7-11 - řad 1-3 ... oprava za obruníkem</t>
  </si>
  <si>
    <t>2,10*0,50*1,03" přípojka parcela č. 44</t>
  </si>
  <si>
    <t xml:space="preserve"> Trubní vedení</t>
  </si>
  <si>
    <t>895941366R</t>
  </si>
  <si>
    <t>Dodávka a montáž vpusti kanalizační uliční z betonových dílců, včetně mříže s rámem, kalového koše, zenmích prací a propojovacího potrubí</t>
  </si>
  <si>
    <t>1204098646</t>
  </si>
  <si>
    <t>919112213</t>
  </si>
  <si>
    <t>Řezání spár pro vytvoření komůrky š 10 mm hl 25 mm pro těsnící zálivku v živičném krytu</t>
  </si>
  <si>
    <t>-800237012</t>
  </si>
  <si>
    <t>5,50+4,00+4,00+20,00" etapa 2 - řad 1</t>
  </si>
  <si>
    <t>6,00" etapa 3 - řad 1-1</t>
  </si>
  <si>
    <t>15,00+13,00" etapa 6 - řad 1-2</t>
  </si>
  <si>
    <t>20,00" etapa 7 - řad 1-3</t>
  </si>
  <si>
    <t>919121112</t>
  </si>
  <si>
    <t>Těsnění spár zálivkou za studena pro komůrky š 10 mm hl 25 mm s těsnicím profilem</t>
  </si>
  <si>
    <t>-1373911120</t>
  </si>
  <si>
    <t>-1332298062</t>
  </si>
  <si>
    <t>998225111</t>
  </si>
  <si>
    <t>Přesun hmot pro pozemní komunikace s krytem z kamene, monolitickým betonovým nebo živičným</t>
  </si>
  <si>
    <t>-662932334</t>
  </si>
  <si>
    <t>VRN - Ostatní a vedlejší náklady</t>
  </si>
  <si>
    <t>VN - Vedlejší náklady</t>
  </si>
  <si>
    <t>VRN9 - Ostatní náklady</t>
  </si>
  <si>
    <t>VN</t>
  </si>
  <si>
    <t>Vedlejší náklady</t>
  </si>
  <si>
    <t>2.01</t>
  </si>
  <si>
    <t>Vytyčení stavby</t>
  </si>
  <si>
    <t>soubor</t>
  </si>
  <si>
    <t>1024</t>
  </si>
  <si>
    <t>-386749554</t>
  </si>
  <si>
    <t>Poznámka k položce:
Příloha 4.1
20% nákladů bude využito v rámci SO-11, zbylá část pro ostatní SO</t>
  </si>
  <si>
    <t>2.02</t>
  </si>
  <si>
    <t>Zařízení staveniště</t>
  </si>
  <si>
    <t>2139903678</t>
  </si>
  <si>
    <t>VRN9</t>
  </si>
  <si>
    <t>Ostatní náklady</t>
  </si>
  <si>
    <t>Dopracování realizační dokumentace</t>
  </si>
  <si>
    <t>Kč</t>
  </si>
  <si>
    <t>377842275</t>
  </si>
  <si>
    <t>Poznámka k položce:
Příloha 4.1
50% nákladů bude využito v rámci SO-11, zbylá část pro ostatní SO</t>
  </si>
  <si>
    <t>3.2</t>
  </si>
  <si>
    <t>Provizorní zařízení po dobu rekonstrukce vodovodu, odstávky a náhradní zásobování vodou</t>
  </si>
  <si>
    <t>-1716328020</t>
  </si>
  <si>
    <t>Poznámka k položce:
Příloha 4.1
100% nákladů bude využito v rámci SO-02</t>
  </si>
  <si>
    <t>3.3</t>
  </si>
  <si>
    <t>Provozní řád</t>
  </si>
  <si>
    <t>1441292121</t>
  </si>
  <si>
    <t>3.4</t>
  </si>
  <si>
    <t>Dokumentace skutečného provedení stavby</t>
  </si>
  <si>
    <t>-677320440</t>
  </si>
  <si>
    <t>Poznámka k položce:
Příloha 4.1
30% nákladů bude využito v rámci SO-11, zbylá část pro ostatní SO</t>
  </si>
  <si>
    <t>3.5</t>
  </si>
  <si>
    <t>Dopravně inženýrské opatření</t>
  </si>
  <si>
    <t>504282025</t>
  </si>
  <si>
    <t>3.6</t>
  </si>
  <si>
    <t>Vytýčení stávajících inženýrských sítí</t>
  </si>
  <si>
    <t>692421432</t>
  </si>
  <si>
    <t>Poznámka k položce:
Příloha 4.1
25% nákladů bude využito v rámci SO-11, zbylá část pro ostatní SO</t>
  </si>
  <si>
    <t>3.7</t>
  </si>
  <si>
    <t>Vyšetření vzorku vody akreditovanou laboratoří</t>
  </si>
  <si>
    <t>-2027572852</t>
  </si>
  <si>
    <t>3.8</t>
  </si>
  <si>
    <t>Revize hydrantů</t>
  </si>
  <si>
    <t>1551164573</t>
  </si>
  <si>
    <t>3.9</t>
  </si>
  <si>
    <t>Opravy jízdních tras</t>
  </si>
  <si>
    <t>271306047</t>
  </si>
  <si>
    <t>3.10</t>
  </si>
  <si>
    <t>Vybudování dočasných komunikací</t>
  </si>
  <si>
    <t>-282107635</t>
  </si>
  <si>
    <t>3.11</t>
  </si>
  <si>
    <t>Náklady na doplňující dopravní značení během realizace</t>
  </si>
  <si>
    <t>-978226804</t>
  </si>
  <si>
    <t>3.12</t>
  </si>
  <si>
    <t>Realizace hrází - geotechnický dozor</t>
  </si>
  <si>
    <t>2051912897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</si>
</sst>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37" t="s">
        <v>14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R5" s="20"/>
      <c r="BE5" s="234" t="s">
        <v>15</v>
      </c>
      <c r="BS5" s="17" t="s">
        <v>6</v>
      </c>
    </row>
    <row r="6" spans="2:71" ht="36.95" customHeight="1">
      <c r="B6" s="20"/>
      <c r="D6" s="26" t="s">
        <v>16</v>
      </c>
      <c r="K6" s="238" t="s">
        <v>17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R6" s="20"/>
      <c r="BE6" s="235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5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46">
        <v>45135</v>
      </c>
      <c r="AR8" s="20"/>
      <c r="BE8" s="235"/>
      <c r="BS8" s="17" t="s">
        <v>6</v>
      </c>
    </row>
    <row r="9" spans="2:71" ht="14.45" customHeight="1">
      <c r="B9" s="20"/>
      <c r="AR9" s="20"/>
      <c r="BE9" s="235"/>
      <c r="BS9" s="17" t="s">
        <v>6</v>
      </c>
    </row>
    <row r="10" spans="2:71" ht="12" customHeight="1">
      <c r="B10" s="20"/>
      <c r="D10" s="27" t="s">
        <v>23</v>
      </c>
      <c r="AK10" s="27" t="s">
        <v>24</v>
      </c>
      <c r="AN10" s="25" t="s">
        <v>25</v>
      </c>
      <c r="AR10" s="20"/>
      <c r="BE10" s="235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1</v>
      </c>
      <c r="AR11" s="20"/>
      <c r="BE11" s="235"/>
      <c r="BS11" s="17" t="s">
        <v>6</v>
      </c>
    </row>
    <row r="12" spans="2:71" ht="6.95" customHeight="1">
      <c r="B12" s="20"/>
      <c r="AR12" s="20"/>
      <c r="BE12" s="235"/>
      <c r="BS12" s="17" t="s">
        <v>6</v>
      </c>
    </row>
    <row r="13" spans="2:71" ht="12" customHeight="1">
      <c r="B13" s="20"/>
      <c r="D13" s="27" t="s">
        <v>28</v>
      </c>
      <c r="AK13" s="27" t="s">
        <v>24</v>
      </c>
      <c r="AN13" s="29" t="s">
        <v>29</v>
      </c>
      <c r="AR13" s="20"/>
      <c r="BE13" s="235"/>
      <c r="BS13" s="17" t="s">
        <v>6</v>
      </c>
    </row>
    <row r="14" spans="2:71" ht="12.75">
      <c r="B14" s="20"/>
      <c r="E14" s="239" t="s">
        <v>29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7" t="s">
        <v>27</v>
      </c>
      <c r="AN14" s="29" t="s">
        <v>29</v>
      </c>
      <c r="AR14" s="20"/>
      <c r="BE14" s="235"/>
      <c r="BS14" s="17" t="s">
        <v>6</v>
      </c>
    </row>
    <row r="15" spans="2:71" ht="6.95" customHeight="1">
      <c r="B15" s="20"/>
      <c r="AR15" s="20"/>
      <c r="BE15" s="235"/>
      <c r="BS15" s="17" t="s">
        <v>4</v>
      </c>
    </row>
    <row r="16" spans="2:71" ht="12" customHeight="1">
      <c r="B16" s="20"/>
      <c r="D16" s="27" t="s">
        <v>30</v>
      </c>
      <c r="AK16" s="27" t="s">
        <v>24</v>
      </c>
      <c r="AN16" s="25" t="s">
        <v>31</v>
      </c>
      <c r="AR16" s="20"/>
      <c r="BE16" s="235"/>
      <c r="BS16" s="17" t="s">
        <v>4</v>
      </c>
    </row>
    <row r="17" spans="2:71" ht="18.4" customHeight="1">
      <c r="B17" s="20"/>
      <c r="E17" s="25" t="s">
        <v>32</v>
      </c>
      <c r="AK17" s="27" t="s">
        <v>27</v>
      </c>
      <c r="AN17" s="25" t="s">
        <v>1</v>
      </c>
      <c r="AR17" s="20"/>
      <c r="BE17" s="235"/>
      <c r="BS17" s="17" t="s">
        <v>33</v>
      </c>
    </row>
    <row r="18" spans="2:71" ht="6.95" customHeight="1">
      <c r="B18" s="20"/>
      <c r="AR18" s="20"/>
      <c r="BE18" s="235"/>
      <c r="BS18" s="17" t="s">
        <v>6</v>
      </c>
    </row>
    <row r="19" spans="2:71" ht="12" customHeight="1">
      <c r="B19" s="20"/>
      <c r="D19" s="27" t="s">
        <v>34</v>
      </c>
      <c r="AK19" s="27" t="s">
        <v>24</v>
      </c>
      <c r="AN19" s="25" t="s">
        <v>1</v>
      </c>
      <c r="AR19" s="20"/>
      <c r="BE19" s="235"/>
      <c r="BS19" s="17" t="s">
        <v>6</v>
      </c>
    </row>
    <row r="20" spans="2:71" ht="18.4" customHeight="1">
      <c r="B20" s="20"/>
      <c r="E20" s="25" t="s">
        <v>35</v>
      </c>
      <c r="AK20" s="27" t="s">
        <v>27</v>
      </c>
      <c r="AN20" s="25" t="s">
        <v>1</v>
      </c>
      <c r="AR20" s="20"/>
      <c r="BE20" s="235"/>
      <c r="BS20" s="17" t="s">
        <v>33</v>
      </c>
    </row>
    <row r="21" spans="2:57" ht="6.95" customHeight="1">
      <c r="B21" s="20"/>
      <c r="AR21" s="20"/>
      <c r="BE21" s="235"/>
    </row>
    <row r="22" spans="2:57" ht="12" customHeight="1">
      <c r="B22" s="20"/>
      <c r="D22" s="27" t="s">
        <v>36</v>
      </c>
      <c r="AR22" s="20"/>
      <c r="BE22" s="235"/>
    </row>
    <row r="23" spans="2:57" ht="95.25" customHeight="1">
      <c r="B23" s="20"/>
      <c r="E23" s="241" t="s">
        <v>37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R23" s="20"/>
      <c r="BE23" s="235"/>
    </row>
    <row r="24" spans="2:57" ht="6.95" customHeight="1">
      <c r="B24" s="20"/>
      <c r="AR24" s="20"/>
      <c r="BE24" s="235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5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6">
        <f>ROUND(AG94,2)</f>
        <v>0</v>
      </c>
      <c r="AL26" s="227"/>
      <c r="AM26" s="227"/>
      <c r="AN26" s="227"/>
      <c r="AO26" s="227"/>
      <c r="AR26" s="32"/>
      <c r="BE26" s="235"/>
    </row>
    <row r="27" spans="2:57" s="1" customFormat="1" ht="6.95" customHeight="1">
      <c r="B27" s="32"/>
      <c r="AR27" s="32"/>
      <c r="BE27" s="235"/>
    </row>
    <row r="28" spans="2:57" s="1" customFormat="1" ht="12.75">
      <c r="B28" s="32"/>
      <c r="L28" s="228" t="s">
        <v>39</v>
      </c>
      <c r="M28" s="228"/>
      <c r="N28" s="228"/>
      <c r="O28" s="228"/>
      <c r="P28" s="228"/>
      <c r="W28" s="228" t="s">
        <v>40</v>
      </c>
      <c r="X28" s="228"/>
      <c r="Y28" s="228"/>
      <c r="Z28" s="228"/>
      <c r="AA28" s="228"/>
      <c r="AB28" s="228"/>
      <c r="AC28" s="228"/>
      <c r="AD28" s="228"/>
      <c r="AE28" s="228"/>
      <c r="AK28" s="228" t="s">
        <v>41</v>
      </c>
      <c r="AL28" s="228"/>
      <c r="AM28" s="228"/>
      <c r="AN28" s="228"/>
      <c r="AO28" s="228"/>
      <c r="AR28" s="32"/>
      <c r="BE28" s="235"/>
    </row>
    <row r="29" spans="2:57" s="2" customFormat="1" ht="14.45" customHeight="1">
      <c r="B29" s="36"/>
      <c r="D29" s="27" t="s">
        <v>42</v>
      </c>
      <c r="F29" s="27" t="s">
        <v>43</v>
      </c>
      <c r="L29" s="222">
        <v>0.21</v>
      </c>
      <c r="M29" s="221"/>
      <c r="N29" s="221"/>
      <c r="O29" s="221"/>
      <c r="P29" s="221"/>
      <c r="W29" s="220">
        <f>ROUND(AZ94,2)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ROUND(AV94,2)</f>
        <v>0</v>
      </c>
      <c r="AL29" s="221"/>
      <c r="AM29" s="221"/>
      <c r="AN29" s="221"/>
      <c r="AO29" s="221"/>
      <c r="AR29" s="36"/>
      <c r="BE29" s="236"/>
    </row>
    <row r="30" spans="2:57" s="2" customFormat="1" ht="14.45" customHeight="1">
      <c r="B30" s="36"/>
      <c r="F30" s="27" t="s">
        <v>44</v>
      </c>
      <c r="L30" s="222">
        <v>0.15</v>
      </c>
      <c r="M30" s="221"/>
      <c r="N30" s="221"/>
      <c r="O30" s="221"/>
      <c r="P30" s="221"/>
      <c r="W30" s="220">
        <f>ROUND(BA94,2)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ROUND(AW94,2)</f>
        <v>0</v>
      </c>
      <c r="AL30" s="221"/>
      <c r="AM30" s="221"/>
      <c r="AN30" s="221"/>
      <c r="AO30" s="221"/>
      <c r="AR30" s="36"/>
      <c r="BE30" s="236"/>
    </row>
    <row r="31" spans="2:57" s="2" customFormat="1" ht="14.45" customHeight="1" hidden="1">
      <c r="B31" s="36"/>
      <c r="F31" s="27" t="s">
        <v>45</v>
      </c>
      <c r="L31" s="222">
        <v>0.21</v>
      </c>
      <c r="M31" s="221"/>
      <c r="N31" s="221"/>
      <c r="O31" s="221"/>
      <c r="P31" s="221"/>
      <c r="W31" s="220">
        <f>ROUND(BB94,2)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6"/>
      <c r="BE31" s="236"/>
    </row>
    <row r="32" spans="2:57" s="2" customFormat="1" ht="14.45" customHeight="1" hidden="1">
      <c r="B32" s="36"/>
      <c r="F32" s="27" t="s">
        <v>46</v>
      </c>
      <c r="L32" s="222">
        <v>0.15</v>
      </c>
      <c r="M32" s="221"/>
      <c r="N32" s="221"/>
      <c r="O32" s="221"/>
      <c r="P32" s="221"/>
      <c r="W32" s="220">
        <f>ROUND(BC94,2)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6"/>
      <c r="BE32" s="236"/>
    </row>
    <row r="33" spans="2:57" s="2" customFormat="1" ht="14.45" customHeight="1" hidden="1">
      <c r="B33" s="36"/>
      <c r="F33" s="27" t="s">
        <v>47</v>
      </c>
      <c r="L33" s="222">
        <v>0</v>
      </c>
      <c r="M33" s="221"/>
      <c r="N33" s="221"/>
      <c r="O33" s="221"/>
      <c r="P33" s="221"/>
      <c r="W33" s="220">
        <f>ROUND(BD94,2)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36"/>
      <c r="BE33" s="236"/>
    </row>
    <row r="34" spans="2:57" s="1" customFormat="1" ht="6.95" customHeight="1">
      <c r="B34" s="32"/>
      <c r="AR34" s="32"/>
      <c r="BE34" s="235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233" t="s">
        <v>50</v>
      </c>
      <c r="Y35" s="231"/>
      <c r="Z35" s="231"/>
      <c r="AA35" s="231"/>
      <c r="AB35" s="231"/>
      <c r="AC35" s="39"/>
      <c r="AD35" s="39"/>
      <c r="AE35" s="39"/>
      <c r="AF35" s="39"/>
      <c r="AG35" s="39"/>
      <c r="AH35" s="39"/>
      <c r="AI35" s="39"/>
      <c r="AJ35" s="39"/>
      <c r="AK35" s="230">
        <f>SUM(AK26:AK33)</f>
        <v>0</v>
      </c>
      <c r="AL35" s="231"/>
      <c r="AM35" s="231"/>
      <c r="AN35" s="231"/>
      <c r="AO35" s="232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51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52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2"/>
      <c r="D60" s="43" t="s">
        <v>53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54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53</v>
      </c>
      <c r="AI60" s="34"/>
      <c r="AJ60" s="34"/>
      <c r="AK60" s="34"/>
      <c r="AL60" s="34"/>
      <c r="AM60" s="43" t="s">
        <v>54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2"/>
      <c r="D64" s="41" t="s">
        <v>55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56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2"/>
      <c r="D75" s="43" t="s">
        <v>53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54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53</v>
      </c>
      <c r="AI75" s="34"/>
      <c r="AJ75" s="34"/>
      <c r="AK75" s="34"/>
      <c r="AL75" s="34"/>
      <c r="AM75" s="43" t="s">
        <v>54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57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1613622-18</v>
      </c>
      <c r="AR84" s="48"/>
    </row>
    <row r="85" spans="2:44" s="4" customFormat="1" ht="36.95" customHeight="1">
      <c r="B85" s="49"/>
      <c r="C85" s="50" t="s">
        <v>16</v>
      </c>
      <c r="L85" s="223" t="str">
        <f>K6</f>
        <v>TÁBOR - HLINICE, VODOVOD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Hlinice</v>
      </c>
      <c r="AI87" s="27" t="s">
        <v>22</v>
      </c>
      <c r="AM87" s="225">
        <f>IF(AN8="","",AN8)</f>
        <v>45135</v>
      </c>
      <c r="AN87" s="225"/>
      <c r="AR87" s="32"/>
    </row>
    <row r="88" spans="2:44" s="1" customFormat="1" ht="6.95" customHeight="1">
      <c r="B88" s="32"/>
      <c r="AR88" s="32"/>
    </row>
    <row r="89" spans="2:56" s="1" customFormat="1" ht="25.7" customHeight="1">
      <c r="B89" s="32"/>
      <c r="C89" s="27" t="s">
        <v>23</v>
      </c>
      <c r="L89" s="3" t="str">
        <f>IF(E11="","",E11)</f>
        <v>Vodárenská společnost Táborsko s.r.o.</v>
      </c>
      <c r="AI89" s="27" t="s">
        <v>30</v>
      </c>
      <c r="AM89" s="204" t="str">
        <f>IF(E17="","",E17)</f>
        <v>Aquaprocon s.r.o., Divize Praha</v>
      </c>
      <c r="AN89" s="205"/>
      <c r="AO89" s="205"/>
      <c r="AP89" s="205"/>
      <c r="AR89" s="32"/>
      <c r="AS89" s="200" t="s">
        <v>58</v>
      </c>
      <c r="AT89" s="201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28</v>
      </c>
      <c r="L90" s="3" t="str">
        <f>IF(E14="Vyplň údaj","",E14)</f>
        <v/>
      </c>
      <c r="AI90" s="27" t="s">
        <v>34</v>
      </c>
      <c r="AM90" s="204" t="str">
        <f>IF(E20="","",E20)</f>
        <v>ing. Iveta Heřmanská</v>
      </c>
      <c r="AN90" s="205"/>
      <c r="AO90" s="205"/>
      <c r="AP90" s="205"/>
      <c r="AR90" s="32"/>
      <c r="AS90" s="202"/>
      <c r="AT90" s="203"/>
      <c r="BD90" s="56"/>
    </row>
    <row r="91" spans="2:56" s="1" customFormat="1" ht="10.9" customHeight="1">
      <c r="B91" s="32"/>
      <c r="AR91" s="32"/>
      <c r="AS91" s="202"/>
      <c r="AT91" s="203"/>
      <c r="BD91" s="56"/>
    </row>
    <row r="92" spans="2:56" s="1" customFormat="1" ht="29.25" customHeight="1">
      <c r="B92" s="32"/>
      <c r="C92" s="206" t="s">
        <v>59</v>
      </c>
      <c r="D92" s="207"/>
      <c r="E92" s="207"/>
      <c r="F92" s="207"/>
      <c r="G92" s="207"/>
      <c r="H92" s="57"/>
      <c r="I92" s="209" t="s">
        <v>60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8" t="s">
        <v>61</v>
      </c>
      <c r="AH92" s="207"/>
      <c r="AI92" s="207"/>
      <c r="AJ92" s="207"/>
      <c r="AK92" s="207"/>
      <c r="AL92" s="207"/>
      <c r="AM92" s="207"/>
      <c r="AN92" s="209" t="s">
        <v>62</v>
      </c>
      <c r="AO92" s="207"/>
      <c r="AP92" s="210"/>
      <c r="AQ92" s="58" t="s">
        <v>63</v>
      </c>
      <c r="AR92" s="32"/>
      <c r="AS92" s="59" t="s">
        <v>64</v>
      </c>
      <c r="AT92" s="60" t="s">
        <v>65</v>
      </c>
      <c r="AU92" s="60" t="s">
        <v>66</v>
      </c>
      <c r="AV92" s="60" t="s">
        <v>67</v>
      </c>
      <c r="AW92" s="60" t="s">
        <v>68</v>
      </c>
      <c r="AX92" s="60" t="s">
        <v>69</v>
      </c>
      <c r="AY92" s="60" t="s">
        <v>70</v>
      </c>
      <c r="AZ92" s="60" t="s">
        <v>71</v>
      </c>
      <c r="BA92" s="60" t="s">
        <v>72</v>
      </c>
      <c r="BB92" s="60" t="s">
        <v>73</v>
      </c>
      <c r="BC92" s="60" t="s">
        <v>74</v>
      </c>
      <c r="BD92" s="61" t="s">
        <v>75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76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4">
        <f>ROUND(AG95+AG96+SUM(AG99:AG101)+AG103,2)</f>
        <v>0</v>
      </c>
      <c r="AH94" s="214"/>
      <c r="AI94" s="214"/>
      <c r="AJ94" s="214"/>
      <c r="AK94" s="214"/>
      <c r="AL94" s="214"/>
      <c r="AM94" s="214"/>
      <c r="AN94" s="215">
        <f aca="true" t="shared" si="0" ref="AN94:AN103">SUM(AG94,AT94)</f>
        <v>0</v>
      </c>
      <c r="AO94" s="215"/>
      <c r="AP94" s="215"/>
      <c r="AQ94" s="67" t="s">
        <v>1</v>
      </c>
      <c r="AR94" s="63"/>
      <c r="AS94" s="68">
        <f>ROUND(AS95+AS96+SUM(AS99:AS101)+AS103,2)</f>
        <v>0</v>
      </c>
      <c r="AT94" s="69">
        <f aca="true" t="shared" si="1" ref="AT94:AT103">ROUND(SUM(AV94:AW94),2)</f>
        <v>0</v>
      </c>
      <c r="AU94" s="70">
        <f>ROUND(AU95+AU96+SUM(AU99:AU101)+AU103,5)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ROUND(AZ95+AZ96+SUM(AZ99:AZ101)+AZ103,2)</f>
        <v>0</v>
      </c>
      <c r="BA94" s="69">
        <f>ROUND(BA95+BA96+SUM(BA99:BA101)+BA103,2)</f>
        <v>0</v>
      </c>
      <c r="BB94" s="69">
        <f>ROUND(BB95+BB96+SUM(BB99:BB101)+BB103,2)</f>
        <v>0</v>
      </c>
      <c r="BC94" s="69">
        <f>ROUND(BC95+BC96+SUM(BC99:BC101)+BC103,2)</f>
        <v>0</v>
      </c>
      <c r="BD94" s="71">
        <f>ROUND(BD95+BD96+SUM(BD99:BD101)+BD103,2)</f>
        <v>0</v>
      </c>
      <c r="BS94" s="72" t="s">
        <v>77</v>
      </c>
      <c r="BT94" s="72" t="s">
        <v>78</v>
      </c>
      <c r="BU94" s="73" t="s">
        <v>79</v>
      </c>
      <c r="BV94" s="72" t="s">
        <v>80</v>
      </c>
      <c r="BW94" s="72" t="s">
        <v>5</v>
      </c>
      <c r="BX94" s="72" t="s">
        <v>81</v>
      </c>
      <c r="CL94" s="72" t="s">
        <v>1</v>
      </c>
    </row>
    <row r="95" spans="1:91" s="6" customFormat="1" ht="16.5" customHeight="1">
      <c r="A95" s="74" t="s">
        <v>82</v>
      </c>
      <c r="B95" s="75"/>
      <c r="C95" s="76"/>
      <c r="D95" s="213" t="s">
        <v>83</v>
      </c>
      <c r="E95" s="213"/>
      <c r="F95" s="213"/>
      <c r="G95" s="213"/>
      <c r="H95" s="213"/>
      <c r="I95" s="77"/>
      <c r="J95" s="213" t="s">
        <v>84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'PS-12 - Dispečink a přeno...'!J30</f>
        <v>0</v>
      </c>
      <c r="AH95" s="212"/>
      <c r="AI95" s="212"/>
      <c r="AJ95" s="212"/>
      <c r="AK95" s="212"/>
      <c r="AL95" s="212"/>
      <c r="AM95" s="212"/>
      <c r="AN95" s="211">
        <f t="shared" si="0"/>
        <v>0</v>
      </c>
      <c r="AO95" s="212"/>
      <c r="AP95" s="212"/>
      <c r="AQ95" s="78" t="s">
        <v>85</v>
      </c>
      <c r="AR95" s="75"/>
      <c r="AS95" s="79">
        <v>0</v>
      </c>
      <c r="AT95" s="80">
        <f t="shared" si="1"/>
        <v>0</v>
      </c>
      <c r="AU95" s="81">
        <f>'PS-12 - Dispečink a přeno...'!P124</f>
        <v>0</v>
      </c>
      <c r="AV95" s="80">
        <f>'PS-12 - Dispečink a přeno...'!J33</f>
        <v>0</v>
      </c>
      <c r="AW95" s="80">
        <f>'PS-12 - Dispečink a přeno...'!J34</f>
        <v>0</v>
      </c>
      <c r="AX95" s="80">
        <f>'PS-12 - Dispečink a přeno...'!J35</f>
        <v>0</v>
      </c>
      <c r="AY95" s="80">
        <f>'PS-12 - Dispečink a přeno...'!J36</f>
        <v>0</v>
      </c>
      <c r="AZ95" s="80">
        <f>'PS-12 - Dispečink a přeno...'!F33</f>
        <v>0</v>
      </c>
      <c r="BA95" s="80">
        <f>'PS-12 - Dispečink a přeno...'!F34</f>
        <v>0</v>
      </c>
      <c r="BB95" s="80">
        <f>'PS-12 - Dispečink a přeno...'!F35</f>
        <v>0</v>
      </c>
      <c r="BC95" s="80">
        <f>'PS-12 - Dispečink a přeno...'!F36</f>
        <v>0</v>
      </c>
      <c r="BD95" s="82">
        <f>'PS-12 - Dispečink a přeno...'!F37</f>
        <v>0</v>
      </c>
      <c r="BT95" s="83" t="s">
        <v>86</v>
      </c>
      <c r="BV95" s="83" t="s">
        <v>80</v>
      </c>
      <c r="BW95" s="83" t="s">
        <v>87</v>
      </c>
      <c r="BX95" s="83" t="s">
        <v>5</v>
      </c>
      <c r="CL95" s="83" t="s">
        <v>88</v>
      </c>
      <c r="CM95" s="83" t="s">
        <v>89</v>
      </c>
    </row>
    <row r="96" spans="2:91" s="6" customFormat="1" ht="16.5" customHeight="1">
      <c r="B96" s="75"/>
      <c r="C96" s="76"/>
      <c r="D96" s="213" t="s">
        <v>90</v>
      </c>
      <c r="E96" s="213"/>
      <c r="F96" s="213"/>
      <c r="G96" s="213"/>
      <c r="H96" s="213"/>
      <c r="I96" s="77"/>
      <c r="J96" s="213" t="s">
        <v>91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6">
        <f>ROUND(SUM(AG97:AG98),2)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78" t="s">
        <v>85</v>
      </c>
      <c r="AR96" s="75"/>
      <c r="AS96" s="79">
        <f>ROUND(SUM(AS97:AS98),2)</f>
        <v>0</v>
      </c>
      <c r="AT96" s="80">
        <f t="shared" si="1"/>
        <v>0</v>
      </c>
      <c r="AU96" s="81">
        <f>ROUND(SUM(AU97:AU98),5)</f>
        <v>0</v>
      </c>
      <c r="AV96" s="80">
        <f>ROUND(AZ96*L29,2)</f>
        <v>0</v>
      </c>
      <c r="AW96" s="80">
        <f>ROUND(BA96*L30,2)</f>
        <v>0</v>
      </c>
      <c r="AX96" s="80">
        <f>ROUND(BB96*L29,2)</f>
        <v>0</v>
      </c>
      <c r="AY96" s="80">
        <f>ROUND(BC96*L30,2)</f>
        <v>0</v>
      </c>
      <c r="AZ96" s="80">
        <f>ROUND(SUM(AZ97:AZ98),2)</f>
        <v>0</v>
      </c>
      <c r="BA96" s="80">
        <f>ROUND(SUM(BA97:BA98),2)</f>
        <v>0</v>
      </c>
      <c r="BB96" s="80">
        <f>ROUND(SUM(BB97:BB98),2)</f>
        <v>0</v>
      </c>
      <c r="BC96" s="80">
        <f>ROUND(SUM(BC97:BC98),2)</f>
        <v>0</v>
      </c>
      <c r="BD96" s="82">
        <f>ROUND(SUM(BD97:BD98),2)</f>
        <v>0</v>
      </c>
      <c r="BS96" s="83" t="s">
        <v>77</v>
      </c>
      <c r="BT96" s="83" t="s">
        <v>86</v>
      </c>
      <c r="BU96" s="83" t="s">
        <v>79</v>
      </c>
      <c r="BV96" s="83" t="s">
        <v>80</v>
      </c>
      <c r="BW96" s="83" t="s">
        <v>92</v>
      </c>
      <c r="BX96" s="83" t="s">
        <v>5</v>
      </c>
      <c r="CL96" s="83" t="s">
        <v>93</v>
      </c>
      <c r="CM96" s="83" t="s">
        <v>89</v>
      </c>
    </row>
    <row r="97" spans="1:90" s="3" customFormat="1" ht="16.5" customHeight="1">
      <c r="A97" s="74" t="s">
        <v>82</v>
      </c>
      <c r="B97" s="48"/>
      <c r="C97" s="9"/>
      <c r="D97" s="9"/>
      <c r="E97" s="217" t="s">
        <v>94</v>
      </c>
      <c r="F97" s="217"/>
      <c r="G97" s="217"/>
      <c r="H97" s="217"/>
      <c r="I97" s="217"/>
      <c r="J97" s="9"/>
      <c r="K97" s="217" t="s">
        <v>91</v>
      </c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8">
        <f>'02.1 - Vodovodní řady'!J32</f>
        <v>0</v>
      </c>
      <c r="AH97" s="219"/>
      <c r="AI97" s="219"/>
      <c r="AJ97" s="219"/>
      <c r="AK97" s="219"/>
      <c r="AL97" s="219"/>
      <c r="AM97" s="219"/>
      <c r="AN97" s="218">
        <f t="shared" si="0"/>
        <v>0</v>
      </c>
      <c r="AO97" s="219"/>
      <c r="AP97" s="219"/>
      <c r="AQ97" s="84" t="s">
        <v>95</v>
      </c>
      <c r="AR97" s="48"/>
      <c r="AS97" s="85">
        <v>0</v>
      </c>
      <c r="AT97" s="86">
        <f t="shared" si="1"/>
        <v>0</v>
      </c>
      <c r="AU97" s="87">
        <f>'02.1 - Vodovodní řady'!P136</f>
        <v>0</v>
      </c>
      <c r="AV97" s="86">
        <f>'02.1 - Vodovodní řady'!J35</f>
        <v>0</v>
      </c>
      <c r="AW97" s="86">
        <f>'02.1 - Vodovodní řady'!J36</f>
        <v>0</v>
      </c>
      <c r="AX97" s="86">
        <f>'02.1 - Vodovodní řady'!J37</f>
        <v>0</v>
      </c>
      <c r="AY97" s="86">
        <f>'02.1 - Vodovodní řady'!J38</f>
        <v>0</v>
      </c>
      <c r="AZ97" s="86">
        <f>'02.1 - Vodovodní řady'!F35</f>
        <v>0</v>
      </c>
      <c r="BA97" s="86">
        <f>'02.1 - Vodovodní řady'!F36</f>
        <v>0</v>
      </c>
      <c r="BB97" s="86">
        <f>'02.1 - Vodovodní řady'!F37</f>
        <v>0</v>
      </c>
      <c r="BC97" s="86">
        <f>'02.1 - Vodovodní řady'!F38</f>
        <v>0</v>
      </c>
      <c r="BD97" s="88">
        <f>'02.1 - Vodovodní řady'!F39</f>
        <v>0</v>
      </c>
      <c r="BT97" s="25" t="s">
        <v>89</v>
      </c>
      <c r="BV97" s="25" t="s">
        <v>80</v>
      </c>
      <c r="BW97" s="25" t="s">
        <v>96</v>
      </c>
      <c r="BX97" s="25" t="s">
        <v>92</v>
      </c>
      <c r="CL97" s="25" t="s">
        <v>1</v>
      </c>
    </row>
    <row r="98" spans="1:90" s="3" customFormat="1" ht="16.5" customHeight="1">
      <c r="A98" s="74" t="s">
        <v>82</v>
      </c>
      <c r="B98" s="48"/>
      <c r="C98" s="9"/>
      <c r="D98" s="9"/>
      <c r="E98" s="217" t="s">
        <v>97</v>
      </c>
      <c r="F98" s="217"/>
      <c r="G98" s="217"/>
      <c r="H98" s="217"/>
      <c r="I98" s="217"/>
      <c r="J98" s="9"/>
      <c r="K98" s="217" t="s">
        <v>98</v>
      </c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8">
        <f>'02.2 - Armaturní šachta'!J32</f>
        <v>0</v>
      </c>
      <c r="AH98" s="219"/>
      <c r="AI98" s="219"/>
      <c r="AJ98" s="219"/>
      <c r="AK98" s="219"/>
      <c r="AL98" s="219"/>
      <c r="AM98" s="219"/>
      <c r="AN98" s="218">
        <f t="shared" si="0"/>
        <v>0</v>
      </c>
      <c r="AO98" s="219"/>
      <c r="AP98" s="219"/>
      <c r="AQ98" s="84" t="s">
        <v>95</v>
      </c>
      <c r="AR98" s="48"/>
      <c r="AS98" s="85">
        <v>0</v>
      </c>
      <c r="AT98" s="86">
        <f t="shared" si="1"/>
        <v>0</v>
      </c>
      <c r="AU98" s="87">
        <f>'02.2 - Armaturní šachta'!P132</f>
        <v>0</v>
      </c>
      <c r="AV98" s="86">
        <f>'02.2 - Armaturní šachta'!J35</f>
        <v>0</v>
      </c>
      <c r="AW98" s="86">
        <f>'02.2 - Armaturní šachta'!J36</f>
        <v>0</v>
      </c>
      <c r="AX98" s="86">
        <f>'02.2 - Armaturní šachta'!J37</f>
        <v>0</v>
      </c>
      <c r="AY98" s="86">
        <f>'02.2 - Armaturní šachta'!J38</f>
        <v>0</v>
      </c>
      <c r="AZ98" s="86">
        <f>'02.2 - Armaturní šachta'!F35</f>
        <v>0</v>
      </c>
      <c r="BA98" s="86">
        <f>'02.2 - Armaturní šachta'!F36</f>
        <v>0</v>
      </c>
      <c r="BB98" s="86">
        <f>'02.2 - Armaturní šachta'!F37</f>
        <v>0</v>
      </c>
      <c r="BC98" s="86">
        <f>'02.2 - Armaturní šachta'!F38</f>
        <v>0</v>
      </c>
      <c r="BD98" s="88">
        <f>'02.2 - Armaturní šachta'!F39</f>
        <v>0</v>
      </c>
      <c r="BT98" s="25" t="s">
        <v>89</v>
      </c>
      <c r="BV98" s="25" t="s">
        <v>80</v>
      </c>
      <c r="BW98" s="25" t="s">
        <v>99</v>
      </c>
      <c r="BX98" s="25" t="s">
        <v>92</v>
      </c>
      <c r="CL98" s="25" t="s">
        <v>1</v>
      </c>
    </row>
    <row r="99" spans="1:91" s="6" customFormat="1" ht="16.5" customHeight="1">
      <c r="A99" s="74" t="s">
        <v>82</v>
      </c>
      <c r="B99" s="75"/>
      <c r="C99" s="76"/>
      <c r="D99" s="213" t="s">
        <v>100</v>
      </c>
      <c r="E99" s="213"/>
      <c r="F99" s="213"/>
      <c r="G99" s="213"/>
      <c r="H99" s="213"/>
      <c r="I99" s="77"/>
      <c r="J99" s="213" t="s">
        <v>101</v>
      </c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1">
        <f>'SO-03 - Vodovodní přípojky'!J30</f>
        <v>0</v>
      </c>
      <c r="AH99" s="212"/>
      <c r="AI99" s="212"/>
      <c r="AJ99" s="212"/>
      <c r="AK99" s="212"/>
      <c r="AL99" s="212"/>
      <c r="AM99" s="212"/>
      <c r="AN99" s="211">
        <f t="shared" si="0"/>
        <v>0</v>
      </c>
      <c r="AO99" s="212"/>
      <c r="AP99" s="212"/>
      <c r="AQ99" s="78" t="s">
        <v>85</v>
      </c>
      <c r="AR99" s="75"/>
      <c r="AS99" s="79">
        <v>0</v>
      </c>
      <c r="AT99" s="80">
        <f t="shared" si="1"/>
        <v>0</v>
      </c>
      <c r="AU99" s="81">
        <f>'SO-03 - Vodovodní přípojky'!P124</f>
        <v>0</v>
      </c>
      <c r="AV99" s="80">
        <f>'SO-03 - Vodovodní přípojky'!J33</f>
        <v>0</v>
      </c>
      <c r="AW99" s="80">
        <f>'SO-03 - Vodovodní přípojky'!J34</f>
        <v>0</v>
      </c>
      <c r="AX99" s="80">
        <f>'SO-03 - Vodovodní přípojky'!J35</f>
        <v>0</v>
      </c>
      <c r="AY99" s="80">
        <f>'SO-03 - Vodovodní přípojky'!J36</f>
        <v>0</v>
      </c>
      <c r="AZ99" s="80">
        <f>'SO-03 - Vodovodní přípojky'!F33</f>
        <v>0</v>
      </c>
      <c r="BA99" s="80">
        <f>'SO-03 - Vodovodní přípojky'!F34</f>
        <v>0</v>
      </c>
      <c r="BB99" s="80">
        <f>'SO-03 - Vodovodní přípojky'!F35</f>
        <v>0</v>
      </c>
      <c r="BC99" s="80">
        <f>'SO-03 - Vodovodní přípojky'!F36</f>
        <v>0</v>
      </c>
      <c r="BD99" s="82">
        <f>'SO-03 - Vodovodní přípojky'!F37</f>
        <v>0</v>
      </c>
      <c r="BT99" s="83" t="s">
        <v>86</v>
      </c>
      <c r="BV99" s="83" t="s">
        <v>80</v>
      </c>
      <c r="BW99" s="83" t="s">
        <v>102</v>
      </c>
      <c r="BX99" s="83" t="s">
        <v>5</v>
      </c>
      <c r="CL99" s="83" t="s">
        <v>93</v>
      </c>
      <c r="CM99" s="83" t="s">
        <v>89</v>
      </c>
    </row>
    <row r="100" spans="1:91" s="6" customFormat="1" ht="16.5" customHeight="1">
      <c r="A100" s="74" t="s">
        <v>82</v>
      </c>
      <c r="B100" s="75"/>
      <c r="C100" s="76"/>
      <c r="D100" s="213" t="s">
        <v>103</v>
      </c>
      <c r="E100" s="213"/>
      <c r="F100" s="213"/>
      <c r="G100" s="213"/>
      <c r="H100" s="213"/>
      <c r="I100" s="77"/>
      <c r="J100" s="213" t="s">
        <v>104</v>
      </c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1">
        <f>'SO-10 - Oprava kanalizačn...'!J30</f>
        <v>0</v>
      </c>
      <c r="AH100" s="212"/>
      <c r="AI100" s="212"/>
      <c r="AJ100" s="212"/>
      <c r="AK100" s="212"/>
      <c r="AL100" s="212"/>
      <c r="AM100" s="212"/>
      <c r="AN100" s="211">
        <f t="shared" si="0"/>
        <v>0</v>
      </c>
      <c r="AO100" s="212"/>
      <c r="AP100" s="212"/>
      <c r="AQ100" s="78" t="s">
        <v>85</v>
      </c>
      <c r="AR100" s="75"/>
      <c r="AS100" s="79">
        <v>0</v>
      </c>
      <c r="AT100" s="80">
        <f t="shared" si="1"/>
        <v>0</v>
      </c>
      <c r="AU100" s="81">
        <f>'SO-10 - Oprava kanalizačn...'!P123</f>
        <v>0</v>
      </c>
      <c r="AV100" s="80">
        <f>'SO-10 - Oprava kanalizačn...'!J33</f>
        <v>0</v>
      </c>
      <c r="AW100" s="80">
        <f>'SO-10 - Oprava kanalizačn...'!J34</f>
        <v>0</v>
      </c>
      <c r="AX100" s="80">
        <f>'SO-10 - Oprava kanalizačn...'!J35</f>
        <v>0</v>
      </c>
      <c r="AY100" s="80">
        <f>'SO-10 - Oprava kanalizačn...'!J36</f>
        <v>0</v>
      </c>
      <c r="AZ100" s="80">
        <f>'SO-10 - Oprava kanalizačn...'!F33</f>
        <v>0</v>
      </c>
      <c r="BA100" s="80">
        <f>'SO-10 - Oprava kanalizačn...'!F34</f>
        <v>0</v>
      </c>
      <c r="BB100" s="80">
        <f>'SO-10 - Oprava kanalizačn...'!F35</f>
        <v>0</v>
      </c>
      <c r="BC100" s="80">
        <f>'SO-10 - Oprava kanalizačn...'!F36</f>
        <v>0</v>
      </c>
      <c r="BD100" s="82">
        <f>'SO-10 - Oprava kanalizačn...'!F37</f>
        <v>0</v>
      </c>
      <c r="BT100" s="83" t="s">
        <v>86</v>
      </c>
      <c r="BV100" s="83" t="s">
        <v>80</v>
      </c>
      <c r="BW100" s="83" t="s">
        <v>105</v>
      </c>
      <c r="BX100" s="83" t="s">
        <v>5</v>
      </c>
      <c r="CL100" s="83" t="s">
        <v>106</v>
      </c>
      <c r="CM100" s="83" t="s">
        <v>89</v>
      </c>
    </row>
    <row r="101" spans="2:91" s="6" customFormat="1" ht="16.5" customHeight="1">
      <c r="B101" s="75"/>
      <c r="C101" s="76"/>
      <c r="D101" s="213" t="s">
        <v>107</v>
      </c>
      <c r="E101" s="213"/>
      <c r="F101" s="213"/>
      <c r="G101" s="213"/>
      <c r="H101" s="213"/>
      <c r="I101" s="77"/>
      <c r="J101" s="213" t="s">
        <v>108</v>
      </c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6">
        <f>ROUND(AG102,2)</f>
        <v>0</v>
      </c>
      <c r="AH101" s="212"/>
      <c r="AI101" s="212"/>
      <c r="AJ101" s="212"/>
      <c r="AK101" s="212"/>
      <c r="AL101" s="212"/>
      <c r="AM101" s="212"/>
      <c r="AN101" s="211">
        <f t="shared" si="0"/>
        <v>0</v>
      </c>
      <c r="AO101" s="212"/>
      <c r="AP101" s="212"/>
      <c r="AQ101" s="78" t="s">
        <v>85</v>
      </c>
      <c r="AR101" s="75"/>
      <c r="AS101" s="79">
        <f>ROUND(AS102,2)</f>
        <v>0</v>
      </c>
      <c r="AT101" s="80">
        <f t="shared" si="1"/>
        <v>0</v>
      </c>
      <c r="AU101" s="81">
        <f>ROUND(AU102,5)</f>
        <v>0</v>
      </c>
      <c r="AV101" s="80">
        <f>ROUND(AZ101*L29,2)</f>
        <v>0</v>
      </c>
      <c r="AW101" s="80">
        <f>ROUND(BA101*L30,2)</f>
        <v>0</v>
      </c>
      <c r="AX101" s="80">
        <f>ROUND(BB101*L29,2)</f>
        <v>0</v>
      </c>
      <c r="AY101" s="80">
        <f>ROUND(BC101*L30,2)</f>
        <v>0</v>
      </c>
      <c r="AZ101" s="80">
        <f>ROUND(AZ102,2)</f>
        <v>0</v>
      </c>
      <c r="BA101" s="80">
        <f>ROUND(BA102,2)</f>
        <v>0</v>
      </c>
      <c r="BB101" s="80">
        <f>ROUND(BB102,2)</f>
        <v>0</v>
      </c>
      <c r="BC101" s="80">
        <f>ROUND(BC102,2)</f>
        <v>0</v>
      </c>
      <c r="BD101" s="82">
        <f>ROUND(BD102,2)</f>
        <v>0</v>
      </c>
      <c r="BS101" s="83" t="s">
        <v>77</v>
      </c>
      <c r="BT101" s="83" t="s">
        <v>86</v>
      </c>
      <c r="BU101" s="83" t="s">
        <v>79</v>
      </c>
      <c r="BV101" s="83" t="s">
        <v>80</v>
      </c>
      <c r="BW101" s="83" t="s">
        <v>109</v>
      </c>
      <c r="BX101" s="83" t="s">
        <v>5</v>
      </c>
      <c r="CL101" s="83" t="s">
        <v>110</v>
      </c>
      <c r="CM101" s="83" t="s">
        <v>89</v>
      </c>
    </row>
    <row r="102" spans="1:90" s="3" customFormat="1" ht="16.5" customHeight="1">
      <c r="A102" s="74" t="s">
        <v>82</v>
      </c>
      <c r="B102" s="48"/>
      <c r="C102" s="9"/>
      <c r="D102" s="9"/>
      <c r="E102" s="217" t="s">
        <v>111</v>
      </c>
      <c r="F102" s="217"/>
      <c r="G102" s="217"/>
      <c r="H102" s="217"/>
      <c r="I102" s="217"/>
      <c r="J102" s="9"/>
      <c r="K102" s="217" t="s">
        <v>112</v>
      </c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8">
        <f>'11.1 - Opravy místních ko...'!J32</f>
        <v>0</v>
      </c>
      <c r="AH102" s="219"/>
      <c r="AI102" s="219"/>
      <c r="AJ102" s="219"/>
      <c r="AK102" s="219"/>
      <c r="AL102" s="219"/>
      <c r="AM102" s="219"/>
      <c r="AN102" s="218">
        <f t="shared" si="0"/>
        <v>0</v>
      </c>
      <c r="AO102" s="219"/>
      <c r="AP102" s="219"/>
      <c r="AQ102" s="84" t="s">
        <v>95</v>
      </c>
      <c r="AR102" s="48"/>
      <c r="AS102" s="85">
        <v>0</v>
      </c>
      <c r="AT102" s="86">
        <f t="shared" si="1"/>
        <v>0</v>
      </c>
      <c r="AU102" s="87">
        <f>'11.1 - Opravy místních ko...'!P128</f>
        <v>0</v>
      </c>
      <c r="AV102" s="86">
        <f>'11.1 - Opravy místních ko...'!J35</f>
        <v>0</v>
      </c>
      <c r="AW102" s="86">
        <f>'11.1 - Opravy místních ko...'!J36</f>
        <v>0</v>
      </c>
      <c r="AX102" s="86">
        <f>'11.1 - Opravy místních ko...'!J37</f>
        <v>0</v>
      </c>
      <c r="AY102" s="86">
        <f>'11.1 - Opravy místních ko...'!J38</f>
        <v>0</v>
      </c>
      <c r="AZ102" s="86">
        <f>'11.1 - Opravy místních ko...'!F35</f>
        <v>0</v>
      </c>
      <c r="BA102" s="86">
        <f>'11.1 - Opravy místních ko...'!F36</f>
        <v>0</v>
      </c>
      <c r="BB102" s="86">
        <f>'11.1 - Opravy místních ko...'!F37</f>
        <v>0</v>
      </c>
      <c r="BC102" s="86">
        <f>'11.1 - Opravy místních ko...'!F38</f>
        <v>0</v>
      </c>
      <c r="BD102" s="88">
        <f>'11.1 - Opravy místních ko...'!F39</f>
        <v>0</v>
      </c>
      <c r="BT102" s="25" t="s">
        <v>89</v>
      </c>
      <c r="BV102" s="25" t="s">
        <v>80</v>
      </c>
      <c r="BW102" s="25" t="s">
        <v>113</v>
      </c>
      <c r="BX102" s="25" t="s">
        <v>109</v>
      </c>
      <c r="CL102" s="25" t="s">
        <v>1</v>
      </c>
    </row>
    <row r="103" spans="1:91" s="6" customFormat="1" ht="16.5" customHeight="1">
      <c r="A103" s="74" t="s">
        <v>82</v>
      </c>
      <c r="B103" s="75"/>
      <c r="C103" s="76"/>
      <c r="D103" s="213" t="s">
        <v>114</v>
      </c>
      <c r="E103" s="213"/>
      <c r="F103" s="213"/>
      <c r="G103" s="213"/>
      <c r="H103" s="213"/>
      <c r="I103" s="77"/>
      <c r="J103" s="213" t="s">
        <v>115</v>
      </c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1">
        <f>'VRN - Ostatní a vedlejší ...'!J30</f>
        <v>0</v>
      </c>
      <c r="AH103" s="212"/>
      <c r="AI103" s="212"/>
      <c r="AJ103" s="212"/>
      <c r="AK103" s="212"/>
      <c r="AL103" s="212"/>
      <c r="AM103" s="212"/>
      <c r="AN103" s="211">
        <f t="shared" si="0"/>
        <v>0</v>
      </c>
      <c r="AO103" s="212"/>
      <c r="AP103" s="212"/>
      <c r="AQ103" s="78" t="s">
        <v>116</v>
      </c>
      <c r="AR103" s="75"/>
      <c r="AS103" s="89">
        <v>0</v>
      </c>
      <c r="AT103" s="90">
        <f t="shared" si="1"/>
        <v>0</v>
      </c>
      <c r="AU103" s="91">
        <f>'VRN - Ostatní a vedlejší ...'!P118</f>
        <v>0</v>
      </c>
      <c r="AV103" s="90">
        <f>'VRN - Ostatní a vedlejší ...'!J33</f>
        <v>0</v>
      </c>
      <c r="AW103" s="90">
        <f>'VRN - Ostatní a vedlejší ...'!J34</f>
        <v>0</v>
      </c>
      <c r="AX103" s="90">
        <f>'VRN - Ostatní a vedlejší ...'!J35</f>
        <v>0</v>
      </c>
      <c r="AY103" s="90">
        <f>'VRN - Ostatní a vedlejší ...'!J36</f>
        <v>0</v>
      </c>
      <c r="AZ103" s="90">
        <f>'VRN - Ostatní a vedlejší ...'!F33</f>
        <v>0</v>
      </c>
      <c r="BA103" s="90">
        <f>'VRN - Ostatní a vedlejší ...'!F34</f>
        <v>0</v>
      </c>
      <c r="BB103" s="90">
        <f>'VRN - Ostatní a vedlejší ...'!F35</f>
        <v>0</v>
      </c>
      <c r="BC103" s="90">
        <f>'VRN - Ostatní a vedlejší ...'!F36</f>
        <v>0</v>
      </c>
      <c r="BD103" s="92">
        <f>'VRN - Ostatní a vedlejší ...'!F37</f>
        <v>0</v>
      </c>
      <c r="BT103" s="83" t="s">
        <v>86</v>
      </c>
      <c r="BV103" s="83" t="s">
        <v>80</v>
      </c>
      <c r="BW103" s="83" t="s">
        <v>117</v>
      </c>
      <c r="BX103" s="83" t="s">
        <v>5</v>
      </c>
      <c r="CL103" s="83" t="s">
        <v>1</v>
      </c>
      <c r="CM103" s="83" t="s">
        <v>89</v>
      </c>
    </row>
    <row r="104" spans="2:44" s="1" customFormat="1" ht="30" customHeight="1">
      <c r="B104" s="32"/>
      <c r="AR104" s="32"/>
    </row>
    <row r="105" spans="2:44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32"/>
    </row>
  </sheetData>
  <sheetProtection algorithmName="SHA-512" hashValue="0W+4Dn1hw/UdVT/EtIhVL50dwHhRlYoheylGj5yF7p2j2UdcM4RN9GUrvUPZxDeuTr2GiCHrNu0F6pNcGrLDeA==" saltValue="0GZQhKzfy/QU8cqkrfO/t2j83UeaWDAZZVBosYeSk6C8pSZozmJcwTh12LUjPQyuINDaLkU84XwyPpPDY5mRaQ==" spinCount="100000" sheet="1" objects="1" scenarios="1" formatColumns="0" formatRows="0"/>
  <mergeCells count="74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N102:AP102"/>
    <mergeCell ref="AG102:AM102"/>
    <mergeCell ref="AN100:AP100"/>
    <mergeCell ref="AG100:AM100"/>
    <mergeCell ref="AG98:AM98"/>
    <mergeCell ref="AN98:AP98"/>
    <mergeCell ref="L85:AJ85"/>
    <mergeCell ref="AM87:AN87"/>
    <mergeCell ref="AM89:AP89"/>
    <mergeCell ref="E102:I102"/>
    <mergeCell ref="K102:AF102"/>
    <mergeCell ref="AN103:AP103"/>
    <mergeCell ref="AG103:AM103"/>
    <mergeCell ref="D103:H103"/>
    <mergeCell ref="J103:AF103"/>
    <mergeCell ref="D100:H100"/>
    <mergeCell ref="J100:AF100"/>
    <mergeCell ref="AN101:AP101"/>
    <mergeCell ref="AG101:AM101"/>
    <mergeCell ref="D101:H101"/>
    <mergeCell ref="J101:AF101"/>
    <mergeCell ref="E98:I98"/>
    <mergeCell ref="K98:AF98"/>
    <mergeCell ref="AN99:AP99"/>
    <mergeCell ref="AG99:AM99"/>
    <mergeCell ref="D99:H99"/>
    <mergeCell ref="J99:AF99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N95:AP95"/>
    <mergeCell ref="D95:H95"/>
    <mergeCell ref="J95:AF95"/>
    <mergeCell ref="AG95:AM95"/>
    <mergeCell ref="AG94:AM94"/>
    <mergeCell ref="AN94:AP94"/>
    <mergeCell ref="AS89:AT91"/>
    <mergeCell ref="AM90:AP90"/>
    <mergeCell ref="C92:G92"/>
    <mergeCell ref="AG92:AM92"/>
    <mergeCell ref="AN92:AP92"/>
    <mergeCell ref="I92:AF92"/>
  </mergeCells>
  <hyperlinks>
    <hyperlink ref="A95" location="'PS-12 - Dispečink a přeno...'!C2" display="/"/>
    <hyperlink ref="A97" location="'02.1 - Vodovodní řady'!C2" display="/"/>
    <hyperlink ref="A98" location="'02.2 - Armaturní šachta'!C2" display="/"/>
    <hyperlink ref="A99" location="'SO-03 - Vodovodní přípojky'!C2" display="/"/>
    <hyperlink ref="A100" location="'SO-10 - Oprava kanalizačn...'!C2" display="/"/>
    <hyperlink ref="A102" location="'11.1 - Opravy místních ko...'!C2" display="/"/>
    <hyperlink ref="A103" location="'VR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Header>&amp;CPříloha č. 2 výzvy</oddHead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6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ht="24.95" customHeight="1">
      <c r="B4" s="20"/>
      <c r="D4" s="21" t="s">
        <v>118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3" t="str">
        <f>'Rekapitulace stavby'!K6</f>
        <v>TÁBOR - HLINICE, VODOVOD</v>
      </c>
      <c r="F7" s="244"/>
      <c r="G7" s="244"/>
      <c r="H7" s="244"/>
      <c r="L7" s="20"/>
    </row>
    <row r="8" spans="2:12" s="1" customFormat="1" ht="12" customHeight="1">
      <c r="B8" s="32"/>
      <c r="D8" s="27" t="s">
        <v>119</v>
      </c>
      <c r="L8" s="32"/>
    </row>
    <row r="9" spans="2:12" s="1" customFormat="1" ht="16.5" customHeight="1">
      <c r="B9" s="32"/>
      <c r="E9" s="223" t="s">
        <v>120</v>
      </c>
      <c r="F9" s="242"/>
      <c r="G9" s="242"/>
      <c r="H9" s="242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88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45135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">
        <v>25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5" t="str">
        <f>'Rekapitulace stavby'!E14</f>
        <v>Vyplň údaj</v>
      </c>
      <c r="F18" s="237"/>
      <c r="G18" s="237"/>
      <c r="H18" s="23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24</v>
      </c>
      <c r="J20" s="25" t="s">
        <v>31</v>
      </c>
      <c r="L20" s="32"/>
    </row>
    <row r="21" spans="2:12" s="1" customFormat="1" ht="18" customHeight="1">
      <c r="B21" s="32"/>
      <c r="E21" s="25" t="s">
        <v>32</v>
      </c>
      <c r="I21" s="27" t="s">
        <v>27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121</v>
      </c>
      <c r="I24" s="27" t="s">
        <v>27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4"/>
      <c r="E27" s="241" t="s">
        <v>1</v>
      </c>
      <c r="F27" s="241"/>
      <c r="G27" s="241"/>
      <c r="H27" s="241"/>
      <c r="L27" s="94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5" t="s">
        <v>38</v>
      </c>
      <c r="J30" s="66">
        <f>ROUND(J124,2)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5" t="s">
        <v>42</v>
      </c>
      <c r="E33" s="27" t="s">
        <v>43</v>
      </c>
      <c r="F33" s="86">
        <f>ROUND((SUM(BE124:BE165)),2)</f>
        <v>0</v>
      </c>
      <c r="I33" s="96">
        <v>0.21</v>
      </c>
      <c r="J33" s="86">
        <f>ROUND(((SUM(BE124:BE165))*I33),2)</f>
        <v>0</v>
      </c>
      <c r="L33" s="32"/>
    </row>
    <row r="34" spans="2:12" s="1" customFormat="1" ht="14.45" customHeight="1">
      <c r="B34" s="32"/>
      <c r="E34" s="27" t="s">
        <v>44</v>
      </c>
      <c r="F34" s="86">
        <f>ROUND((SUM(BF124:BF165)),2)</f>
        <v>0</v>
      </c>
      <c r="I34" s="96">
        <v>0.15</v>
      </c>
      <c r="J34" s="86">
        <f>ROUND(((SUM(BF124:BF165))*I34),2)</f>
        <v>0</v>
      </c>
      <c r="L34" s="32"/>
    </row>
    <row r="35" spans="2:12" s="1" customFormat="1" ht="14.45" customHeight="1" hidden="1">
      <c r="B35" s="32"/>
      <c r="E35" s="27" t="s">
        <v>45</v>
      </c>
      <c r="F35" s="86">
        <f>ROUND((SUM(BG124:BG165)),2)</f>
        <v>0</v>
      </c>
      <c r="I35" s="96">
        <v>0.21</v>
      </c>
      <c r="J35" s="86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6">
        <f>ROUND((SUM(BH124:BH165)),2)</f>
        <v>0</v>
      </c>
      <c r="I36" s="96">
        <v>0.15</v>
      </c>
      <c r="J36" s="86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6">
        <f>ROUND((SUM(BI124:BI165)),2)</f>
        <v>0</v>
      </c>
      <c r="I37" s="96">
        <v>0</v>
      </c>
      <c r="J37" s="86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7"/>
      <c r="D39" s="98" t="s">
        <v>48</v>
      </c>
      <c r="E39" s="57"/>
      <c r="F39" s="57"/>
      <c r="G39" s="99" t="s">
        <v>49</v>
      </c>
      <c r="H39" s="100" t="s">
        <v>50</v>
      </c>
      <c r="I39" s="57"/>
      <c r="J39" s="101">
        <f>SUM(J30:J37)</f>
        <v>0</v>
      </c>
      <c r="K39" s="102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51</v>
      </c>
      <c r="E50" s="42"/>
      <c r="F50" s="42"/>
      <c r="G50" s="41" t="s">
        <v>52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53</v>
      </c>
      <c r="E61" s="34"/>
      <c r="F61" s="103" t="s">
        <v>54</v>
      </c>
      <c r="G61" s="43" t="s">
        <v>53</v>
      </c>
      <c r="H61" s="34"/>
      <c r="I61" s="34"/>
      <c r="J61" s="104" t="s">
        <v>54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53</v>
      </c>
      <c r="E76" s="34"/>
      <c r="F76" s="103" t="s">
        <v>54</v>
      </c>
      <c r="G76" s="43" t="s">
        <v>53</v>
      </c>
      <c r="H76" s="34"/>
      <c r="I76" s="34"/>
      <c r="J76" s="104" t="s">
        <v>54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122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3" t="str">
        <f>E7</f>
        <v>TÁBOR - HLINICE, VODOVOD</v>
      </c>
      <c r="F85" s="244"/>
      <c r="G85" s="244"/>
      <c r="H85" s="244"/>
      <c r="L85" s="32"/>
    </row>
    <row r="86" spans="2:12" s="1" customFormat="1" ht="12" customHeight="1">
      <c r="B86" s="32"/>
      <c r="C86" s="27" t="s">
        <v>119</v>
      </c>
      <c r="L86" s="32"/>
    </row>
    <row r="87" spans="2:12" s="1" customFormat="1" ht="16.5" customHeight="1">
      <c r="B87" s="32"/>
      <c r="E87" s="223" t="str">
        <f>E9</f>
        <v>PS-12 - Dispečink a přenos dat</v>
      </c>
      <c r="F87" s="242"/>
      <c r="G87" s="242"/>
      <c r="H87" s="242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Hlinice</v>
      </c>
      <c r="I89" s="27" t="s">
        <v>22</v>
      </c>
      <c r="J89" s="52">
        <f>IF(J12="","",J12)</f>
        <v>45135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23</v>
      </c>
      <c r="F91" s="25" t="str">
        <f>E15</f>
        <v>Vodárenská společnost Táborsko s.r.o.</v>
      </c>
      <c r="I91" s="27" t="s">
        <v>30</v>
      </c>
      <c r="J91" s="30" t="str">
        <f>E21</f>
        <v>Aquaprocon s.r.o., Divize Praha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34</v>
      </c>
      <c r="J92" s="30" t="str">
        <f>E24</f>
        <v>ing. Jaroslav Bedáň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5" t="s">
        <v>123</v>
      </c>
      <c r="D94" s="97"/>
      <c r="E94" s="97"/>
      <c r="F94" s="97"/>
      <c r="G94" s="97"/>
      <c r="H94" s="97"/>
      <c r="I94" s="97"/>
      <c r="J94" s="106" t="s">
        <v>124</v>
      </c>
      <c r="K94" s="97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7" t="s">
        <v>125</v>
      </c>
      <c r="J96" s="66">
        <f>J124</f>
        <v>0</v>
      </c>
      <c r="L96" s="32"/>
      <c r="AU96" s="17" t="s">
        <v>126</v>
      </c>
    </row>
    <row r="97" spans="2:12" s="8" customFormat="1" ht="24.95" customHeight="1">
      <c r="B97" s="108"/>
      <c r="D97" s="109" t="s">
        <v>127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2:12" s="9" customFormat="1" ht="19.9" customHeight="1">
      <c r="B98" s="112"/>
      <c r="D98" s="113" t="s">
        <v>128</v>
      </c>
      <c r="E98" s="114"/>
      <c r="F98" s="114"/>
      <c r="G98" s="114"/>
      <c r="H98" s="114"/>
      <c r="I98" s="114"/>
      <c r="J98" s="115">
        <f>J126</f>
        <v>0</v>
      </c>
      <c r="L98" s="112"/>
    </row>
    <row r="99" spans="2:12" s="9" customFormat="1" ht="19.9" customHeight="1">
      <c r="B99" s="112"/>
      <c r="D99" s="113" t="s">
        <v>129</v>
      </c>
      <c r="E99" s="114"/>
      <c r="F99" s="114"/>
      <c r="G99" s="114"/>
      <c r="H99" s="114"/>
      <c r="I99" s="114"/>
      <c r="J99" s="115">
        <f>J133</f>
        <v>0</v>
      </c>
      <c r="L99" s="112"/>
    </row>
    <row r="100" spans="2:12" s="9" customFormat="1" ht="19.9" customHeight="1">
      <c r="B100" s="112"/>
      <c r="D100" s="113" t="s">
        <v>130</v>
      </c>
      <c r="E100" s="114"/>
      <c r="F100" s="114"/>
      <c r="G100" s="114"/>
      <c r="H100" s="114"/>
      <c r="I100" s="114"/>
      <c r="J100" s="115">
        <f>J136</f>
        <v>0</v>
      </c>
      <c r="L100" s="112"/>
    </row>
    <row r="101" spans="2:12" s="9" customFormat="1" ht="19.9" customHeight="1">
      <c r="B101" s="112"/>
      <c r="D101" s="113" t="s">
        <v>131</v>
      </c>
      <c r="E101" s="114"/>
      <c r="F101" s="114"/>
      <c r="G101" s="114"/>
      <c r="H101" s="114"/>
      <c r="I101" s="114"/>
      <c r="J101" s="115">
        <f>J146</f>
        <v>0</v>
      </c>
      <c r="L101" s="112"/>
    </row>
    <row r="102" spans="2:12" s="9" customFormat="1" ht="19.9" customHeight="1">
      <c r="B102" s="112"/>
      <c r="D102" s="113" t="s">
        <v>132</v>
      </c>
      <c r="E102" s="114"/>
      <c r="F102" s="114"/>
      <c r="G102" s="114"/>
      <c r="H102" s="114"/>
      <c r="I102" s="114"/>
      <c r="J102" s="115">
        <f>J151</f>
        <v>0</v>
      </c>
      <c r="L102" s="112"/>
    </row>
    <row r="103" spans="2:12" s="9" customFormat="1" ht="19.9" customHeight="1">
      <c r="B103" s="112"/>
      <c r="D103" s="113" t="s">
        <v>133</v>
      </c>
      <c r="E103" s="114"/>
      <c r="F103" s="114"/>
      <c r="G103" s="114"/>
      <c r="H103" s="114"/>
      <c r="I103" s="114"/>
      <c r="J103" s="115">
        <f>J156</f>
        <v>0</v>
      </c>
      <c r="L103" s="112"/>
    </row>
    <row r="104" spans="2:12" s="9" customFormat="1" ht="19.9" customHeight="1">
      <c r="B104" s="112"/>
      <c r="D104" s="113" t="s">
        <v>134</v>
      </c>
      <c r="E104" s="114"/>
      <c r="F104" s="114"/>
      <c r="G104" s="114"/>
      <c r="H104" s="114"/>
      <c r="I104" s="114"/>
      <c r="J104" s="115">
        <f>J163</f>
        <v>0</v>
      </c>
      <c r="L104" s="112"/>
    </row>
    <row r="105" spans="2:12" s="1" customFormat="1" ht="21.75" customHeight="1">
      <c r="B105" s="32"/>
      <c r="L105" s="32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>
      <c r="B111" s="32"/>
      <c r="C111" s="21" t="s">
        <v>135</v>
      </c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16.5" customHeight="1">
      <c r="B114" s="32"/>
      <c r="E114" s="243" t="str">
        <f>E7</f>
        <v>TÁBOR - HLINICE, VODOVOD</v>
      </c>
      <c r="F114" s="244"/>
      <c r="G114" s="244"/>
      <c r="H114" s="244"/>
      <c r="L114" s="32"/>
    </row>
    <row r="115" spans="2:12" s="1" customFormat="1" ht="12" customHeight="1">
      <c r="B115" s="32"/>
      <c r="C115" s="27" t="s">
        <v>119</v>
      </c>
      <c r="L115" s="32"/>
    </row>
    <row r="116" spans="2:12" s="1" customFormat="1" ht="16.5" customHeight="1">
      <c r="B116" s="32"/>
      <c r="E116" s="223" t="str">
        <f>E9</f>
        <v>PS-12 - Dispečink a přenos dat</v>
      </c>
      <c r="F116" s="242"/>
      <c r="G116" s="242"/>
      <c r="H116" s="242"/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20</v>
      </c>
      <c r="F118" s="25" t="str">
        <f>F12</f>
        <v>Hlinice</v>
      </c>
      <c r="I118" s="27" t="s">
        <v>22</v>
      </c>
      <c r="J118" s="52">
        <f>IF(J12="","",J12)</f>
        <v>45135</v>
      </c>
      <c r="L118" s="32"/>
    </row>
    <row r="119" spans="2:12" s="1" customFormat="1" ht="6.95" customHeight="1">
      <c r="B119" s="32"/>
      <c r="L119" s="32"/>
    </row>
    <row r="120" spans="2:12" s="1" customFormat="1" ht="25.7" customHeight="1">
      <c r="B120" s="32"/>
      <c r="C120" s="27" t="s">
        <v>23</v>
      </c>
      <c r="F120" s="25" t="str">
        <f>E15</f>
        <v>Vodárenská společnost Táborsko s.r.o.</v>
      </c>
      <c r="I120" s="27" t="s">
        <v>30</v>
      </c>
      <c r="J120" s="30" t="str">
        <f>E21</f>
        <v>Aquaprocon s.r.o., Divize Praha</v>
      </c>
      <c r="L120" s="32"/>
    </row>
    <row r="121" spans="2:12" s="1" customFormat="1" ht="15.2" customHeight="1">
      <c r="B121" s="32"/>
      <c r="C121" s="27" t="s">
        <v>28</v>
      </c>
      <c r="F121" s="25" t="str">
        <f>IF(E18="","",E18)</f>
        <v>Vyplň údaj</v>
      </c>
      <c r="I121" s="27" t="s">
        <v>34</v>
      </c>
      <c r="J121" s="30" t="str">
        <f>E24</f>
        <v>ing. Jaroslav Bedáň</v>
      </c>
      <c r="L121" s="32"/>
    </row>
    <row r="122" spans="2:12" s="1" customFormat="1" ht="10.35" customHeight="1">
      <c r="B122" s="32"/>
      <c r="L122" s="32"/>
    </row>
    <row r="123" spans="2:20" s="10" customFormat="1" ht="29.25" customHeight="1">
      <c r="B123" s="116"/>
      <c r="C123" s="117" t="s">
        <v>136</v>
      </c>
      <c r="D123" s="118" t="s">
        <v>63</v>
      </c>
      <c r="E123" s="118" t="s">
        <v>59</v>
      </c>
      <c r="F123" s="118" t="s">
        <v>60</v>
      </c>
      <c r="G123" s="118" t="s">
        <v>137</v>
      </c>
      <c r="H123" s="118" t="s">
        <v>138</v>
      </c>
      <c r="I123" s="118" t="s">
        <v>139</v>
      </c>
      <c r="J123" s="118" t="s">
        <v>124</v>
      </c>
      <c r="K123" s="119" t="s">
        <v>140</v>
      </c>
      <c r="L123" s="116"/>
      <c r="M123" s="59" t="s">
        <v>1</v>
      </c>
      <c r="N123" s="60" t="s">
        <v>42</v>
      </c>
      <c r="O123" s="60" t="s">
        <v>141</v>
      </c>
      <c r="P123" s="60" t="s">
        <v>142</v>
      </c>
      <c r="Q123" s="60" t="s">
        <v>143</v>
      </c>
      <c r="R123" s="60" t="s">
        <v>144</v>
      </c>
      <c r="S123" s="60" t="s">
        <v>145</v>
      </c>
      <c r="T123" s="61" t="s">
        <v>146</v>
      </c>
    </row>
    <row r="124" spans="2:63" s="1" customFormat="1" ht="22.9" customHeight="1">
      <c r="B124" s="32"/>
      <c r="C124" s="64" t="s">
        <v>147</v>
      </c>
      <c r="J124" s="120">
        <f>BK124</f>
        <v>0</v>
      </c>
      <c r="L124" s="32"/>
      <c r="M124" s="62"/>
      <c r="N124" s="53"/>
      <c r="O124" s="53"/>
      <c r="P124" s="121">
        <f>P125</f>
        <v>0</v>
      </c>
      <c r="Q124" s="53"/>
      <c r="R124" s="121">
        <f>R125</f>
        <v>0</v>
      </c>
      <c r="S124" s="53"/>
      <c r="T124" s="122">
        <f>T125</f>
        <v>0</v>
      </c>
      <c r="AT124" s="17" t="s">
        <v>77</v>
      </c>
      <c r="AU124" s="17" t="s">
        <v>126</v>
      </c>
      <c r="BK124" s="123">
        <f>BK125</f>
        <v>0</v>
      </c>
    </row>
    <row r="125" spans="2:63" s="11" customFormat="1" ht="25.9" customHeight="1">
      <c r="B125" s="124"/>
      <c r="D125" s="125" t="s">
        <v>77</v>
      </c>
      <c r="E125" s="126" t="s">
        <v>148</v>
      </c>
      <c r="F125" s="126" t="s">
        <v>149</v>
      </c>
      <c r="I125" s="127"/>
      <c r="J125" s="128">
        <f>BK125</f>
        <v>0</v>
      </c>
      <c r="L125" s="124"/>
      <c r="M125" s="129"/>
      <c r="P125" s="130">
        <f>P126+P133+P136+P146+P151+P156+P163</f>
        <v>0</v>
      </c>
      <c r="R125" s="130">
        <f>R126+R133+R136+R146+R151+R156+R163</f>
        <v>0</v>
      </c>
      <c r="T125" s="131">
        <f>T126+T133+T136+T146+T151+T156+T163</f>
        <v>0</v>
      </c>
      <c r="AR125" s="125" t="s">
        <v>86</v>
      </c>
      <c r="AT125" s="132" t="s">
        <v>77</v>
      </c>
      <c r="AU125" s="132" t="s">
        <v>78</v>
      </c>
      <c r="AY125" s="125" t="s">
        <v>150</v>
      </c>
      <c r="BK125" s="133">
        <f>BK126+BK133+BK136+BK146+BK151+BK156+BK163</f>
        <v>0</v>
      </c>
    </row>
    <row r="126" spans="2:63" s="11" customFormat="1" ht="22.9" customHeight="1">
      <c r="B126" s="124"/>
      <c r="D126" s="125" t="s">
        <v>77</v>
      </c>
      <c r="E126" s="134" t="s">
        <v>151</v>
      </c>
      <c r="F126" s="134" t="s">
        <v>152</v>
      </c>
      <c r="I126" s="127"/>
      <c r="J126" s="135">
        <f>BK126</f>
        <v>0</v>
      </c>
      <c r="L126" s="124"/>
      <c r="M126" s="129"/>
      <c r="P126" s="130">
        <f>SUM(P127:P132)</f>
        <v>0</v>
      </c>
      <c r="R126" s="130">
        <f>SUM(R127:R132)</f>
        <v>0</v>
      </c>
      <c r="T126" s="131">
        <f>SUM(T127:T132)</f>
        <v>0</v>
      </c>
      <c r="AR126" s="125" t="s">
        <v>86</v>
      </c>
      <c r="AT126" s="132" t="s">
        <v>77</v>
      </c>
      <c r="AU126" s="132" t="s">
        <v>86</v>
      </c>
      <c r="AY126" s="125" t="s">
        <v>150</v>
      </c>
      <c r="BK126" s="133">
        <f>SUM(BK127:BK132)</f>
        <v>0</v>
      </c>
    </row>
    <row r="127" spans="2:65" s="1" customFormat="1" ht="21.75" customHeight="1">
      <c r="B127" s="32"/>
      <c r="C127" s="136" t="s">
        <v>86</v>
      </c>
      <c r="D127" s="136" t="s">
        <v>153</v>
      </c>
      <c r="E127" s="137" t="s">
        <v>154</v>
      </c>
      <c r="F127" s="138" t="s">
        <v>155</v>
      </c>
      <c r="G127" s="139" t="s">
        <v>156</v>
      </c>
      <c r="H127" s="140">
        <v>1</v>
      </c>
      <c r="I127" s="141"/>
      <c r="J127" s="142">
        <f>ROUND(I127*H127,2)</f>
        <v>0</v>
      </c>
      <c r="K127" s="138" t="s">
        <v>1</v>
      </c>
      <c r="L127" s="143"/>
      <c r="M127" s="144" t="s">
        <v>1</v>
      </c>
      <c r="N127" s="145" t="s">
        <v>43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157</v>
      </c>
      <c r="AT127" s="148" t="s">
        <v>153</v>
      </c>
      <c r="AU127" s="148" t="s">
        <v>89</v>
      </c>
      <c r="AY127" s="17" t="s">
        <v>150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86</v>
      </c>
      <c r="BK127" s="149">
        <f>ROUND(I127*H127,2)</f>
        <v>0</v>
      </c>
      <c r="BL127" s="17" t="s">
        <v>158</v>
      </c>
      <c r="BM127" s="148" t="s">
        <v>159</v>
      </c>
    </row>
    <row r="128" spans="2:47" s="1" customFormat="1" ht="39">
      <c r="B128" s="32"/>
      <c r="D128" s="150" t="s">
        <v>160</v>
      </c>
      <c r="F128" s="151" t="s">
        <v>161</v>
      </c>
      <c r="I128" s="152"/>
      <c r="L128" s="32"/>
      <c r="M128" s="153"/>
      <c r="T128" s="56"/>
      <c r="AT128" s="17" t="s">
        <v>160</v>
      </c>
      <c r="AU128" s="17" t="s">
        <v>89</v>
      </c>
    </row>
    <row r="129" spans="2:65" s="1" customFormat="1" ht="21.75" customHeight="1">
      <c r="B129" s="32"/>
      <c r="C129" s="136" t="s">
        <v>89</v>
      </c>
      <c r="D129" s="136" t="s">
        <v>153</v>
      </c>
      <c r="E129" s="137" t="s">
        <v>162</v>
      </c>
      <c r="F129" s="138" t="s">
        <v>163</v>
      </c>
      <c r="G129" s="139" t="s">
        <v>156</v>
      </c>
      <c r="H129" s="140">
        <v>1</v>
      </c>
      <c r="I129" s="141"/>
      <c r="J129" s="142">
        <f>ROUND(I129*H129,2)</f>
        <v>0</v>
      </c>
      <c r="K129" s="138" t="s">
        <v>1</v>
      </c>
      <c r="L129" s="143"/>
      <c r="M129" s="144" t="s">
        <v>1</v>
      </c>
      <c r="N129" s="145" t="s">
        <v>43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157</v>
      </c>
      <c r="AT129" s="148" t="s">
        <v>153</v>
      </c>
      <c r="AU129" s="148" t="s">
        <v>89</v>
      </c>
      <c r="AY129" s="17" t="s">
        <v>150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86</v>
      </c>
      <c r="BK129" s="149">
        <f>ROUND(I129*H129,2)</f>
        <v>0</v>
      </c>
      <c r="BL129" s="17" t="s">
        <v>158</v>
      </c>
      <c r="BM129" s="148" t="s">
        <v>164</v>
      </c>
    </row>
    <row r="130" spans="2:47" s="1" customFormat="1" ht="39">
      <c r="B130" s="32"/>
      <c r="D130" s="150" t="s">
        <v>160</v>
      </c>
      <c r="F130" s="151" t="s">
        <v>165</v>
      </c>
      <c r="I130" s="152"/>
      <c r="L130" s="32"/>
      <c r="M130" s="153"/>
      <c r="T130" s="56"/>
      <c r="AT130" s="17" t="s">
        <v>160</v>
      </c>
      <c r="AU130" s="17" t="s">
        <v>89</v>
      </c>
    </row>
    <row r="131" spans="2:65" s="1" customFormat="1" ht="16.5" customHeight="1">
      <c r="B131" s="32"/>
      <c r="C131" s="136" t="s">
        <v>166</v>
      </c>
      <c r="D131" s="136" t="s">
        <v>153</v>
      </c>
      <c r="E131" s="137" t="s">
        <v>167</v>
      </c>
      <c r="F131" s="138" t="s">
        <v>168</v>
      </c>
      <c r="G131" s="139" t="s">
        <v>169</v>
      </c>
      <c r="H131" s="140">
        <v>1</v>
      </c>
      <c r="I131" s="141"/>
      <c r="J131" s="142">
        <f>ROUND(I131*H131,2)</f>
        <v>0</v>
      </c>
      <c r="K131" s="138" t="s">
        <v>1</v>
      </c>
      <c r="L131" s="143"/>
      <c r="M131" s="144" t="s">
        <v>1</v>
      </c>
      <c r="N131" s="145" t="s">
        <v>43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157</v>
      </c>
      <c r="AT131" s="148" t="s">
        <v>153</v>
      </c>
      <c r="AU131" s="148" t="s">
        <v>89</v>
      </c>
      <c r="AY131" s="17" t="s">
        <v>150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86</v>
      </c>
      <c r="BK131" s="149">
        <f>ROUND(I131*H131,2)</f>
        <v>0</v>
      </c>
      <c r="BL131" s="17" t="s">
        <v>158</v>
      </c>
      <c r="BM131" s="148" t="s">
        <v>170</v>
      </c>
    </row>
    <row r="132" spans="2:65" s="1" customFormat="1" ht="21.75" customHeight="1">
      <c r="B132" s="32"/>
      <c r="C132" s="154" t="s">
        <v>171</v>
      </c>
      <c r="D132" s="154" t="s">
        <v>172</v>
      </c>
      <c r="E132" s="155" t="s">
        <v>173</v>
      </c>
      <c r="F132" s="156" t="s">
        <v>174</v>
      </c>
      <c r="G132" s="157" t="s">
        <v>169</v>
      </c>
      <c r="H132" s="158">
        <v>1</v>
      </c>
      <c r="I132" s="159"/>
      <c r="J132" s="160">
        <f>ROUND(I132*H132,2)</f>
        <v>0</v>
      </c>
      <c r="K132" s="156" t="s">
        <v>1</v>
      </c>
      <c r="L132" s="32"/>
      <c r="M132" s="161" t="s">
        <v>1</v>
      </c>
      <c r="N132" s="162" t="s">
        <v>43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158</v>
      </c>
      <c r="AT132" s="148" t="s">
        <v>172</v>
      </c>
      <c r="AU132" s="148" t="s">
        <v>89</v>
      </c>
      <c r="AY132" s="17" t="s">
        <v>150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86</v>
      </c>
      <c r="BK132" s="149">
        <f>ROUND(I132*H132,2)</f>
        <v>0</v>
      </c>
      <c r="BL132" s="17" t="s">
        <v>158</v>
      </c>
      <c r="BM132" s="148" t="s">
        <v>175</v>
      </c>
    </row>
    <row r="133" spans="2:63" s="11" customFormat="1" ht="22.9" customHeight="1">
      <c r="B133" s="124"/>
      <c r="D133" s="125" t="s">
        <v>77</v>
      </c>
      <c r="E133" s="134" t="s">
        <v>176</v>
      </c>
      <c r="F133" s="134" t="s">
        <v>177</v>
      </c>
      <c r="I133" s="127"/>
      <c r="J133" s="135">
        <f>BK133</f>
        <v>0</v>
      </c>
      <c r="L133" s="124"/>
      <c r="M133" s="129"/>
      <c r="P133" s="130">
        <f>SUM(P134:P135)</f>
        <v>0</v>
      </c>
      <c r="R133" s="130">
        <f>SUM(R134:R135)</f>
        <v>0</v>
      </c>
      <c r="T133" s="131">
        <f>SUM(T134:T135)</f>
        <v>0</v>
      </c>
      <c r="AR133" s="125" t="s">
        <v>86</v>
      </c>
      <c r="AT133" s="132" t="s">
        <v>77</v>
      </c>
      <c r="AU133" s="132" t="s">
        <v>86</v>
      </c>
      <c r="AY133" s="125" t="s">
        <v>150</v>
      </c>
      <c r="BK133" s="133">
        <f>SUM(BK134:BK135)</f>
        <v>0</v>
      </c>
    </row>
    <row r="134" spans="2:65" s="1" customFormat="1" ht="16.5" customHeight="1">
      <c r="B134" s="32"/>
      <c r="C134" s="154" t="s">
        <v>178</v>
      </c>
      <c r="D134" s="154" t="s">
        <v>172</v>
      </c>
      <c r="E134" s="155" t="s">
        <v>179</v>
      </c>
      <c r="F134" s="156" t="s">
        <v>180</v>
      </c>
      <c r="G134" s="157" t="s">
        <v>169</v>
      </c>
      <c r="H134" s="158">
        <v>1</v>
      </c>
      <c r="I134" s="159"/>
      <c r="J134" s="160">
        <f>ROUND(I134*H134,2)</f>
        <v>0</v>
      </c>
      <c r="K134" s="156" t="s">
        <v>1</v>
      </c>
      <c r="L134" s="32"/>
      <c r="M134" s="161" t="s">
        <v>1</v>
      </c>
      <c r="N134" s="162" t="s">
        <v>43</v>
      </c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AR134" s="148" t="s">
        <v>158</v>
      </c>
      <c r="AT134" s="148" t="s">
        <v>172</v>
      </c>
      <c r="AU134" s="148" t="s">
        <v>89</v>
      </c>
      <c r="AY134" s="17" t="s">
        <v>150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7" t="s">
        <v>86</v>
      </c>
      <c r="BK134" s="149">
        <f>ROUND(I134*H134,2)</f>
        <v>0</v>
      </c>
      <c r="BL134" s="17" t="s">
        <v>158</v>
      </c>
      <c r="BM134" s="148" t="s">
        <v>181</v>
      </c>
    </row>
    <row r="135" spans="2:47" s="1" customFormat="1" ht="29.25">
      <c r="B135" s="32"/>
      <c r="D135" s="150" t="s">
        <v>160</v>
      </c>
      <c r="F135" s="151" t="s">
        <v>182</v>
      </c>
      <c r="I135" s="152"/>
      <c r="L135" s="32"/>
      <c r="M135" s="153"/>
      <c r="T135" s="56"/>
      <c r="AT135" s="17" t="s">
        <v>160</v>
      </c>
      <c r="AU135" s="17" t="s">
        <v>89</v>
      </c>
    </row>
    <row r="136" spans="2:63" s="11" customFormat="1" ht="22.9" customHeight="1">
      <c r="B136" s="124"/>
      <c r="D136" s="125" t="s">
        <v>77</v>
      </c>
      <c r="E136" s="134" t="s">
        <v>183</v>
      </c>
      <c r="F136" s="134" t="s">
        <v>184</v>
      </c>
      <c r="I136" s="127"/>
      <c r="J136" s="135">
        <f>BK136</f>
        <v>0</v>
      </c>
      <c r="L136" s="124"/>
      <c r="M136" s="129"/>
      <c r="P136" s="130">
        <f>SUM(P137:P145)</f>
        <v>0</v>
      </c>
      <c r="R136" s="130">
        <f>SUM(R137:R145)</f>
        <v>0</v>
      </c>
      <c r="T136" s="131">
        <f>SUM(T137:T145)</f>
        <v>0</v>
      </c>
      <c r="AR136" s="125" t="s">
        <v>86</v>
      </c>
      <c r="AT136" s="132" t="s">
        <v>77</v>
      </c>
      <c r="AU136" s="132" t="s">
        <v>86</v>
      </c>
      <c r="AY136" s="125" t="s">
        <v>150</v>
      </c>
      <c r="BK136" s="133">
        <f>SUM(BK137:BK145)</f>
        <v>0</v>
      </c>
    </row>
    <row r="137" spans="2:65" s="1" customFormat="1" ht="24.2" customHeight="1">
      <c r="B137" s="32"/>
      <c r="C137" s="154" t="s">
        <v>185</v>
      </c>
      <c r="D137" s="154" t="s">
        <v>172</v>
      </c>
      <c r="E137" s="155" t="s">
        <v>186</v>
      </c>
      <c r="F137" s="156" t="s">
        <v>187</v>
      </c>
      <c r="G137" s="157" t="s">
        <v>188</v>
      </c>
      <c r="H137" s="158">
        <v>40</v>
      </c>
      <c r="I137" s="159"/>
      <c r="J137" s="160">
        <f>ROUND(I137*H137,2)</f>
        <v>0</v>
      </c>
      <c r="K137" s="156" t="s">
        <v>1</v>
      </c>
      <c r="L137" s="32"/>
      <c r="M137" s="161" t="s">
        <v>1</v>
      </c>
      <c r="N137" s="162" t="s">
        <v>43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AR137" s="148" t="s">
        <v>158</v>
      </c>
      <c r="AT137" s="148" t="s">
        <v>172</v>
      </c>
      <c r="AU137" s="148" t="s">
        <v>89</v>
      </c>
      <c r="AY137" s="17" t="s">
        <v>150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86</v>
      </c>
      <c r="BK137" s="149">
        <f>ROUND(I137*H137,2)</f>
        <v>0</v>
      </c>
      <c r="BL137" s="17" t="s">
        <v>158</v>
      </c>
      <c r="BM137" s="148" t="s">
        <v>189</v>
      </c>
    </row>
    <row r="138" spans="2:65" s="1" customFormat="1" ht="21.75" customHeight="1">
      <c r="B138" s="32"/>
      <c r="C138" s="154" t="s">
        <v>190</v>
      </c>
      <c r="D138" s="154" t="s">
        <v>172</v>
      </c>
      <c r="E138" s="155" t="s">
        <v>191</v>
      </c>
      <c r="F138" s="156" t="s">
        <v>192</v>
      </c>
      <c r="G138" s="157" t="s">
        <v>156</v>
      </c>
      <c r="H138" s="158">
        <v>2</v>
      </c>
      <c r="I138" s="159"/>
      <c r="J138" s="160">
        <f>ROUND(I138*H138,2)</f>
        <v>0</v>
      </c>
      <c r="K138" s="156" t="s">
        <v>1</v>
      </c>
      <c r="L138" s="32"/>
      <c r="M138" s="161" t="s">
        <v>1</v>
      </c>
      <c r="N138" s="162" t="s">
        <v>43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158</v>
      </c>
      <c r="AT138" s="148" t="s">
        <v>172</v>
      </c>
      <c r="AU138" s="148" t="s">
        <v>89</v>
      </c>
      <c r="AY138" s="17" t="s">
        <v>150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86</v>
      </c>
      <c r="BK138" s="149">
        <f>ROUND(I138*H138,2)</f>
        <v>0</v>
      </c>
      <c r="BL138" s="17" t="s">
        <v>158</v>
      </c>
      <c r="BM138" s="148" t="s">
        <v>193</v>
      </c>
    </row>
    <row r="139" spans="2:47" s="1" customFormat="1" ht="19.5">
      <c r="B139" s="32"/>
      <c r="D139" s="150" t="s">
        <v>160</v>
      </c>
      <c r="F139" s="151" t="s">
        <v>194</v>
      </c>
      <c r="I139" s="152"/>
      <c r="L139" s="32"/>
      <c r="M139" s="153"/>
      <c r="T139" s="56"/>
      <c r="AT139" s="17" t="s">
        <v>160</v>
      </c>
      <c r="AU139" s="17" t="s">
        <v>89</v>
      </c>
    </row>
    <row r="140" spans="2:65" s="1" customFormat="1" ht="24.2" customHeight="1">
      <c r="B140" s="32"/>
      <c r="C140" s="154" t="s">
        <v>195</v>
      </c>
      <c r="D140" s="154" t="s">
        <v>172</v>
      </c>
      <c r="E140" s="155" t="s">
        <v>196</v>
      </c>
      <c r="F140" s="156" t="s">
        <v>197</v>
      </c>
      <c r="G140" s="157" t="s">
        <v>188</v>
      </c>
      <c r="H140" s="158">
        <v>12</v>
      </c>
      <c r="I140" s="159"/>
      <c r="J140" s="160">
        <f aca="true" t="shared" si="0" ref="J140:J145">ROUND(I140*H140,2)</f>
        <v>0</v>
      </c>
      <c r="K140" s="156" t="s">
        <v>1</v>
      </c>
      <c r="L140" s="32"/>
      <c r="M140" s="161" t="s">
        <v>1</v>
      </c>
      <c r="N140" s="162" t="s">
        <v>43</v>
      </c>
      <c r="P140" s="146">
        <f aca="true" t="shared" si="1" ref="P140:P145">O140*H140</f>
        <v>0</v>
      </c>
      <c r="Q140" s="146">
        <v>0</v>
      </c>
      <c r="R140" s="146">
        <f aca="true" t="shared" si="2" ref="R140:R145">Q140*H140</f>
        <v>0</v>
      </c>
      <c r="S140" s="146">
        <v>0</v>
      </c>
      <c r="T140" s="147">
        <f aca="true" t="shared" si="3" ref="T140:T145">S140*H140</f>
        <v>0</v>
      </c>
      <c r="AR140" s="148" t="s">
        <v>158</v>
      </c>
      <c r="AT140" s="148" t="s">
        <v>172</v>
      </c>
      <c r="AU140" s="148" t="s">
        <v>89</v>
      </c>
      <c r="AY140" s="17" t="s">
        <v>150</v>
      </c>
      <c r="BE140" s="149">
        <f aca="true" t="shared" si="4" ref="BE140:BE145">IF(N140="základní",J140,0)</f>
        <v>0</v>
      </c>
      <c r="BF140" s="149">
        <f aca="true" t="shared" si="5" ref="BF140:BF145">IF(N140="snížená",J140,0)</f>
        <v>0</v>
      </c>
      <c r="BG140" s="149">
        <f aca="true" t="shared" si="6" ref="BG140:BG145">IF(N140="zákl. přenesená",J140,0)</f>
        <v>0</v>
      </c>
      <c r="BH140" s="149">
        <f aca="true" t="shared" si="7" ref="BH140:BH145">IF(N140="sníž. přenesená",J140,0)</f>
        <v>0</v>
      </c>
      <c r="BI140" s="149">
        <f aca="true" t="shared" si="8" ref="BI140:BI145">IF(N140="nulová",J140,0)</f>
        <v>0</v>
      </c>
      <c r="BJ140" s="17" t="s">
        <v>86</v>
      </c>
      <c r="BK140" s="149">
        <f aca="true" t="shared" si="9" ref="BK140:BK145">ROUND(I140*H140,2)</f>
        <v>0</v>
      </c>
      <c r="BL140" s="17" t="s">
        <v>158</v>
      </c>
      <c r="BM140" s="148" t="s">
        <v>198</v>
      </c>
    </row>
    <row r="141" spans="2:65" s="1" customFormat="1" ht="24.2" customHeight="1">
      <c r="B141" s="32"/>
      <c r="C141" s="154" t="s">
        <v>199</v>
      </c>
      <c r="D141" s="154" t="s">
        <v>172</v>
      </c>
      <c r="E141" s="155" t="s">
        <v>200</v>
      </c>
      <c r="F141" s="156" t="s">
        <v>201</v>
      </c>
      <c r="G141" s="157" t="s">
        <v>188</v>
      </c>
      <c r="H141" s="158">
        <v>6</v>
      </c>
      <c r="I141" s="159"/>
      <c r="J141" s="160">
        <f t="shared" si="0"/>
        <v>0</v>
      </c>
      <c r="K141" s="156" t="s">
        <v>1</v>
      </c>
      <c r="L141" s="32"/>
      <c r="M141" s="161" t="s">
        <v>1</v>
      </c>
      <c r="N141" s="162" t="s">
        <v>43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158</v>
      </c>
      <c r="AT141" s="148" t="s">
        <v>172</v>
      </c>
      <c r="AU141" s="148" t="s">
        <v>89</v>
      </c>
      <c r="AY141" s="17" t="s">
        <v>150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7" t="s">
        <v>86</v>
      </c>
      <c r="BK141" s="149">
        <f t="shared" si="9"/>
        <v>0</v>
      </c>
      <c r="BL141" s="17" t="s">
        <v>158</v>
      </c>
      <c r="BM141" s="148" t="s">
        <v>202</v>
      </c>
    </row>
    <row r="142" spans="2:65" s="1" customFormat="1" ht="24.2" customHeight="1">
      <c r="B142" s="32"/>
      <c r="C142" s="154" t="s">
        <v>203</v>
      </c>
      <c r="D142" s="154" t="s">
        <v>172</v>
      </c>
      <c r="E142" s="155" t="s">
        <v>204</v>
      </c>
      <c r="F142" s="156" t="s">
        <v>205</v>
      </c>
      <c r="G142" s="157" t="s">
        <v>169</v>
      </c>
      <c r="H142" s="158">
        <v>1</v>
      </c>
      <c r="I142" s="159"/>
      <c r="J142" s="160">
        <f t="shared" si="0"/>
        <v>0</v>
      </c>
      <c r="K142" s="156" t="s">
        <v>1</v>
      </c>
      <c r="L142" s="32"/>
      <c r="M142" s="161" t="s">
        <v>1</v>
      </c>
      <c r="N142" s="162" t="s">
        <v>43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158</v>
      </c>
      <c r="AT142" s="148" t="s">
        <v>172</v>
      </c>
      <c r="AU142" s="148" t="s">
        <v>89</v>
      </c>
      <c r="AY142" s="17" t="s">
        <v>150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7" t="s">
        <v>86</v>
      </c>
      <c r="BK142" s="149">
        <f t="shared" si="9"/>
        <v>0</v>
      </c>
      <c r="BL142" s="17" t="s">
        <v>158</v>
      </c>
      <c r="BM142" s="148" t="s">
        <v>206</v>
      </c>
    </row>
    <row r="143" spans="2:65" s="1" customFormat="1" ht="24.2" customHeight="1">
      <c r="B143" s="32"/>
      <c r="C143" s="154" t="s">
        <v>207</v>
      </c>
      <c r="D143" s="154" t="s">
        <v>172</v>
      </c>
      <c r="E143" s="155" t="s">
        <v>208</v>
      </c>
      <c r="F143" s="156" t="s">
        <v>209</v>
      </c>
      <c r="G143" s="157" t="s">
        <v>169</v>
      </c>
      <c r="H143" s="158">
        <v>1</v>
      </c>
      <c r="I143" s="159"/>
      <c r="J143" s="160">
        <f t="shared" si="0"/>
        <v>0</v>
      </c>
      <c r="K143" s="156" t="s">
        <v>1</v>
      </c>
      <c r="L143" s="32"/>
      <c r="M143" s="161" t="s">
        <v>1</v>
      </c>
      <c r="N143" s="162" t="s">
        <v>43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158</v>
      </c>
      <c r="AT143" s="148" t="s">
        <v>172</v>
      </c>
      <c r="AU143" s="148" t="s">
        <v>89</v>
      </c>
      <c r="AY143" s="17" t="s">
        <v>150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7" t="s">
        <v>86</v>
      </c>
      <c r="BK143" s="149">
        <f t="shared" si="9"/>
        <v>0</v>
      </c>
      <c r="BL143" s="17" t="s">
        <v>158</v>
      </c>
      <c r="BM143" s="148" t="s">
        <v>210</v>
      </c>
    </row>
    <row r="144" spans="2:65" s="1" customFormat="1" ht="24.2" customHeight="1">
      <c r="B144" s="32"/>
      <c r="C144" s="154" t="s">
        <v>211</v>
      </c>
      <c r="D144" s="154" t="s">
        <v>172</v>
      </c>
      <c r="E144" s="155" t="s">
        <v>212</v>
      </c>
      <c r="F144" s="156" t="s">
        <v>213</v>
      </c>
      <c r="G144" s="157" t="s">
        <v>169</v>
      </c>
      <c r="H144" s="158">
        <v>1</v>
      </c>
      <c r="I144" s="159"/>
      <c r="J144" s="160">
        <f t="shared" si="0"/>
        <v>0</v>
      </c>
      <c r="K144" s="156" t="s">
        <v>1</v>
      </c>
      <c r="L144" s="32"/>
      <c r="M144" s="161" t="s">
        <v>1</v>
      </c>
      <c r="N144" s="162" t="s">
        <v>43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158</v>
      </c>
      <c r="AT144" s="148" t="s">
        <v>172</v>
      </c>
      <c r="AU144" s="148" t="s">
        <v>89</v>
      </c>
      <c r="AY144" s="17" t="s">
        <v>150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7" t="s">
        <v>86</v>
      </c>
      <c r="BK144" s="149">
        <f t="shared" si="9"/>
        <v>0</v>
      </c>
      <c r="BL144" s="17" t="s">
        <v>158</v>
      </c>
      <c r="BM144" s="148" t="s">
        <v>214</v>
      </c>
    </row>
    <row r="145" spans="2:65" s="1" customFormat="1" ht="16.5" customHeight="1">
      <c r="B145" s="32"/>
      <c r="C145" s="136" t="s">
        <v>215</v>
      </c>
      <c r="D145" s="136" t="s">
        <v>153</v>
      </c>
      <c r="E145" s="137" t="s">
        <v>216</v>
      </c>
      <c r="F145" s="138" t="s">
        <v>168</v>
      </c>
      <c r="G145" s="139" t="s">
        <v>169</v>
      </c>
      <c r="H145" s="140">
        <v>1</v>
      </c>
      <c r="I145" s="141"/>
      <c r="J145" s="142">
        <f t="shared" si="0"/>
        <v>0</v>
      </c>
      <c r="K145" s="138" t="s">
        <v>1</v>
      </c>
      <c r="L145" s="143"/>
      <c r="M145" s="144" t="s">
        <v>1</v>
      </c>
      <c r="N145" s="145" t="s">
        <v>43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157</v>
      </c>
      <c r="AT145" s="148" t="s">
        <v>153</v>
      </c>
      <c r="AU145" s="148" t="s">
        <v>89</v>
      </c>
      <c r="AY145" s="17" t="s">
        <v>150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7" t="s">
        <v>86</v>
      </c>
      <c r="BK145" s="149">
        <f t="shared" si="9"/>
        <v>0</v>
      </c>
      <c r="BL145" s="17" t="s">
        <v>158</v>
      </c>
      <c r="BM145" s="148" t="s">
        <v>217</v>
      </c>
    </row>
    <row r="146" spans="2:63" s="11" customFormat="1" ht="22.9" customHeight="1">
      <c r="B146" s="124"/>
      <c r="D146" s="125" t="s">
        <v>77</v>
      </c>
      <c r="E146" s="134" t="s">
        <v>218</v>
      </c>
      <c r="F146" s="134" t="s">
        <v>219</v>
      </c>
      <c r="I146" s="127"/>
      <c r="J146" s="135">
        <f>BK146</f>
        <v>0</v>
      </c>
      <c r="L146" s="124"/>
      <c r="M146" s="129"/>
      <c r="P146" s="130">
        <f>SUM(P147:P150)</f>
        <v>0</v>
      </c>
      <c r="R146" s="130">
        <f>SUM(R147:R150)</f>
        <v>0</v>
      </c>
      <c r="T146" s="131">
        <f>SUM(T147:T150)</f>
        <v>0</v>
      </c>
      <c r="AR146" s="125" t="s">
        <v>86</v>
      </c>
      <c r="AT146" s="132" t="s">
        <v>77</v>
      </c>
      <c r="AU146" s="132" t="s">
        <v>86</v>
      </c>
      <c r="AY146" s="125" t="s">
        <v>150</v>
      </c>
      <c r="BK146" s="133">
        <f>SUM(BK147:BK150)</f>
        <v>0</v>
      </c>
    </row>
    <row r="147" spans="2:65" s="1" customFormat="1" ht="21.75" customHeight="1">
      <c r="B147" s="32"/>
      <c r="C147" s="154" t="s">
        <v>220</v>
      </c>
      <c r="D147" s="154" t="s">
        <v>172</v>
      </c>
      <c r="E147" s="155" t="s">
        <v>221</v>
      </c>
      <c r="F147" s="156" t="s">
        <v>222</v>
      </c>
      <c r="G147" s="157" t="s">
        <v>169</v>
      </c>
      <c r="H147" s="158">
        <v>1</v>
      </c>
      <c r="I147" s="159"/>
      <c r="J147" s="160">
        <f>ROUND(I147*H147,2)</f>
        <v>0</v>
      </c>
      <c r="K147" s="156" t="s">
        <v>1</v>
      </c>
      <c r="L147" s="32"/>
      <c r="M147" s="161" t="s">
        <v>1</v>
      </c>
      <c r="N147" s="162" t="s">
        <v>43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158</v>
      </c>
      <c r="AT147" s="148" t="s">
        <v>172</v>
      </c>
      <c r="AU147" s="148" t="s">
        <v>89</v>
      </c>
      <c r="AY147" s="17" t="s">
        <v>150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86</v>
      </c>
      <c r="BK147" s="149">
        <f>ROUND(I147*H147,2)</f>
        <v>0</v>
      </c>
      <c r="BL147" s="17" t="s">
        <v>158</v>
      </c>
      <c r="BM147" s="148" t="s">
        <v>223</v>
      </c>
    </row>
    <row r="148" spans="2:47" s="1" customFormat="1" ht="48.75">
      <c r="B148" s="32"/>
      <c r="D148" s="150" t="s">
        <v>160</v>
      </c>
      <c r="F148" s="151" t="s">
        <v>224</v>
      </c>
      <c r="I148" s="152"/>
      <c r="L148" s="32"/>
      <c r="M148" s="153"/>
      <c r="T148" s="56"/>
      <c r="AT148" s="17" t="s">
        <v>160</v>
      </c>
      <c r="AU148" s="17" t="s">
        <v>89</v>
      </c>
    </row>
    <row r="149" spans="2:65" s="1" customFormat="1" ht="16.5" customHeight="1">
      <c r="B149" s="32"/>
      <c r="C149" s="154" t="s">
        <v>8</v>
      </c>
      <c r="D149" s="154" t="s">
        <v>172</v>
      </c>
      <c r="E149" s="155" t="s">
        <v>225</v>
      </c>
      <c r="F149" s="156" t="s">
        <v>226</v>
      </c>
      <c r="G149" s="157" t="s">
        <v>169</v>
      </c>
      <c r="H149" s="158">
        <v>1</v>
      </c>
      <c r="I149" s="159"/>
      <c r="J149" s="160">
        <f>ROUND(I149*H149,2)</f>
        <v>0</v>
      </c>
      <c r="K149" s="156" t="s">
        <v>1</v>
      </c>
      <c r="L149" s="32"/>
      <c r="M149" s="161" t="s">
        <v>1</v>
      </c>
      <c r="N149" s="162" t="s">
        <v>43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158</v>
      </c>
      <c r="AT149" s="148" t="s">
        <v>172</v>
      </c>
      <c r="AU149" s="148" t="s">
        <v>89</v>
      </c>
      <c r="AY149" s="17" t="s">
        <v>150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86</v>
      </c>
      <c r="BK149" s="149">
        <f>ROUND(I149*H149,2)</f>
        <v>0</v>
      </c>
      <c r="BL149" s="17" t="s">
        <v>158</v>
      </c>
      <c r="BM149" s="148" t="s">
        <v>227</v>
      </c>
    </row>
    <row r="150" spans="2:47" s="1" customFormat="1" ht="29.25">
      <c r="B150" s="32"/>
      <c r="D150" s="150" t="s">
        <v>160</v>
      </c>
      <c r="F150" s="151" t="s">
        <v>228</v>
      </c>
      <c r="I150" s="152"/>
      <c r="L150" s="32"/>
      <c r="M150" s="153"/>
      <c r="T150" s="56"/>
      <c r="AT150" s="17" t="s">
        <v>160</v>
      </c>
      <c r="AU150" s="17" t="s">
        <v>89</v>
      </c>
    </row>
    <row r="151" spans="2:63" s="11" customFormat="1" ht="22.9" customHeight="1">
      <c r="B151" s="124"/>
      <c r="D151" s="125" t="s">
        <v>77</v>
      </c>
      <c r="E151" s="134" t="s">
        <v>229</v>
      </c>
      <c r="F151" s="134" t="s">
        <v>230</v>
      </c>
      <c r="I151" s="127"/>
      <c r="J151" s="135">
        <f>BK151</f>
        <v>0</v>
      </c>
      <c r="L151" s="124"/>
      <c r="M151" s="129"/>
      <c r="P151" s="130">
        <f>SUM(P152:P155)</f>
        <v>0</v>
      </c>
      <c r="R151" s="130">
        <f>SUM(R152:R155)</f>
        <v>0</v>
      </c>
      <c r="T151" s="131">
        <f>SUM(T152:T155)</f>
        <v>0</v>
      </c>
      <c r="AR151" s="125" t="s">
        <v>86</v>
      </c>
      <c r="AT151" s="132" t="s">
        <v>77</v>
      </c>
      <c r="AU151" s="132" t="s">
        <v>86</v>
      </c>
      <c r="AY151" s="125" t="s">
        <v>150</v>
      </c>
      <c r="BK151" s="133">
        <f>SUM(BK152:BK155)</f>
        <v>0</v>
      </c>
    </row>
    <row r="152" spans="2:65" s="1" customFormat="1" ht="24.2" customHeight="1">
      <c r="B152" s="32"/>
      <c r="C152" s="154" t="s">
        <v>231</v>
      </c>
      <c r="D152" s="154" t="s">
        <v>172</v>
      </c>
      <c r="E152" s="155" t="s">
        <v>232</v>
      </c>
      <c r="F152" s="156" t="s">
        <v>233</v>
      </c>
      <c r="G152" s="157" t="s">
        <v>169</v>
      </c>
      <c r="H152" s="158">
        <v>1</v>
      </c>
      <c r="I152" s="159"/>
      <c r="J152" s="160">
        <f>ROUND(I152*H152,2)</f>
        <v>0</v>
      </c>
      <c r="K152" s="156" t="s">
        <v>1</v>
      </c>
      <c r="L152" s="32"/>
      <c r="M152" s="161" t="s">
        <v>1</v>
      </c>
      <c r="N152" s="162" t="s">
        <v>43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AR152" s="148" t="s">
        <v>158</v>
      </c>
      <c r="AT152" s="148" t="s">
        <v>172</v>
      </c>
      <c r="AU152" s="148" t="s">
        <v>89</v>
      </c>
      <c r="AY152" s="17" t="s">
        <v>150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86</v>
      </c>
      <c r="BK152" s="149">
        <f>ROUND(I152*H152,2)</f>
        <v>0</v>
      </c>
      <c r="BL152" s="17" t="s">
        <v>158</v>
      </c>
      <c r="BM152" s="148" t="s">
        <v>234</v>
      </c>
    </row>
    <row r="153" spans="2:47" s="1" customFormat="1" ht="39">
      <c r="B153" s="32"/>
      <c r="D153" s="150" t="s">
        <v>160</v>
      </c>
      <c r="F153" s="151" t="s">
        <v>235</v>
      </c>
      <c r="I153" s="152"/>
      <c r="L153" s="32"/>
      <c r="M153" s="153"/>
      <c r="T153" s="56"/>
      <c r="AT153" s="17" t="s">
        <v>160</v>
      </c>
      <c r="AU153" s="17" t="s">
        <v>89</v>
      </c>
    </row>
    <row r="154" spans="2:65" s="1" customFormat="1" ht="24.2" customHeight="1">
      <c r="B154" s="32"/>
      <c r="C154" s="154" t="s">
        <v>236</v>
      </c>
      <c r="D154" s="154" t="s">
        <v>172</v>
      </c>
      <c r="E154" s="155" t="s">
        <v>237</v>
      </c>
      <c r="F154" s="156" t="s">
        <v>238</v>
      </c>
      <c r="G154" s="157" t="s">
        <v>169</v>
      </c>
      <c r="H154" s="158">
        <v>1</v>
      </c>
      <c r="I154" s="159"/>
      <c r="J154" s="160">
        <f>ROUND(I154*H154,2)</f>
        <v>0</v>
      </c>
      <c r="K154" s="156" t="s">
        <v>1</v>
      </c>
      <c r="L154" s="32"/>
      <c r="M154" s="161" t="s">
        <v>1</v>
      </c>
      <c r="N154" s="162" t="s">
        <v>43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158</v>
      </c>
      <c r="AT154" s="148" t="s">
        <v>172</v>
      </c>
      <c r="AU154" s="148" t="s">
        <v>89</v>
      </c>
      <c r="AY154" s="17" t="s">
        <v>150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86</v>
      </c>
      <c r="BK154" s="149">
        <f>ROUND(I154*H154,2)</f>
        <v>0</v>
      </c>
      <c r="BL154" s="17" t="s">
        <v>158</v>
      </c>
      <c r="BM154" s="148" t="s">
        <v>239</v>
      </c>
    </row>
    <row r="155" spans="2:47" s="1" customFormat="1" ht="29.25">
      <c r="B155" s="32"/>
      <c r="D155" s="150" t="s">
        <v>160</v>
      </c>
      <c r="F155" s="151" t="s">
        <v>240</v>
      </c>
      <c r="I155" s="152"/>
      <c r="L155" s="32"/>
      <c r="M155" s="153"/>
      <c r="T155" s="56"/>
      <c r="AT155" s="17" t="s">
        <v>160</v>
      </c>
      <c r="AU155" s="17" t="s">
        <v>89</v>
      </c>
    </row>
    <row r="156" spans="2:63" s="11" customFormat="1" ht="22.9" customHeight="1">
      <c r="B156" s="124"/>
      <c r="D156" s="125" t="s">
        <v>77</v>
      </c>
      <c r="E156" s="134" t="s">
        <v>241</v>
      </c>
      <c r="F156" s="134" t="s">
        <v>242</v>
      </c>
      <c r="I156" s="127"/>
      <c r="J156" s="135">
        <f>BK156</f>
        <v>0</v>
      </c>
      <c r="L156" s="124"/>
      <c r="M156" s="129"/>
      <c r="P156" s="130">
        <f>SUM(P157:P162)</f>
        <v>0</v>
      </c>
      <c r="R156" s="130">
        <f>SUM(R157:R162)</f>
        <v>0</v>
      </c>
      <c r="T156" s="131">
        <f>SUM(T157:T162)</f>
        <v>0</v>
      </c>
      <c r="AR156" s="125" t="s">
        <v>86</v>
      </c>
      <c r="AT156" s="132" t="s">
        <v>77</v>
      </c>
      <c r="AU156" s="132" t="s">
        <v>86</v>
      </c>
      <c r="AY156" s="125" t="s">
        <v>150</v>
      </c>
      <c r="BK156" s="133">
        <f>SUM(BK157:BK162)</f>
        <v>0</v>
      </c>
    </row>
    <row r="157" spans="2:65" s="1" customFormat="1" ht="16.5" customHeight="1">
      <c r="B157" s="32"/>
      <c r="C157" s="154" t="s">
        <v>243</v>
      </c>
      <c r="D157" s="154" t="s">
        <v>172</v>
      </c>
      <c r="E157" s="155" t="s">
        <v>244</v>
      </c>
      <c r="F157" s="156" t="s">
        <v>245</v>
      </c>
      <c r="G157" s="157" t="s">
        <v>188</v>
      </c>
      <c r="H157" s="158">
        <v>30</v>
      </c>
      <c r="I157" s="159"/>
      <c r="J157" s="160">
        <f>ROUND(I157*H157,2)</f>
        <v>0</v>
      </c>
      <c r="K157" s="156" t="s">
        <v>1</v>
      </c>
      <c r="L157" s="32"/>
      <c r="M157" s="161" t="s">
        <v>1</v>
      </c>
      <c r="N157" s="162" t="s">
        <v>43</v>
      </c>
      <c r="P157" s="146">
        <f>O157*H157</f>
        <v>0</v>
      </c>
      <c r="Q157" s="146">
        <v>0</v>
      </c>
      <c r="R157" s="146">
        <f>Q157*H157</f>
        <v>0</v>
      </c>
      <c r="S157" s="146">
        <v>0</v>
      </c>
      <c r="T157" s="147">
        <f>S157*H157</f>
        <v>0</v>
      </c>
      <c r="AR157" s="148" t="s">
        <v>158</v>
      </c>
      <c r="AT157" s="148" t="s">
        <v>172</v>
      </c>
      <c r="AU157" s="148" t="s">
        <v>89</v>
      </c>
      <c r="AY157" s="17" t="s">
        <v>150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86</v>
      </c>
      <c r="BK157" s="149">
        <f>ROUND(I157*H157,2)</f>
        <v>0</v>
      </c>
      <c r="BL157" s="17" t="s">
        <v>158</v>
      </c>
      <c r="BM157" s="148" t="s">
        <v>246</v>
      </c>
    </row>
    <row r="158" spans="2:65" s="1" customFormat="1" ht="16.5" customHeight="1">
      <c r="B158" s="32"/>
      <c r="C158" s="154" t="s">
        <v>247</v>
      </c>
      <c r="D158" s="154" t="s">
        <v>172</v>
      </c>
      <c r="E158" s="155" t="s">
        <v>248</v>
      </c>
      <c r="F158" s="156" t="s">
        <v>249</v>
      </c>
      <c r="G158" s="157" t="s">
        <v>169</v>
      </c>
      <c r="H158" s="158">
        <v>1</v>
      </c>
      <c r="I158" s="159"/>
      <c r="J158" s="160">
        <f>ROUND(I158*H158,2)</f>
        <v>0</v>
      </c>
      <c r="K158" s="156" t="s">
        <v>1</v>
      </c>
      <c r="L158" s="32"/>
      <c r="M158" s="161" t="s">
        <v>1</v>
      </c>
      <c r="N158" s="162" t="s">
        <v>43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AR158" s="148" t="s">
        <v>158</v>
      </c>
      <c r="AT158" s="148" t="s">
        <v>172</v>
      </c>
      <c r="AU158" s="148" t="s">
        <v>89</v>
      </c>
      <c r="AY158" s="17" t="s">
        <v>150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86</v>
      </c>
      <c r="BK158" s="149">
        <f>ROUND(I158*H158,2)</f>
        <v>0</v>
      </c>
      <c r="BL158" s="17" t="s">
        <v>158</v>
      </c>
      <c r="BM158" s="148" t="s">
        <v>250</v>
      </c>
    </row>
    <row r="159" spans="2:65" s="1" customFormat="1" ht="16.5" customHeight="1">
      <c r="B159" s="32"/>
      <c r="C159" s="154" t="s">
        <v>251</v>
      </c>
      <c r="D159" s="154" t="s">
        <v>172</v>
      </c>
      <c r="E159" s="155" t="s">
        <v>252</v>
      </c>
      <c r="F159" s="156" t="s">
        <v>253</v>
      </c>
      <c r="G159" s="157" t="s">
        <v>188</v>
      </c>
      <c r="H159" s="158">
        <v>30</v>
      </c>
      <c r="I159" s="159"/>
      <c r="J159" s="160">
        <f>ROUND(I159*H159,2)</f>
        <v>0</v>
      </c>
      <c r="K159" s="156" t="s">
        <v>1</v>
      </c>
      <c r="L159" s="32"/>
      <c r="M159" s="161" t="s">
        <v>1</v>
      </c>
      <c r="N159" s="162" t="s">
        <v>43</v>
      </c>
      <c r="P159" s="146">
        <f>O159*H159</f>
        <v>0</v>
      </c>
      <c r="Q159" s="146">
        <v>0</v>
      </c>
      <c r="R159" s="146">
        <f>Q159*H159</f>
        <v>0</v>
      </c>
      <c r="S159" s="146">
        <v>0</v>
      </c>
      <c r="T159" s="147">
        <f>S159*H159</f>
        <v>0</v>
      </c>
      <c r="AR159" s="148" t="s">
        <v>158</v>
      </c>
      <c r="AT159" s="148" t="s">
        <v>172</v>
      </c>
      <c r="AU159" s="148" t="s">
        <v>89</v>
      </c>
      <c r="AY159" s="17" t="s">
        <v>150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86</v>
      </c>
      <c r="BK159" s="149">
        <f>ROUND(I159*H159,2)</f>
        <v>0</v>
      </c>
      <c r="BL159" s="17" t="s">
        <v>158</v>
      </c>
      <c r="BM159" s="148" t="s">
        <v>254</v>
      </c>
    </row>
    <row r="160" spans="2:65" s="1" customFormat="1" ht="16.5" customHeight="1">
      <c r="B160" s="32"/>
      <c r="C160" s="154" t="s">
        <v>7</v>
      </c>
      <c r="D160" s="154" t="s">
        <v>172</v>
      </c>
      <c r="E160" s="155" t="s">
        <v>255</v>
      </c>
      <c r="F160" s="156" t="s">
        <v>256</v>
      </c>
      <c r="G160" s="157" t="s">
        <v>188</v>
      </c>
      <c r="H160" s="158">
        <v>35</v>
      </c>
      <c r="I160" s="159"/>
      <c r="J160" s="160">
        <f>ROUND(I160*H160,2)</f>
        <v>0</v>
      </c>
      <c r="K160" s="156" t="s">
        <v>1</v>
      </c>
      <c r="L160" s="32"/>
      <c r="M160" s="161" t="s">
        <v>1</v>
      </c>
      <c r="N160" s="162" t="s">
        <v>43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AR160" s="148" t="s">
        <v>158</v>
      </c>
      <c r="AT160" s="148" t="s">
        <v>172</v>
      </c>
      <c r="AU160" s="148" t="s">
        <v>89</v>
      </c>
      <c r="AY160" s="17" t="s">
        <v>150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86</v>
      </c>
      <c r="BK160" s="149">
        <f>ROUND(I160*H160,2)</f>
        <v>0</v>
      </c>
      <c r="BL160" s="17" t="s">
        <v>158</v>
      </c>
      <c r="BM160" s="148" t="s">
        <v>257</v>
      </c>
    </row>
    <row r="161" spans="2:65" s="1" customFormat="1" ht="24.2" customHeight="1">
      <c r="B161" s="32"/>
      <c r="C161" s="154" t="s">
        <v>258</v>
      </c>
      <c r="D161" s="154" t="s">
        <v>172</v>
      </c>
      <c r="E161" s="155" t="s">
        <v>259</v>
      </c>
      <c r="F161" s="156" t="s">
        <v>260</v>
      </c>
      <c r="G161" s="157" t="s">
        <v>188</v>
      </c>
      <c r="H161" s="158">
        <v>30</v>
      </c>
      <c r="I161" s="159"/>
      <c r="J161" s="160">
        <f>ROUND(I161*H161,2)</f>
        <v>0</v>
      </c>
      <c r="K161" s="156" t="s">
        <v>1</v>
      </c>
      <c r="L161" s="32"/>
      <c r="M161" s="161" t="s">
        <v>1</v>
      </c>
      <c r="N161" s="162" t="s">
        <v>43</v>
      </c>
      <c r="P161" s="146">
        <f>O161*H161</f>
        <v>0</v>
      </c>
      <c r="Q161" s="146">
        <v>0</v>
      </c>
      <c r="R161" s="146">
        <f>Q161*H161</f>
        <v>0</v>
      </c>
      <c r="S161" s="146">
        <v>0</v>
      </c>
      <c r="T161" s="147">
        <f>S161*H161</f>
        <v>0</v>
      </c>
      <c r="AR161" s="148" t="s">
        <v>158</v>
      </c>
      <c r="AT161" s="148" t="s">
        <v>172</v>
      </c>
      <c r="AU161" s="148" t="s">
        <v>89</v>
      </c>
      <c r="AY161" s="17" t="s">
        <v>150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86</v>
      </c>
      <c r="BK161" s="149">
        <f>ROUND(I161*H161,2)</f>
        <v>0</v>
      </c>
      <c r="BL161" s="17" t="s">
        <v>158</v>
      </c>
      <c r="BM161" s="148" t="s">
        <v>261</v>
      </c>
    </row>
    <row r="162" spans="2:47" s="1" customFormat="1" ht="48.75">
      <c r="B162" s="32"/>
      <c r="D162" s="150" t="s">
        <v>160</v>
      </c>
      <c r="F162" s="151" t="s">
        <v>262</v>
      </c>
      <c r="I162" s="152"/>
      <c r="L162" s="32"/>
      <c r="M162" s="153"/>
      <c r="T162" s="56"/>
      <c r="AT162" s="17" t="s">
        <v>160</v>
      </c>
      <c r="AU162" s="17" t="s">
        <v>89</v>
      </c>
    </row>
    <row r="163" spans="2:63" s="11" customFormat="1" ht="22.9" customHeight="1">
      <c r="B163" s="124"/>
      <c r="D163" s="125" t="s">
        <v>77</v>
      </c>
      <c r="E163" s="134" t="s">
        <v>263</v>
      </c>
      <c r="F163" s="134" t="s">
        <v>264</v>
      </c>
      <c r="I163" s="127"/>
      <c r="J163" s="135">
        <f>BK163</f>
        <v>0</v>
      </c>
      <c r="L163" s="124"/>
      <c r="M163" s="129"/>
      <c r="P163" s="130">
        <f>SUM(P164:P165)</f>
        <v>0</v>
      </c>
      <c r="R163" s="130">
        <f>SUM(R164:R165)</f>
        <v>0</v>
      </c>
      <c r="T163" s="131">
        <f>SUM(T164:T165)</f>
        <v>0</v>
      </c>
      <c r="AR163" s="125" t="s">
        <v>86</v>
      </c>
      <c r="AT163" s="132" t="s">
        <v>77</v>
      </c>
      <c r="AU163" s="132" t="s">
        <v>86</v>
      </c>
      <c r="AY163" s="125" t="s">
        <v>150</v>
      </c>
      <c r="BK163" s="133">
        <f>SUM(BK164:BK165)</f>
        <v>0</v>
      </c>
    </row>
    <row r="164" spans="2:65" s="1" customFormat="1" ht="16.5" customHeight="1">
      <c r="B164" s="32"/>
      <c r="C164" s="154" t="s">
        <v>265</v>
      </c>
      <c r="D164" s="154" t="s">
        <v>172</v>
      </c>
      <c r="E164" s="155" t="s">
        <v>266</v>
      </c>
      <c r="F164" s="156" t="s">
        <v>267</v>
      </c>
      <c r="G164" s="157" t="s">
        <v>169</v>
      </c>
      <c r="H164" s="158">
        <v>1</v>
      </c>
      <c r="I164" s="159"/>
      <c r="J164" s="160">
        <f>ROUND(I164*H164,2)</f>
        <v>0</v>
      </c>
      <c r="K164" s="156" t="s">
        <v>1</v>
      </c>
      <c r="L164" s="32"/>
      <c r="M164" s="161" t="s">
        <v>1</v>
      </c>
      <c r="N164" s="162" t="s">
        <v>43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AR164" s="148" t="s">
        <v>158</v>
      </c>
      <c r="AT164" s="148" t="s">
        <v>172</v>
      </c>
      <c r="AU164" s="148" t="s">
        <v>89</v>
      </c>
      <c r="AY164" s="17" t="s">
        <v>150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86</v>
      </c>
      <c r="BK164" s="149">
        <f>ROUND(I164*H164,2)</f>
        <v>0</v>
      </c>
      <c r="BL164" s="17" t="s">
        <v>158</v>
      </c>
      <c r="BM164" s="148" t="s">
        <v>268</v>
      </c>
    </row>
    <row r="165" spans="2:47" s="1" customFormat="1" ht="29.25">
      <c r="B165" s="32"/>
      <c r="D165" s="150" t="s">
        <v>160</v>
      </c>
      <c r="F165" s="151" t="s">
        <v>269</v>
      </c>
      <c r="I165" s="152"/>
      <c r="L165" s="32"/>
      <c r="M165" s="163"/>
      <c r="N165" s="164"/>
      <c r="O165" s="164"/>
      <c r="P165" s="164"/>
      <c r="Q165" s="164"/>
      <c r="R165" s="164"/>
      <c r="S165" s="164"/>
      <c r="T165" s="165"/>
      <c r="AT165" s="17" t="s">
        <v>160</v>
      </c>
      <c r="AU165" s="17" t="s">
        <v>89</v>
      </c>
    </row>
    <row r="166" spans="2:12" s="1" customFormat="1" ht="6.95" customHeight="1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32"/>
    </row>
  </sheetData>
  <sheetProtection algorithmName="SHA-512" hashValue="xvGLhhX8uYEDG7HLcH06WimxCzYUA0We2wx61yA48lFVLgH25/nVkkEuBr4xs6T/D8PjYrUlieTs6C3K99zKaw==" saltValue="FoNsT+WdGR6Z7w2lgxqiSgkunq32ivqC5V0BUIx1nD7tKU0QomM3eld434RaYL1OdCJe7QxgbsFIVqvEu52+Sg==" spinCount="100000" sheet="1" objects="1" scenarios="1" formatColumns="0" formatRows="0" autoFilter="0"/>
  <autoFilter ref="C123:K16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29"/>
  <sheetViews>
    <sheetView showGridLines="0" workbookViewId="0" topLeftCell="A1">
      <selection activeCell="E20" sqref="E20:H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ht="24.95" customHeight="1">
      <c r="B4" s="20"/>
      <c r="D4" s="21" t="s">
        <v>118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3" t="str">
        <f>'Rekapitulace stavby'!K6</f>
        <v>TÁBOR - HLINICE, VODOVOD</v>
      </c>
      <c r="F7" s="244"/>
      <c r="G7" s="244"/>
      <c r="H7" s="244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243" t="s">
        <v>270</v>
      </c>
      <c r="F9" s="242"/>
      <c r="G9" s="242"/>
      <c r="H9" s="242"/>
      <c r="L9" s="32"/>
    </row>
    <row r="10" spans="2:12" s="1" customFormat="1" ht="12" customHeight="1">
      <c r="B10" s="32"/>
      <c r="D10" s="27" t="s">
        <v>271</v>
      </c>
      <c r="L10" s="32"/>
    </row>
    <row r="11" spans="2:12" s="1" customFormat="1" ht="16.5" customHeight="1">
      <c r="B11" s="32"/>
      <c r="E11" s="223" t="s">
        <v>272</v>
      </c>
      <c r="F11" s="242"/>
      <c r="G11" s="242"/>
      <c r="H11" s="242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>
        <f>'Rekapitulace stavby'!AN8</f>
        <v>45135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5" t="str">
        <f>'Rekapitulace stavby'!E14</f>
        <v>Vyplň údaj</v>
      </c>
      <c r="F20" s="237"/>
      <c r="G20" s="237"/>
      <c r="H20" s="237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24</v>
      </c>
      <c r="J22" s="25" t="s">
        <v>31</v>
      </c>
      <c r="L22" s="32"/>
    </row>
    <row r="23" spans="2:12" s="1" customFormat="1" ht="18" customHeight="1">
      <c r="B23" s="32"/>
      <c r="E23" s="25" t="s">
        <v>32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35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4"/>
      <c r="E29" s="241" t="s">
        <v>1</v>
      </c>
      <c r="F29" s="241"/>
      <c r="G29" s="241"/>
      <c r="H29" s="241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38</v>
      </c>
      <c r="J32" s="66">
        <f>ROUND(J136,2)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5" t="s">
        <v>42</v>
      </c>
      <c r="E35" s="27" t="s">
        <v>43</v>
      </c>
      <c r="F35" s="86">
        <f>ROUND((SUM(BE136:BE1828)),2)</f>
        <v>0</v>
      </c>
      <c r="I35" s="96">
        <v>0.21</v>
      </c>
      <c r="J35" s="86">
        <f>ROUND(((SUM(BE136:BE1828))*I35),2)</f>
        <v>0</v>
      </c>
      <c r="L35" s="32"/>
    </row>
    <row r="36" spans="2:12" s="1" customFormat="1" ht="14.45" customHeight="1">
      <c r="B36" s="32"/>
      <c r="E36" s="27" t="s">
        <v>44</v>
      </c>
      <c r="F36" s="86">
        <f>ROUND((SUM(BF136:BF1828)),2)</f>
        <v>0</v>
      </c>
      <c r="I36" s="96">
        <v>0.15</v>
      </c>
      <c r="J36" s="86">
        <f>ROUND(((SUM(BF136:BF1828))*I36),2)</f>
        <v>0</v>
      </c>
      <c r="L36" s="32"/>
    </row>
    <row r="37" spans="2:12" s="1" customFormat="1" ht="14.45" customHeight="1" hidden="1">
      <c r="B37" s="32"/>
      <c r="E37" s="27" t="s">
        <v>45</v>
      </c>
      <c r="F37" s="86">
        <f>ROUND((SUM(BG136:BG1828)),2)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6">
        <f>ROUND((SUM(BH136:BH1828)),2)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6">
        <f>ROUND((SUM(BI136:BI1828)),2)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48</v>
      </c>
      <c r="E41" s="57"/>
      <c r="F41" s="57"/>
      <c r="G41" s="99" t="s">
        <v>49</v>
      </c>
      <c r="H41" s="100" t="s">
        <v>50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51</v>
      </c>
      <c r="E50" s="42"/>
      <c r="F50" s="42"/>
      <c r="G50" s="41" t="s">
        <v>52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53</v>
      </c>
      <c r="E61" s="34"/>
      <c r="F61" s="103" t="s">
        <v>54</v>
      </c>
      <c r="G61" s="43" t="s">
        <v>53</v>
      </c>
      <c r="H61" s="34"/>
      <c r="I61" s="34"/>
      <c r="J61" s="104" t="s">
        <v>54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53</v>
      </c>
      <c r="E76" s="34"/>
      <c r="F76" s="103" t="s">
        <v>54</v>
      </c>
      <c r="G76" s="43" t="s">
        <v>53</v>
      </c>
      <c r="H76" s="34"/>
      <c r="I76" s="34"/>
      <c r="J76" s="104" t="s">
        <v>54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122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3" t="str">
        <f>E7</f>
        <v>TÁBOR - HLINICE, VODOVOD</v>
      </c>
      <c r="F85" s="244"/>
      <c r="G85" s="244"/>
      <c r="H85" s="244"/>
      <c r="L85" s="32"/>
    </row>
    <row r="86" spans="2:12" ht="12" customHeight="1">
      <c r="B86" s="20"/>
      <c r="C86" s="27" t="s">
        <v>119</v>
      </c>
      <c r="L86" s="20"/>
    </row>
    <row r="87" spans="2:12" s="1" customFormat="1" ht="16.5" customHeight="1">
      <c r="B87" s="32"/>
      <c r="E87" s="243" t="s">
        <v>270</v>
      </c>
      <c r="F87" s="242"/>
      <c r="G87" s="242"/>
      <c r="H87" s="242"/>
      <c r="L87" s="32"/>
    </row>
    <row r="88" spans="2:12" s="1" customFormat="1" ht="12" customHeight="1">
      <c r="B88" s="32"/>
      <c r="C88" s="27" t="s">
        <v>271</v>
      </c>
      <c r="L88" s="32"/>
    </row>
    <row r="89" spans="2:12" s="1" customFormat="1" ht="16.5" customHeight="1">
      <c r="B89" s="32"/>
      <c r="E89" s="223" t="str">
        <f>E11</f>
        <v>02.1 - Vodovodní řady</v>
      </c>
      <c r="F89" s="242"/>
      <c r="G89" s="242"/>
      <c r="H89" s="242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Hlinice</v>
      </c>
      <c r="I91" s="27" t="s">
        <v>22</v>
      </c>
      <c r="J91" s="52">
        <f>IF(J14="","",J14)</f>
        <v>45135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23</v>
      </c>
      <c r="F93" s="25" t="str">
        <f>E17</f>
        <v>Vodárenská společnost Táborsko s.r.o.</v>
      </c>
      <c r="I93" s="27" t="s">
        <v>30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34</v>
      </c>
      <c r="J94" s="30" t="str">
        <f>E26</f>
        <v>ing. Iveta Heřmanská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123</v>
      </c>
      <c r="D96" s="97"/>
      <c r="E96" s="97"/>
      <c r="F96" s="97"/>
      <c r="G96" s="97"/>
      <c r="H96" s="97"/>
      <c r="I96" s="97"/>
      <c r="J96" s="106" t="s">
        <v>124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125</v>
      </c>
      <c r="J98" s="66">
        <f>J136</f>
        <v>0</v>
      </c>
      <c r="L98" s="32"/>
      <c r="AU98" s="17" t="s">
        <v>126</v>
      </c>
    </row>
    <row r="99" spans="2:12" s="8" customFormat="1" ht="24.95" customHeight="1">
      <c r="B99" s="108"/>
      <c r="D99" s="109" t="s">
        <v>273</v>
      </c>
      <c r="E99" s="110"/>
      <c r="F99" s="110"/>
      <c r="G99" s="110"/>
      <c r="H99" s="110"/>
      <c r="I99" s="110"/>
      <c r="J99" s="111">
        <f>J137</f>
        <v>0</v>
      </c>
      <c r="L99" s="108"/>
    </row>
    <row r="100" spans="2:12" s="9" customFormat="1" ht="19.9" customHeight="1">
      <c r="B100" s="112"/>
      <c r="D100" s="113" t="s">
        <v>274</v>
      </c>
      <c r="E100" s="114"/>
      <c r="F100" s="114"/>
      <c r="G100" s="114"/>
      <c r="H100" s="114"/>
      <c r="I100" s="114"/>
      <c r="J100" s="115">
        <f>J138</f>
        <v>0</v>
      </c>
      <c r="L100" s="112"/>
    </row>
    <row r="101" spans="2:12" s="9" customFormat="1" ht="19.9" customHeight="1">
      <c r="B101" s="112"/>
      <c r="D101" s="113" t="s">
        <v>275</v>
      </c>
      <c r="E101" s="114"/>
      <c r="F101" s="114"/>
      <c r="G101" s="114"/>
      <c r="H101" s="114"/>
      <c r="I101" s="114"/>
      <c r="J101" s="115">
        <f>J713</f>
        <v>0</v>
      </c>
      <c r="L101" s="112"/>
    </row>
    <row r="102" spans="2:12" s="9" customFormat="1" ht="19.9" customHeight="1">
      <c r="B102" s="112"/>
      <c r="D102" s="113" t="s">
        <v>276</v>
      </c>
      <c r="E102" s="114"/>
      <c r="F102" s="114"/>
      <c r="G102" s="114"/>
      <c r="H102" s="114"/>
      <c r="I102" s="114"/>
      <c r="J102" s="115">
        <f>J767</f>
        <v>0</v>
      </c>
      <c r="L102" s="112"/>
    </row>
    <row r="103" spans="2:12" s="9" customFormat="1" ht="19.9" customHeight="1">
      <c r="B103" s="112"/>
      <c r="D103" s="113" t="s">
        <v>277</v>
      </c>
      <c r="E103" s="114"/>
      <c r="F103" s="114"/>
      <c r="G103" s="114"/>
      <c r="H103" s="114"/>
      <c r="I103" s="114"/>
      <c r="J103" s="115">
        <f>J781</f>
        <v>0</v>
      </c>
      <c r="L103" s="112"/>
    </row>
    <row r="104" spans="2:12" s="9" customFormat="1" ht="19.9" customHeight="1">
      <c r="B104" s="112"/>
      <c r="D104" s="113" t="s">
        <v>278</v>
      </c>
      <c r="E104" s="114"/>
      <c r="F104" s="114"/>
      <c r="G104" s="114"/>
      <c r="H104" s="114"/>
      <c r="I104" s="114"/>
      <c r="J104" s="115">
        <f>J816</f>
        <v>0</v>
      </c>
      <c r="L104" s="112"/>
    </row>
    <row r="105" spans="2:12" s="9" customFormat="1" ht="19.9" customHeight="1">
      <c r="B105" s="112"/>
      <c r="D105" s="113" t="s">
        <v>279</v>
      </c>
      <c r="E105" s="114"/>
      <c r="F105" s="114"/>
      <c r="G105" s="114"/>
      <c r="H105" s="114"/>
      <c r="I105" s="114"/>
      <c r="J105" s="115">
        <f>J909</f>
        <v>0</v>
      </c>
      <c r="L105" s="112"/>
    </row>
    <row r="106" spans="2:12" s="9" customFormat="1" ht="19.9" customHeight="1">
      <c r="B106" s="112"/>
      <c r="D106" s="113" t="s">
        <v>280</v>
      </c>
      <c r="E106" s="114"/>
      <c r="F106" s="114"/>
      <c r="G106" s="114"/>
      <c r="H106" s="114"/>
      <c r="I106" s="114"/>
      <c r="J106" s="115">
        <f>J952</f>
        <v>0</v>
      </c>
      <c r="L106" s="112"/>
    </row>
    <row r="107" spans="2:12" s="9" customFormat="1" ht="19.9" customHeight="1">
      <c r="B107" s="112"/>
      <c r="D107" s="113" t="s">
        <v>281</v>
      </c>
      <c r="E107" s="114"/>
      <c r="F107" s="114"/>
      <c r="G107" s="114"/>
      <c r="H107" s="114"/>
      <c r="I107" s="114"/>
      <c r="J107" s="115">
        <f>J1115</f>
        <v>0</v>
      </c>
      <c r="L107" s="112"/>
    </row>
    <row r="108" spans="2:12" s="9" customFormat="1" ht="19.9" customHeight="1">
      <c r="B108" s="112"/>
      <c r="D108" s="113" t="s">
        <v>282</v>
      </c>
      <c r="E108" s="114"/>
      <c r="F108" s="114"/>
      <c r="G108" s="114"/>
      <c r="H108" s="114"/>
      <c r="I108" s="114"/>
      <c r="J108" s="115">
        <f>J1703</f>
        <v>0</v>
      </c>
      <c r="L108" s="112"/>
    </row>
    <row r="109" spans="2:12" s="9" customFormat="1" ht="19.9" customHeight="1">
      <c r="B109" s="112"/>
      <c r="D109" s="113" t="s">
        <v>283</v>
      </c>
      <c r="E109" s="114"/>
      <c r="F109" s="114"/>
      <c r="G109" s="114"/>
      <c r="H109" s="114"/>
      <c r="I109" s="114"/>
      <c r="J109" s="115">
        <f>J1760</f>
        <v>0</v>
      </c>
      <c r="L109" s="112"/>
    </row>
    <row r="110" spans="2:12" s="9" customFormat="1" ht="19.9" customHeight="1">
      <c r="B110" s="112"/>
      <c r="D110" s="113" t="s">
        <v>284</v>
      </c>
      <c r="E110" s="114"/>
      <c r="F110" s="114"/>
      <c r="G110" s="114"/>
      <c r="H110" s="114"/>
      <c r="I110" s="114"/>
      <c r="J110" s="115">
        <f>J1803</f>
        <v>0</v>
      </c>
      <c r="L110" s="112"/>
    </row>
    <row r="111" spans="2:12" s="8" customFormat="1" ht="24.95" customHeight="1">
      <c r="B111" s="108"/>
      <c r="D111" s="109" t="s">
        <v>285</v>
      </c>
      <c r="E111" s="110"/>
      <c r="F111" s="110"/>
      <c r="G111" s="110"/>
      <c r="H111" s="110"/>
      <c r="I111" s="110"/>
      <c r="J111" s="111">
        <f>J1805</f>
        <v>0</v>
      </c>
      <c r="L111" s="108"/>
    </row>
    <row r="112" spans="2:12" s="9" customFormat="1" ht="19.9" customHeight="1">
      <c r="B112" s="112"/>
      <c r="D112" s="113" t="s">
        <v>286</v>
      </c>
      <c r="E112" s="114"/>
      <c r="F112" s="114"/>
      <c r="G112" s="114"/>
      <c r="H112" s="114"/>
      <c r="I112" s="114"/>
      <c r="J112" s="115">
        <f>J1806</f>
        <v>0</v>
      </c>
      <c r="L112" s="112"/>
    </row>
    <row r="113" spans="2:12" s="8" customFormat="1" ht="24.95" customHeight="1">
      <c r="B113" s="108"/>
      <c r="D113" s="109" t="s">
        <v>287</v>
      </c>
      <c r="E113" s="110"/>
      <c r="F113" s="110"/>
      <c r="G113" s="110"/>
      <c r="H113" s="110"/>
      <c r="I113" s="110"/>
      <c r="J113" s="111">
        <f>J1813</f>
        <v>0</v>
      </c>
      <c r="L113" s="108"/>
    </row>
    <row r="114" spans="2:12" s="9" customFormat="1" ht="19.9" customHeight="1">
      <c r="B114" s="112"/>
      <c r="D114" s="113" t="s">
        <v>288</v>
      </c>
      <c r="E114" s="114"/>
      <c r="F114" s="114"/>
      <c r="G114" s="114"/>
      <c r="H114" s="114"/>
      <c r="I114" s="114"/>
      <c r="J114" s="115">
        <f>J1814</f>
        <v>0</v>
      </c>
      <c r="L114" s="112"/>
    </row>
    <row r="115" spans="2:12" s="1" customFormat="1" ht="21.75" customHeight="1">
      <c r="B115" s="32"/>
      <c r="L115" s="32"/>
    </row>
    <row r="116" spans="2:12" s="1" customFormat="1" ht="6.95" customHeight="1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2"/>
    </row>
    <row r="120" spans="2:12" s="1" customFormat="1" ht="6.95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32"/>
    </row>
    <row r="121" spans="2:12" s="1" customFormat="1" ht="24.95" customHeight="1">
      <c r="B121" s="32"/>
      <c r="C121" s="21" t="s">
        <v>135</v>
      </c>
      <c r="L121" s="32"/>
    </row>
    <row r="122" spans="2:12" s="1" customFormat="1" ht="6.95" customHeight="1">
      <c r="B122" s="32"/>
      <c r="L122" s="32"/>
    </row>
    <row r="123" spans="2:12" s="1" customFormat="1" ht="12" customHeight="1">
      <c r="B123" s="32"/>
      <c r="C123" s="27" t="s">
        <v>16</v>
      </c>
      <c r="L123" s="32"/>
    </row>
    <row r="124" spans="2:12" s="1" customFormat="1" ht="16.5" customHeight="1">
      <c r="B124" s="32"/>
      <c r="E124" s="243" t="str">
        <f>E7</f>
        <v>TÁBOR - HLINICE, VODOVOD</v>
      </c>
      <c r="F124" s="244"/>
      <c r="G124" s="244"/>
      <c r="H124" s="244"/>
      <c r="L124" s="32"/>
    </row>
    <row r="125" spans="2:12" ht="12" customHeight="1">
      <c r="B125" s="20"/>
      <c r="C125" s="27" t="s">
        <v>119</v>
      </c>
      <c r="L125" s="20"/>
    </row>
    <row r="126" spans="2:12" s="1" customFormat="1" ht="16.5" customHeight="1">
      <c r="B126" s="32"/>
      <c r="E126" s="243" t="s">
        <v>270</v>
      </c>
      <c r="F126" s="242"/>
      <c r="G126" s="242"/>
      <c r="H126" s="242"/>
      <c r="L126" s="32"/>
    </row>
    <row r="127" spans="2:12" s="1" customFormat="1" ht="12" customHeight="1">
      <c r="B127" s="32"/>
      <c r="C127" s="27" t="s">
        <v>271</v>
      </c>
      <c r="L127" s="32"/>
    </row>
    <row r="128" spans="2:12" s="1" customFormat="1" ht="16.5" customHeight="1">
      <c r="B128" s="32"/>
      <c r="E128" s="223" t="str">
        <f>E11</f>
        <v>02.1 - Vodovodní řady</v>
      </c>
      <c r="F128" s="242"/>
      <c r="G128" s="242"/>
      <c r="H128" s="242"/>
      <c r="L128" s="32"/>
    </row>
    <row r="129" spans="2:12" s="1" customFormat="1" ht="6.95" customHeight="1">
      <c r="B129" s="32"/>
      <c r="L129" s="32"/>
    </row>
    <row r="130" spans="2:12" s="1" customFormat="1" ht="12" customHeight="1">
      <c r="B130" s="32"/>
      <c r="C130" s="27" t="s">
        <v>20</v>
      </c>
      <c r="F130" s="25" t="str">
        <f>F14</f>
        <v>Hlinice</v>
      </c>
      <c r="I130" s="27" t="s">
        <v>22</v>
      </c>
      <c r="J130" s="52">
        <f>IF(J14="","",J14)</f>
        <v>45135</v>
      </c>
      <c r="L130" s="32"/>
    </row>
    <row r="131" spans="2:12" s="1" customFormat="1" ht="6.95" customHeight="1">
      <c r="B131" s="32"/>
      <c r="L131" s="32"/>
    </row>
    <row r="132" spans="2:12" s="1" customFormat="1" ht="25.7" customHeight="1">
      <c r="B132" s="32"/>
      <c r="C132" s="27" t="s">
        <v>23</v>
      </c>
      <c r="F132" s="25" t="str">
        <f>E17</f>
        <v>Vodárenská společnost Táborsko s.r.o.</v>
      </c>
      <c r="I132" s="27" t="s">
        <v>30</v>
      </c>
      <c r="J132" s="30" t="str">
        <f>E23</f>
        <v>Aquaprocon s.r.o., Divize Praha</v>
      </c>
      <c r="L132" s="32"/>
    </row>
    <row r="133" spans="2:12" s="1" customFormat="1" ht="15.2" customHeight="1">
      <c r="B133" s="32"/>
      <c r="C133" s="27" t="s">
        <v>28</v>
      </c>
      <c r="F133" s="25" t="str">
        <f>IF(E20="","",E20)</f>
        <v>Vyplň údaj</v>
      </c>
      <c r="I133" s="27" t="s">
        <v>34</v>
      </c>
      <c r="J133" s="30" t="str">
        <f>E26</f>
        <v>ing. Iveta Heřmanská</v>
      </c>
      <c r="L133" s="32"/>
    </row>
    <row r="134" spans="2:12" s="1" customFormat="1" ht="10.35" customHeight="1">
      <c r="B134" s="32"/>
      <c r="L134" s="32"/>
    </row>
    <row r="135" spans="2:20" s="10" customFormat="1" ht="29.25" customHeight="1">
      <c r="B135" s="116"/>
      <c r="C135" s="117" t="s">
        <v>136</v>
      </c>
      <c r="D135" s="118" t="s">
        <v>63</v>
      </c>
      <c r="E135" s="118" t="s">
        <v>59</v>
      </c>
      <c r="F135" s="118" t="s">
        <v>60</v>
      </c>
      <c r="G135" s="118" t="s">
        <v>137</v>
      </c>
      <c r="H135" s="118" t="s">
        <v>138</v>
      </c>
      <c r="I135" s="118" t="s">
        <v>139</v>
      </c>
      <c r="J135" s="118" t="s">
        <v>124</v>
      </c>
      <c r="K135" s="119" t="s">
        <v>140</v>
      </c>
      <c r="L135" s="116"/>
      <c r="M135" s="59" t="s">
        <v>1</v>
      </c>
      <c r="N135" s="60" t="s">
        <v>42</v>
      </c>
      <c r="O135" s="60" t="s">
        <v>141</v>
      </c>
      <c r="P135" s="60" t="s">
        <v>142</v>
      </c>
      <c r="Q135" s="60" t="s">
        <v>143</v>
      </c>
      <c r="R135" s="60" t="s">
        <v>144</v>
      </c>
      <c r="S135" s="60" t="s">
        <v>145</v>
      </c>
      <c r="T135" s="61" t="s">
        <v>146</v>
      </c>
    </row>
    <row r="136" spans="2:63" s="1" customFormat="1" ht="22.9" customHeight="1">
      <c r="B136" s="32"/>
      <c r="C136" s="64" t="s">
        <v>147</v>
      </c>
      <c r="J136" s="120">
        <f>BK136</f>
        <v>0</v>
      </c>
      <c r="L136" s="32"/>
      <c r="M136" s="62"/>
      <c r="N136" s="53"/>
      <c r="O136" s="53"/>
      <c r="P136" s="121">
        <f>P137+P1805+P1813</f>
        <v>0</v>
      </c>
      <c r="Q136" s="53"/>
      <c r="R136" s="121">
        <f>R137+R1805+R1813</f>
        <v>2597.8488185700003</v>
      </c>
      <c r="S136" s="53"/>
      <c r="T136" s="122">
        <f>T137+T1805+T1813</f>
        <v>1573.1554400000002</v>
      </c>
      <c r="AT136" s="17" t="s">
        <v>77</v>
      </c>
      <c r="AU136" s="17" t="s">
        <v>126</v>
      </c>
      <c r="BK136" s="123">
        <f>BK137+BK1805+BK1813</f>
        <v>0</v>
      </c>
    </row>
    <row r="137" spans="2:63" s="11" customFormat="1" ht="25.9" customHeight="1">
      <c r="B137" s="124"/>
      <c r="D137" s="125" t="s">
        <v>77</v>
      </c>
      <c r="E137" s="126" t="s">
        <v>289</v>
      </c>
      <c r="F137" s="126" t="s">
        <v>290</v>
      </c>
      <c r="I137" s="127"/>
      <c r="J137" s="128">
        <f>BK137</f>
        <v>0</v>
      </c>
      <c r="L137" s="124"/>
      <c r="M137" s="129"/>
      <c r="P137" s="130">
        <f>P138+P713+P767+P781+P816+P909+P952+P1115+P1703+P1760+P1803</f>
        <v>0</v>
      </c>
      <c r="R137" s="130">
        <f>R138+R713+R767+R781+R816+R909+R952+R1115+R1703+R1760+R1803</f>
        <v>2597.47105357</v>
      </c>
      <c r="T137" s="131">
        <f>T138+T713+T767+T781+T816+T909+T952+T1115+T1703+T1760+T1803</f>
        <v>1573.1554400000002</v>
      </c>
      <c r="AR137" s="125" t="s">
        <v>86</v>
      </c>
      <c r="AT137" s="132" t="s">
        <v>77</v>
      </c>
      <c r="AU137" s="132" t="s">
        <v>78</v>
      </c>
      <c r="AY137" s="125" t="s">
        <v>150</v>
      </c>
      <c r="BK137" s="133">
        <f>BK138+BK713+BK767+BK781+BK816+BK909+BK952+BK1115+BK1703+BK1760+BK1803</f>
        <v>0</v>
      </c>
    </row>
    <row r="138" spans="2:63" s="11" customFormat="1" ht="22.9" customHeight="1">
      <c r="B138" s="124"/>
      <c r="D138" s="125" t="s">
        <v>77</v>
      </c>
      <c r="E138" s="134" t="s">
        <v>86</v>
      </c>
      <c r="F138" s="134" t="s">
        <v>242</v>
      </c>
      <c r="I138" s="127"/>
      <c r="J138" s="135">
        <f>BK138</f>
        <v>0</v>
      </c>
      <c r="L138" s="124"/>
      <c r="M138" s="129"/>
      <c r="P138" s="130">
        <f>SUM(P139:P712)</f>
        <v>0</v>
      </c>
      <c r="R138" s="130">
        <f>SUM(R139:R712)</f>
        <v>1491.18718334</v>
      </c>
      <c r="T138" s="131">
        <f>SUM(T139:T712)</f>
        <v>1481.04904</v>
      </c>
      <c r="AR138" s="125" t="s">
        <v>86</v>
      </c>
      <c r="AT138" s="132" t="s">
        <v>77</v>
      </c>
      <c r="AU138" s="132" t="s">
        <v>86</v>
      </c>
      <c r="AY138" s="125" t="s">
        <v>150</v>
      </c>
      <c r="BK138" s="133">
        <f>SUM(BK139:BK712)</f>
        <v>0</v>
      </c>
    </row>
    <row r="139" spans="2:65" s="1" customFormat="1" ht="33" customHeight="1">
      <c r="B139" s="32"/>
      <c r="C139" s="154" t="s">
        <v>86</v>
      </c>
      <c r="D139" s="154" t="s">
        <v>172</v>
      </c>
      <c r="E139" s="155" t="s">
        <v>291</v>
      </c>
      <c r="F139" s="156" t="s">
        <v>292</v>
      </c>
      <c r="G139" s="157" t="s">
        <v>293</v>
      </c>
      <c r="H139" s="158">
        <v>105.28</v>
      </c>
      <c r="I139" s="159"/>
      <c r="J139" s="160">
        <f>ROUND(I139*H139,2)</f>
        <v>0</v>
      </c>
      <c r="K139" s="156" t="s">
        <v>294</v>
      </c>
      <c r="L139" s="32"/>
      <c r="M139" s="161" t="s">
        <v>1</v>
      </c>
      <c r="N139" s="162" t="s">
        <v>43</v>
      </c>
      <c r="P139" s="146">
        <f>O139*H139</f>
        <v>0</v>
      </c>
      <c r="Q139" s="146">
        <v>0</v>
      </c>
      <c r="R139" s="146">
        <f>Q139*H139</f>
        <v>0</v>
      </c>
      <c r="S139" s="146">
        <v>0.29</v>
      </c>
      <c r="T139" s="147">
        <f>S139*H139</f>
        <v>30.5312</v>
      </c>
      <c r="AR139" s="148" t="s">
        <v>171</v>
      </c>
      <c r="AT139" s="148" t="s">
        <v>172</v>
      </c>
      <c r="AU139" s="148" t="s">
        <v>89</v>
      </c>
      <c r="AY139" s="17" t="s">
        <v>150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86</v>
      </c>
      <c r="BK139" s="149">
        <f>ROUND(I139*H139,2)</f>
        <v>0</v>
      </c>
      <c r="BL139" s="17" t="s">
        <v>171</v>
      </c>
      <c r="BM139" s="148" t="s">
        <v>295</v>
      </c>
    </row>
    <row r="140" spans="2:51" s="12" customFormat="1" ht="12">
      <c r="B140" s="166"/>
      <c r="D140" s="150" t="s">
        <v>296</v>
      </c>
      <c r="E140" s="167" t="s">
        <v>1</v>
      </c>
      <c r="F140" s="168" t="s">
        <v>297</v>
      </c>
      <c r="H140" s="167" t="s">
        <v>1</v>
      </c>
      <c r="I140" s="169"/>
      <c r="L140" s="166"/>
      <c r="M140" s="170"/>
      <c r="T140" s="171"/>
      <c r="AT140" s="167" t="s">
        <v>296</v>
      </c>
      <c r="AU140" s="167" t="s">
        <v>89</v>
      </c>
      <c r="AV140" s="12" t="s">
        <v>86</v>
      </c>
      <c r="AW140" s="12" t="s">
        <v>33</v>
      </c>
      <c r="AX140" s="12" t="s">
        <v>78</v>
      </c>
      <c r="AY140" s="167" t="s">
        <v>150</v>
      </c>
    </row>
    <row r="141" spans="2:51" s="13" customFormat="1" ht="12">
      <c r="B141" s="172"/>
      <c r="D141" s="150" t="s">
        <v>296</v>
      </c>
      <c r="E141" s="173" t="s">
        <v>1</v>
      </c>
      <c r="F141" s="174" t="s">
        <v>298</v>
      </c>
      <c r="H141" s="175">
        <v>7.2</v>
      </c>
      <c r="I141" s="176"/>
      <c r="L141" s="172"/>
      <c r="M141" s="177"/>
      <c r="T141" s="178"/>
      <c r="AT141" s="173" t="s">
        <v>296</v>
      </c>
      <c r="AU141" s="173" t="s">
        <v>89</v>
      </c>
      <c r="AV141" s="13" t="s">
        <v>89</v>
      </c>
      <c r="AW141" s="13" t="s">
        <v>33</v>
      </c>
      <c r="AX141" s="13" t="s">
        <v>78</v>
      </c>
      <c r="AY141" s="173" t="s">
        <v>150</v>
      </c>
    </row>
    <row r="142" spans="2:51" s="13" customFormat="1" ht="12">
      <c r="B142" s="172"/>
      <c r="D142" s="150" t="s">
        <v>296</v>
      </c>
      <c r="E142" s="173" t="s">
        <v>1</v>
      </c>
      <c r="F142" s="174" t="s">
        <v>299</v>
      </c>
      <c r="H142" s="175">
        <v>91.24</v>
      </c>
      <c r="I142" s="176"/>
      <c r="L142" s="172"/>
      <c r="M142" s="177"/>
      <c r="T142" s="178"/>
      <c r="AT142" s="173" t="s">
        <v>296</v>
      </c>
      <c r="AU142" s="173" t="s">
        <v>89</v>
      </c>
      <c r="AV142" s="13" t="s">
        <v>89</v>
      </c>
      <c r="AW142" s="13" t="s">
        <v>33</v>
      </c>
      <c r="AX142" s="13" t="s">
        <v>78</v>
      </c>
      <c r="AY142" s="173" t="s">
        <v>150</v>
      </c>
    </row>
    <row r="143" spans="2:51" s="13" customFormat="1" ht="12">
      <c r="B143" s="172"/>
      <c r="D143" s="150" t="s">
        <v>296</v>
      </c>
      <c r="E143" s="173" t="s">
        <v>1</v>
      </c>
      <c r="F143" s="174" t="s">
        <v>300</v>
      </c>
      <c r="H143" s="175">
        <v>3.52</v>
      </c>
      <c r="I143" s="176"/>
      <c r="L143" s="172"/>
      <c r="M143" s="177"/>
      <c r="T143" s="178"/>
      <c r="AT143" s="173" t="s">
        <v>296</v>
      </c>
      <c r="AU143" s="173" t="s">
        <v>89</v>
      </c>
      <c r="AV143" s="13" t="s">
        <v>89</v>
      </c>
      <c r="AW143" s="13" t="s">
        <v>33</v>
      </c>
      <c r="AX143" s="13" t="s">
        <v>78</v>
      </c>
      <c r="AY143" s="173" t="s">
        <v>150</v>
      </c>
    </row>
    <row r="144" spans="2:51" s="13" customFormat="1" ht="12">
      <c r="B144" s="172"/>
      <c r="D144" s="150" t="s">
        <v>296</v>
      </c>
      <c r="E144" s="173" t="s">
        <v>1</v>
      </c>
      <c r="F144" s="174" t="s">
        <v>301</v>
      </c>
      <c r="H144" s="175">
        <v>1.76</v>
      </c>
      <c r="I144" s="176"/>
      <c r="L144" s="172"/>
      <c r="M144" s="177"/>
      <c r="T144" s="178"/>
      <c r="AT144" s="173" t="s">
        <v>296</v>
      </c>
      <c r="AU144" s="173" t="s">
        <v>89</v>
      </c>
      <c r="AV144" s="13" t="s">
        <v>89</v>
      </c>
      <c r="AW144" s="13" t="s">
        <v>33</v>
      </c>
      <c r="AX144" s="13" t="s">
        <v>78</v>
      </c>
      <c r="AY144" s="173" t="s">
        <v>150</v>
      </c>
    </row>
    <row r="145" spans="2:51" s="13" customFormat="1" ht="12">
      <c r="B145" s="172"/>
      <c r="D145" s="150" t="s">
        <v>296</v>
      </c>
      <c r="E145" s="173" t="s">
        <v>1</v>
      </c>
      <c r="F145" s="174" t="s">
        <v>302</v>
      </c>
      <c r="H145" s="175">
        <v>1.56</v>
      </c>
      <c r="I145" s="176"/>
      <c r="L145" s="172"/>
      <c r="M145" s="177"/>
      <c r="T145" s="178"/>
      <c r="AT145" s="173" t="s">
        <v>296</v>
      </c>
      <c r="AU145" s="173" t="s">
        <v>89</v>
      </c>
      <c r="AV145" s="13" t="s">
        <v>89</v>
      </c>
      <c r="AW145" s="13" t="s">
        <v>33</v>
      </c>
      <c r="AX145" s="13" t="s">
        <v>78</v>
      </c>
      <c r="AY145" s="173" t="s">
        <v>150</v>
      </c>
    </row>
    <row r="146" spans="2:51" s="14" customFormat="1" ht="12">
      <c r="B146" s="179"/>
      <c r="D146" s="150" t="s">
        <v>296</v>
      </c>
      <c r="E146" s="180" t="s">
        <v>1</v>
      </c>
      <c r="F146" s="181" t="s">
        <v>303</v>
      </c>
      <c r="H146" s="182">
        <v>105.28</v>
      </c>
      <c r="I146" s="183"/>
      <c r="L146" s="179"/>
      <c r="M146" s="184"/>
      <c r="T146" s="185"/>
      <c r="AT146" s="180" t="s">
        <v>296</v>
      </c>
      <c r="AU146" s="180" t="s">
        <v>89</v>
      </c>
      <c r="AV146" s="14" t="s">
        <v>171</v>
      </c>
      <c r="AW146" s="14" t="s">
        <v>33</v>
      </c>
      <c r="AX146" s="14" t="s">
        <v>86</v>
      </c>
      <c r="AY146" s="180" t="s">
        <v>150</v>
      </c>
    </row>
    <row r="147" spans="2:65" s="1" customFormat="1" ht="24.2" customHeight="1">
      <c r="B147" s="32"/>
      <c r="C147" s="154" t="s">
        <v>89</v>
      </c>
      <c r="D147" s="154" t="s">
        <v>172</v>
      </c>
      <c r="E147" s="155" t="s">
        <v>304</v>
      </c>
      <c r="F147" s="156" t="s">
        <v>305</v>
      </c>
      <c r="G147" s="157" t="s">
        <v>293</v>
      </c>
      <c r="H147" s="158">
        <v>1163.8</v>
      </c>
      <c r="I147" s="159"/>
      <c r="J147" s="160">
        <f>ROUND(I147*H147,2)</f>
        <v>0</v>
      </c>
      <c r="K147" s="156" t="s">
        <v>294</v>
      </c>
      <c r="L147" s="32"/>
      <c r="M147" s="161" t="s">
        <v>1</v>
      </c>
      <c r="N147" s="162" t="s">
        <v>43</v>
      </c>
      <c r="P147" s="146">
        <f>O147*H147</f>
        <v>0</v>
      </c>
      <c r="Q147" s="146">
        <v>0</v>
      </c>
      <c r="R147" s="146">
        <f>Q147*H147</f>
        <v>0</v>
      </c>
      <c r="S147" s="146">
        <v>0.44</v>
      </c>
      <c r="T147" s="147">
        <f>S147*H147</f>
        <v>512.072</v>
      </c>
      <c r="AR147" s="148" t="s">
        <v>171</v>
      </c>
      <c r="AT147" s="148" t="s">
        <v>172</v>
      </c>
      <c r="AU147" s="148" t="s">
        <v>89</v>
      </c>
      <c r="AY147" s="17" t="s">
        <v>150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86</v>
      </c>
      <c r="BK147" s="149">
        <f>ROUND(I147*H147,2)</f>
        <v>0</v>
      </c>
      <c r="BL147" s="17" t="s">
        <v>171</v>
      </c>
      <c r="BM147" s="148" t="s">
        <v>306</v>
      </c>
    </row>
    <row r="148" spans="2:51" s="12" customFormat="1" ht="12">
      <c r="B148" s="166"/>
      <c r="D148" s="150" t="s">
        <v>296</v>
      </c>
      <c r="E148" s="167" t="s">
        <v>1</v>
      </c>
      <c r="F148" s="168" t="s">
        <v>307</v>
      </c>
      <c r="H148" s="167" t="s">
        <v>1</v>
      </c>
      <c r="I148" s="169"/>
      <c r="L148" s="166"/>
      <c r="M148" s="170"/>
      <c r="T148" s="171"/>
      <c r="AT148" s="167" t="s">
        <v>296</v>
      </c>
      <c r="AU148" s="167" t="s">
        <v>89</v>
      </c>
      <c r="AV148" s="12" t="s">
        <v>86</v>
      </c>
      <c r="AW148" s="12" t="s">
        <v>33</v>
      </c>
      <c r="AX148" s="12" t="s">
        <v>78</v>
      </c>
      <c r="AY148" s="167" t="s">
        <v>150</v>
      </c>
    </row>
    <row r="149" spans="2:51" s="13" customFormat="1" ht="12">
      <c r="B149" s="172"/>
      <c r="D149" s="150" t="s">
        <v>296</v>
      </c>
      <c r="E149" s="173" t="s">
        <v>1</v>
      </c>
      <c r="F149" s="174" t="s">
        <v>308</v>
      </c>
      <c r="H149" s="175">
        <v>85</v>
      </c>
      <c r="I149" s="176"/>
      <c r="L149" s="172"/>
      <c r="M149" s="177"/>
      <c r="T149" s="178"/>
      <c r="AT149" s="173" t="s">
        <v>296</v>
      </c>
      <c r="AU149" s="173" t="s">
        <v>89</v>
      </c>
      <c r="AV149" s="13" t="s">
        <v>89</v>
      </c>
      <c r="AW149" s="13" t="s">
        <v>33</v>
      </c>
      <c r="AX149" s="13" t="s">
        <v>78</v>
      </c>
      <c r="AY149" s="173" t="s">
        <v>150</v>
      </c>
    </row>
    <row r="150" spans="2:51" s="13" customFormat="1" ht="12">
      <c r="B150" s="172"/>
      <c r="D150" s="150" t="s">
        <v>296</v>
      </c>
      <c r="E150" s="173" t="s">
        <v>1</v>
      </c>
      <c r="F150" s="174" t="s">
        <v>309</v>
      </c>
      <c r="H150" s="175">
        <v>281</v>
      </c>
      <c r="I150" s="176"/>
      <c r="L150" s="172"/>
      <c r="M150" s="177"/>
      <c r="T150" s="178"/>
      <c r="AT150" s="173" t="s">
        <v>296</v>
      </c>
      <c r="AU150" s="173" t="s">
        <v>89</v>
      </c>
      <c r="AV150" s="13" t="s">
        <v>89</v>
      </c>
      <c r="AW150" s="13" t="s">
        <v>33</v>
      </c>
      <c r="AX150" s="13" t="s">
        <v>78</v>
      </c>
      <c r="AY150" s="173" t="s">
        <v>150</v>
      </c>
    </row>
    <row r="151" spans="2:51" s="13" customFormat="1" ht="12">
      <c r="B151" s="172"/>
      <c r="D151" s="150" t="s">
        <v>296</v>
      </c>
      <c r="E151" s="173" t="s">
        <v>1</v>
      </c>
      <c r="F151" s="174" t="s">
        <v>310</v>
      </c>
      <c r="H151" s="175">
        <v>54</v>
      </c>
      <c r="I151" s="176"/>
      <c r="L151" s="172"/>
      <c r="M151" s="177"/>
      <c r="T151" s="178"/>
      <c r="AT151" s="173" t="s">
        <v>296</v>
      </c>
      <c r="AU151" s="173" t="s">
        <v>89</v>
      </c>
      <c r="AV151" s="13" t="s">
        <v>89</v>
      </c>
      <c r="AW151" s="13" t="s">
        <v>33</v>
      </c>
      <c r="AX151" s="13" t="s">
        <v>78</v>
      </c>
      <c r="AY151" s="173" t="s">
        <v>150</v>
      </c>
    </row>
    <row r="152" spans="2:51" s="13" customFormat="1" ht="12">
      <c r="B152" s="172"/>
      <c r="D152" s="150" t="s">
        <v>296</v>
      </c>
      <c r="E152" s="173" t="s">
        <v>1</v>
      </c>
      <c r="F152" s="174" t="s">
        <v>311</v>
      </c>
      <c r="H152" s="175">
        <v>11.4</v>
      </c>
      <c r="I152" s="176"/>
      <c r="L152" s="172"/>
      <c r="M152" s="177"/>
      <c r="T152" s="178"/>
      <c r="AT152" s="173" t="s">
        <v>296</v>
      </c>
      <c r="AU152" s="173" t="s">
        <v>89</v>
      </c>
      <c r="AV152" s="13" t="s">
        <v>89</v>
      </c>
      <c r="AW152" s="13" t="s">
        <v>33</v>
      </c>
      <c r="AX152" s="13" t="s">
        <v>78</v>
      </c>
      <c r="AY152" s="173" t="s">
        <v>150</v>
      </c>
    </row>
    <row r="153" spans="2:51" s="13" customFormat="1" ht="12">
      <c r="B153" s="172"/>
      <c r="D153" s="150" t="s">
        <v>296</v>
      </c>
      <c r="E153" s="173" t="s">
        <v>1</v>
      </c>
      <c r="F153" s="174" t="s">
        <v>312</v>
      </c>
      <c r="H153" s="175">
        <v>8</v>
      </c>
      <c r="I153" s="176"/>
      <c r="L153" s="172"/>
      <c r="M153" s="177"/>
      <c r="T153" s="178"/>
      <c r="AT153" s="173" t="s">
        <v>296</v>
      </c>
      <c r="AU153" s="173" t="s">
        <v>89</v>
      </c>
      <c r="AV153" s="13" t="s">
        <v>89</v>
      </c>
      <c r="AW153" s="13" t="s">
        <v>33</v>
      </c>
      <c r="AX153" s="13" t="s">
        <v>78</v>
      </c>
      <c r="AY153" s="173" t="s">
        <v>150</v>
      </c>
    </row>
    <row r="154" spans="2:51" s="13" customFormat="1" ht="12">
      <c r="B154" s="172"/>
      <c r="D154" s="150" t="s">
        <v>296</v>
      </c>
      <c r="E154" s="173" t="s">
        <v>1</v>
      </c>
      <c r="F154" s="174" t="s">
        <v>313</v>
      </c>
      <c r="H154" s="175">
        <v>33.5</v>
      </c>
      <c r="I154" s="176"/>
      <c r="L154" s="172"/>
      <c r="M154" s="177"/>
      <c r="T154" s="178"/>
      <c r="AT154" s="173" t="s">
        <v>296</v>
      </c>
      <c r="AU154" s="173" t="s">
        <v>89</v>
      </c>
      <c r="AV154" s="13" t="s">
        <v>89</v>
      </c>
      <c r="AW154" s="13" t="s">
        <v>33</v>
      </c>
      <c r="AX154" s="13" t="s">
        <v>78</v>
      </c>
      <c r="AY154" s="173" t="s">
        <v>150</v>
      </c>
    </row>
    <row r="155" spans="2:51" s="13" customFormat="1" ht="12">
      <c r="B155" s="172"/>
      <c r="D155" s="150" t="s">
        <v>296</v>
      </c>
      <c r="E155" s="173" t="s">
        <v>1</v>
      </c>
      <c r="F155" s="174" t="s">
        <v>314</v>
      </c>
      <c r="H155" s="175">
        <v>432.6</v>
      </c>
      <c r="I155" s="176"/>
      <c r="L155" s="172"/>
      <c r="M155" s="177"/>
      <c r="T155" s="178"/>
      <c r="AT155" s="173" t="s">
        <v>296</v>
      </c>
      <c r="AU155" s="173" t="s">
        <v>89</v>
      </c>
      <c r="AV155" s="13" t="s">
        <v>89</v>
      </c>
      <c r="AW155" s="13" t="s">
        <v>33</v>
      </c>
      <c r="AX155" s="13" t="s">
        <v>78</v>
      </c>
      <c r="AY155" s="173" t="s">
        <v>150</v>
      </c>
    </row>
    <row r="156" spans="2:51" s="13" customFormat="1" ht="12">
      <c r="B156" s="172"/>
      <c r="D156" s="150" t="s">
        <v>296</v>
      </c>
      <c r="E156" s="173" t="s">
        <v>1</v>
      </c>
      <c r="F156" s="174" t="s">
        <v>315</v>
      </c>
      <c r="H156" s="175">
        <v>16</v>
      </c>
      <c r="I156" s="176"/>
      <c r="L156" s="172"/>
      <c r="M156" s="177"/>
      <c r="T156" s="178"/>
      <c r="AT156" s="173" t="s">
        <v>296</v>
      </c>
      <c r="AU156" s="173" t="s">
        <v>89</v>
      </c>
      <c r="AV156" s="13" t="s">
        <v>89</v>
      </c>
      <c r="AW156" s="13" t="s">
        <v>33</v>
      </c>
      <c r="AX156" s="13" t="s">
        <v>78</v>
      </c>
      <c r="AY156" s="173" t="s">
        <v>150</v>
      </c>
    </row>
    <row r="157" spans="2:51" s="13" customFormat="1" ht="12">
      <c r="B157" s="172"/>
      <c r="D157" s="150" t="s">
        <v>296</v>
      </c>
      <c r="E157" s="173" t="s">
        <v>1</v>
      </c>
      <c r="F157" s="174" t="s">
        <v>316</v>
      </c>
      <c r="H157" s="175">
        <v>95.7</v>
      </c>
      <c r="I157" s="176"/>
      <c r="L157" s="172"/>
      <c r="M157" s="177"/>
      <c r="T157" s="178"/>
      <c r="AT157" s="173" t="s">
        <v>296</v>
      </c>
      <c r="AU157" s="173" t="s">
        <v>89</v>
      </c>
      <c r="AV157" s="13" t="s">
        <v>89</v>
      </c>
      <c r="AW157" s="13" t="s">
        <v>33</v>
      </c>
      <c r="AX157" s="13" t="s">
        <v>78</v>
      </c>
      <c r="AY157" s="173" t="s">
        <v>150</v>
      </c>
    </row>
    <row r="158" spans="2:51" s="13" customFormat="1" ht="12">
      <c r="B158" s="172"/>
      <c r="D158" s="150" t="s">
        <v>296</v>
      </c>
      <c r="E158" s="173" t="s">
        <v>1</v>
      </c>
      <c r="F158" s="174" t="s">
        <v>317</v>
      </c>
      <c r="H158" s="175">
        <v>80</v>
      </c>
      <c r="I158" s="176"/>
      <c r="L158" s="172"/>
      <c r="M158" s="177"/>
      <c r="T158" s="178"/>
      <c r="AT158" s="173" t="s">
        <v>296</v>
      </c>
      <c r="AU158" s="173" t="s">
        <v>89</v>
      </c>
      <c r="AV158" s="13" t="s">
        <v>89</v>
      </c>
      <c r="AW158" s="13" t="s">
        <v>33</v>
      </c>
      <c r="AX158" s="13" t="s">
        <v>78</v>
      </c>
      <c r="AY158" s="173" t="s">
        <v>150</v>
      </c>
    </row>
    <row r="159" spans="2:51" s="13" customFormat="1" ht="12">
      <c r="B159" s="172"/>
      <c r="D159" s="150" t="s">
        <v>296</v>
      </c>
      <c r="E159" s="173" t="s">
        <v>1</v>
      </c>
      <c r="F159" s="174" t="s">
        <v>318</v>
      </c>
      <c r="H159" s="175">
        <v>26.4</v>
      </c>
      <c r="I159" s="176"/>
      <c r="L159" s="172"/>
      <c r="M159" s="177"/>
      <c r="T159" s="178"/>
      <c r="AT159" s="173" t="s">
        <v>296</v>
      </c>
      <c r="AU159" s="173" t="s">
        <v>89</v>
      </c>
      <c r="AV159" s="13" t="s">
        <v>89</v>
      </c>
      <c r="AW159" s="13" t="s">
        <v>33</v>
      </c>
      <c r="AX159" s="13" t="s">
        <v>78</v>
      </c>
      <c r="AY159" s="173" t="s">
        <v>150</v>
      </c>
    </row>
    <row r="160" spans="2:51" s="13" customFormat="1" ht="12">
      <c r="B160" s="172"/>
      <c r="D160" s="150" t="s">
        <v>296</v>
      </c>
      <c r="E160" s="173" t="s">
        <v>1</v>
      </c>
      <c r="F160" s="174" t="s">
        <v>319</v>
      </c>
      <c r="H160" s="175">
        <v>40.2</v>
      </c>
      <c r="I160" s="176"/>
      <c r="L160" s="172"/>
      <c r="M160" s="177"/>
      <c r="T160" s="178"/>
      <c r="AT160" s="173" t="s">
        <v>296</v>
      </c>
      <c r="AU160" s="173" t="s">
        <v>89</v>
      </c>
      <c r="AV160" s="13" t="s">
        <v>89</v>
      </c>
      <c r="AW160" s="13" t="s">
        <v>33</v>
      </c>
      <c r="AX160" s="13" t="s">
        <v>78</v>
      </c>
      <c r="AY160" s="173" t="s">
        <v>150</v>
      </c>
    </row>
    <row r="161" spans="2:51" s="14" customFormat="1" ht="12">
      <c r="B161" s="179"/>
      <c r="D161" s="150" t="s">
        <v>296</v>
      </c>
      <c r="E161" s="180" t="s">
        <v>1</v>
      </c>
      <c r="F161" s="181" t="s">
        <v>303</v>
      </c>
      <c r="H161" s="182">
        <v>1163.8000000000002</v>
      </c>
      <c r="I161" s="183"/>
      <c r="L161" s="179"/>
      <c r="M161" s="184"/>
      <c r="T161" s="185"/>
      <c r="AT161" s="180" t="s">
        <v>296</v>
      </c>
      <c r="AU161" s="180" t="s">
        <v>89</v>
      </c>
      <c r="AV161" s="14" t="s">
        <v>171</v>
      </c>
      <c r="AW161" s="14" t="s">
        <v>33</v>
      </c>
      <c r="AX161" s="14" t="s">
        <v>86</v>
      </c>
      <c r="AY161" s="180" t="s">
        <v>150</v>
      </c>
    </row>
    <row r="162" spans="2:65" s="1" customFormat="1" ht="24.2" customHeight="1">
      <c r="B162" s="32"/>
      <c r="C162" s="154" t="s">
        <v>166</v>
      </c>
      <c r="D162" s="154" t="s">
        <v>172</v>
      </c>
      <c r="E162" s="155" t="s">
        <v>320</v>
      </c>
      <c r="F162" s="156" t="s">
        <v>321</v>
      </c>
      <c r="G162" s="157" t="s">
        <v>293</v>
      </c>
      <c r="H162" s="158">
        <v>266.38</v>
      </c>
      <c r="I162" s="159"/>
      <c r="J162" s="160">
        <f>ROUND(I162*H162,2)</f>
        <v>0</v>
      </c>
      <c r="K162" s="156" t="s">
        <v>294</v>
      </c>
      <c r="L162" s="32"/>
      <c r="M162" s="161" t="s">
        <v>1</v>
      </c>
      <c r="N162" s="162" t="s">
        <v>43</v>
      </c>
      <c r="P162" s="146">
        <f>O162*H162</f>
        <v>0</v>
      </c>
      <c r="Q162" s="146">
        <v>0</v>
      </c>
      <c r="R162" s="146">
        <f>Q162*H162</f>
        <v>0</v>
      </c>
      <c r="S162" s="146">
        <v>0.75</v>
      </c>
      <c r="T162" s="147">
        <f>S162*H162</f>
        <v>199.785</v>
      </c>
      <c r="AR162" s="148" t="s">
        <v>171</v>
      </c>
      <c r="AT162" s="148" t="s">
        <v>172</v>
      </c>
      <c r="AU162" s="148" t="s">
        <v>89</v>
      </c>
      <c r="AY162" s="17" t="s">
        <v>150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86</v>
      </c>
      <c r="BK162" s="149">
        <f>ROUND(I162*H162,2)</f>
        <v>0</v>
      </c>
      <c r="BL162" s="17" t="s">
        <v>171</v>
      </c>
      <c r="BM162" s="148" t="s">
        <v>322</v>
      </c>
    </row>
    <row r="163" spans="2:51" s="12" customFormat="1" ht="12">
      <c r="B163" s="166"/>
      <c r="D163" s="150" t="s">
        <v>296</v>
      </c>
      <c r="E163" s="167" t="s">
        <v>1</v>
      </c>
      <c r="F163" s="168" t="s">
        <v>323</v>
      </c>
      <c r="H163" s="167" t="s">
        <v>1</v>
      </c>
      <c r="I163" s="169"/>
      <c r="L163" s="166"/>
      <c r="M163" s="170"/>
      <c r="T163" s="171"/>
      <c r="AT163" s="167" t="s">
        <v>296</v>
      </c>
      <c r="AU163" s="167" t="s">
        <v>89</v>
      </c>
      <c r="AV163" s="12" t="s">
        <v>86</v>
      </c>
      <c r="AW163" s="12" t="s">
        <v>33</v>
      </c>
      <c r="AX163" s="12" t="s">
        <v>78</v>
      </c>
      <c r="AY163" s="167" t="s">
        <v>150</v>
      </c>
    </row>
    <row r="164" spans="2:51" s="13" customFormat="1" ht="12">
      <c r="B164" s="172"/>
      <c r="D164" s="150" t="s">
        <v>296</v>
      </c>
      <c r="E164" s="173" t="s">
        <v>1</v>
      </c>
      <c r="F164" s="174" t="s">
        <v>324</v>
      </c>
      <c r="H164" s="175">
        <v>21.6</v>
      </c>
      <c r="I164" s="176"/>
      <c r="L164" s="172"/>
      <c r="M164" s="177"/>
      <c r="T164" s="178"/>
      <c r="AT164" s="173" t="s">
        <v>296</v>
      </c>
      <c r="AU164" s="173" t="s">
        <v>89</v>
      </c>
      <c r="AV164" s="13" t="s">
        <v>89</v>
      </c>
      <c r="AW164" s="13" t="s">
        <v>33</v>
      </c>
      <c r="AX164" s="13" t="s">
        <v>78</v>
      </c>
      <c r="AY164" s="173" t="s">
        <v>150</v>
      </c>
    </row>
    <row r="165" spans="2:51" s="13" customFormat="1" ht="12">
      <c r="B165" s="172"/>
      <c r="D165" s="150" t="s">
        <v>296</v>
      </c>
      <c r="E165" s="173" t="s">
        <v>1</v>
      </c>
      <c r="F165" s="174" t="s">
        <v>325</v>
      </c>
      <c r="H165" s="175">
        <v>228.1</v>
      </c>
      <c r="I165" s="176"/>
      <c r="L165" s="172"/>
      <c r="M165" s="177"/>
      <c r="T165" s="178"/>
      <c r="AT165" s="173" t="s">
        <v>296</v>
      </c>
      <c r="AU165" s="173" t="s">
        <v>89</v>
      </c>
      <c r="AV165" s="13" t="s">
        <v>89</v>
      </c>
      <c r="AW165" s="13" t="s">
        <v>33</v>
      </c>
      <c r="AX165" s="13" t="s">
        <v>78</v>
      </c>
      <c r="AY165" s="173" t="s">
        <v>150</v>
      </c>
    </row>
    <row r="166" spans="2:51" s="13" customFormat="1" ht="12">
      <c r="B166" s="172"/>
      <c r="D166" s="150" t="s">
        <v>296</v>
      </c>
      <c r="E166" s="173" t="s">
        <v>1</v>
      </c>
      <c r="F166" s="174" t="s">
        <v>326</v>
      </c>
      <c r="H166" s="175">
        <v>8</v>
      </c>
      <c r="I166" s="176"/>
      <c r="L166" s="172"/>
      <c r="M166" s="177"/>
      <c r="T166" s="178"/>
      <c r="AT166" s="173" t="s">
        <v>296</v>
      </c>
      <c r="AU166" s="173" t="s">
        <v>89</v>
      </c>
      <c r="AV166" s="13" t="s">
        <v>89</v>
      </c>
      <c r="AW166" s="13" t="s">
        <v>33</v>
      </c>
      <c r="AX166" s="13" t="s">
        <v>78</v>
      </c>
      <c r="AY166" s="173" t="s">
        <v>150</v>
      </c>
    </row>
    <row r="167" spans="2:51" s="13" customFormat="1" ht="12">
      <c r="B167" s="172"/>
      <c r="D167" s="150" t="s">
        <v>296</v>
      </c>
      <c r="E167" s="173" t="s">
        <v>1</v>
      </c>
      <c r="F167" s="174" t="s">
        <v>327</v>
      </c>
      <c r="H167" s="175">
        <v>4</v>
      </c>
      <c r="I167" s="176"/>
      <c r="L167" s="172"/>
      <c r="M167" s="177"/>
      <c r="T167" s="178"/>
      <c r="AT167" s="173" t="s">
        <v>296</v>
      </c>
      <c r="AU167" s="173" t="s">
        <v>89</v>
      </c>
      <c r="AV167" s="13" t="s">
        <v>89</v>
      </c>
      <c r="AW167" s="13" t="s">
        <v>33</v>
      </c>
      <c r="AX167" s="13" t="s">
        <v>78</v>
      </c>
      <c r="AY167" s="173" t="s">
        <v>150</v>
      </c>
    </row>
    <row r="168" spans="2:51" s="13" customFormat="1" ht="12">
      <c r="B168" s="172"/>
      <c r="D168" s="150" t="s">
        <v>296</v>
      </c>
      <c r="E168" s="173" t="s">
        <v>1</v>
      </c>
      <c r="F168" s="174" t="s">
        <v>328</v>
      </c>
      <c r="H168" s="175">
        <v>4.68</v>
      </c>
      <c r="I168" s="176"/>
      <c r="L168" s="172"/>
      <c r="M168" s="177"/>
      <c r="T168" s="178"/>
      <c r="AT168" s="173" t="s">
        <v>296</v>
      </c>
      <c r="AU168" s="173" t="s">
        <v>89</v>
      </c>
      <c r="AV168" s="13" t="s">
        <v>89</v>
      </c>
      <c r="AW168" s="13" t="s">
        <v>33</v>
      </c>
      <c r="AX168" s="13" t="s">
        <v>78</v>
      </c>
      <c r="AY168" s="173" t="s">
        <v>150</v>
      </c>
    </row>
    <row r="169" spans="2:51" s="14" customFormat="1" ht="12">
      <c r="B169" s="179"/>
      <c r="D169" s="150" t="s">
        <v>296</v>
      </c>
      <c r="E169" s="180" t="s">
        <v>1</v>
      </c>
      <c r="F169" s="181" t="s">
        <v>303</v>
      </c>
      <c r="H169" s="182">
        <v>266.38</v>
      </c>
      <c r="I169" s="183"/>
      <c r="L169" s="179"/>
      <c r="M169" s="184"/>
      <c r="T169" s="185"/>
      <c r="AT169" s="180" t="s">
        <v>296</v>
      </c>
      <c r="AU169" s="180" t="s">
        <v>89</v>
      </c>
      <c r="AV169" s="14" t="s">
        <v>171</v>
      </c>
      <c r="AW169" s="14" t="s">
        <v>33</v>
      </c>
      <c r="AX169" s="14" t="s">
        <v>86</v>
      </c>
      <c r="AY169" s="180" t="s">
        <v>150</v>
      </c>
    </row>
    <row r="170" spans="2:65" s="1" customFormat="1" ht="24.2" customHeight="1">
      <c r="B170" s="32"/>
      <c r="C170" s="154" t="s">
        <v>171</v>
      </c>
      <c r="D170" s="154" t="s">
        <v>172</v>
      </c>
      <c r="E170" s="155" t="s">
        <v>329</v>
      </c>
      <c r="F170" s="156" t="s">
        <v>330</v>
      </c>
      <c r="G170" s="157" t="s">
        <v>293</v>
      </c>
      <c r="H170" s="158">
        <v>318.72</v>
      </c>
      <c r="I170" s="159"/>
      <c r="J170" s="160">
        <f>ROUND(I170*H170,2)</f>
        <v>0</v>
      </c>
      <c r="K170" s="156" t="s">
        <v>294</v>
      </c>
      <c r="L170" s="32"/>
      <c r="M170" s="161" t="s">
        <v>1</v>
      </c>
      <c r="N170" s="162" t="s">
        <v>43</v>
      </c>
      <c r="P170" s="146">
        <f>O170*H170</f>
        <v>0</v>
      </c>
      <c r="Q170" s="146">
        <v>0</v>
      </c>
      <c r="R170" s="146">
        <f>Q170*H170</f>
        <v>0</v>
      </c>
      <c r="S170" s="146">
        <v>0.098</v>
      </c>
      <c r="T170" s="147">
        <f>S170*H170</f>
        <v>31.234560000000005</v>
      </c>
      <c r="AR170" s="148" t="s">
        <v>171</v>
      </c>
      <c r="AT170" s="148" t="s">
        <v>172</v>
      </c>
      <c r="AU170" s="148" t="s">
        <v>89</v>
      </c>
      <c r="AY170" s="17" t="s">
        <v>150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86</v>
      </c>
      <c r="BK170" s="149">
        <f>ROUND(I170*H170,2)</f>
        <v>0</v>
      </c>
      <c r="BL170" s="17" t="s">
        <v>171</v>
      </c>
      <c r="BM170" s="148" t="s">
        <v>331</v>
      </c>
    </row>
    <row r="171" spans="2:51" s="12" customFormat="1" ht="12">
      <c r="B171" s="166"/>
      <c r="D171" s="150" t="s">
        <v>296</v>
      </c>
      <c r="E171" s="167" t="s">
        <v>1</v>
      </c>
      <c r="F171" s="168" t="s">
        <v>332</v>
      </c>
      <c r="H171" s="167" t="s">
        <v>1</v>
      </c>
      <c r="I171" s="169"/>
      <c r="L171" s="166"/>
      <c r="M171" s="170"/>
      <c r="T171" s="171"/>
      <c r="AT171" s="167" t="s">
        <v>296</v>
      </c>
      <c r="AU171" s="167" t="s">
        <v>89</v>
      </c>
      <c r="AV171" s="12" t="s">
        <v>86</v>
      </c>
      <c r="AW171" s="12" t="s">
        <v>33</v>
      </c>
      <c r="AX171" s="12" t="s">
        <v>78</v>
      </c>
      <c r="AY171" s="167" t="s">
        <v>150</v>
      </c>
    </row>
    <row r="172" spans="2:51" s="13" customFormat="1" ht="12">
      <c r="B172" s="172"/>
      <c r="D172" s="150" t="s">
        <v>296</v>
      </c>
      <c r="E172" s="173" t="s">
        <v>1</v>
      </c>
      <c r="F172" s="174" t="s">
        <v>333</v>
      </c>
      <c r="H172" s="175">
        <v>21.6</v>
      </c>
      <c r="I172" s="176"/>
      <c r="L172" s="172"/>
      <c r="M172" s="177"/>
      <c r="T172" s="178"/>
      <c r="AT172" s="173" t="s">
        <v>296</v>
      </c>
      <c r="AU172" s="173" t="s">
        <v>89</v>
      </c>
      <c r="AV172" s="13" t="s">
        <v>89</v>
      </c>
      <c r="AW172" s="13" t="s">
        <v>33</v>
      </c>
      <c r="AX172" s="13" t="s">
        <v>78</v>
      </c>
      <c r="AY172" s="173" t="s">
        <v>150</v>
      </c>
    </row>
    <row r="173" spans="2:51" s="13" customFormat="1" ht="12">
      <c r="B173" s="172"/>
      <c r="D173" s="150" t="s">
        <v>296</v>
      </c>
      <c r="E173" s="173" t="s">
        <v>1</v>
      </c>
      <c r="F173" s="174" t="s">
        <v>334</v>
      </c>
      <c r="H173" s="175">
        <v>273.72</v>
      </c>
      <c r="I173" s="176"/>
      <c r="L173" s="172"/>
      <c r="M173" s="177"/>
      <c r="T173" s="178"/>
      <c r="AT173" s="173" t="s">
        <v>296</v>
      </c>
      <c r="AU173" s="173" t="s">
        <v>89</v>
      </c>
      <c r="AV173" s="13" t="s">
        <v>89</v>
      </c>
      <c r="AW173" s="13" t="s">
        <v>33</v>
      </c>
      <c r="AX173" s="13" t="s">
        <v>78</v>
      </c>
      <c r="AY173" s="173" t="s">
        <v>150</v>
      </c>
    </row>
    <row r="174" spans="2:51" s="13" customFormat="1" ht="12">
      <c r="B174" s="172"/>
      <c r="D174" s="150" t="s">
        <v>296</v>
      </c>
      <c r="E174" s="173" t="s">
        <v>1</v>
      </c>
      <c r="F174" s="174" t="s">
        <v>335</v>
      </c>
      <c r="H174" s="175">
        <v>12.48</v>
      </c>
      <c r="I174" s="176"/>
      <c r="L174" s="172"/>
      <c r="M174" s="177"/>
      <c r="T174" s="178"/>
      <c r="AT174" s="173" t="s">
        <v>296</v>
      </c>
      <c r="AU174" s="173" t="s">
        <v>89</v>
      </c>
      <c r="AV174" s="13" t="s">
        <v>89</v>
      </c>
      <c r="AW174" s="13" t="s">
        <v>33</v>
      </c>
      <c r="AX174" s="13" t="s">
        <v>78</v>
      </c>
      <c r="AY174" s="173" t="s">
        <v>150</v>
      </c>
    </row>
    <row r="175" spans="2:51" s="13" customFormat="1" ht="12">
      <c r="B175" s="172"/>
      <c r="D175" s="150" t="s">
        <v>296</v>
      </c>
      <c r="E175" s="173" t="s">
        <v>1</v>
      </c>
      <c r="F175" s="174" t="s">
        <v>336</v>
      </c>
      <c r="H175" s="175">
        <v>6.24</v>
      </c>
      <c r="I175" s="176"/>
      <c r="L175" s="172"/>
      <c r="M175" s="177"/>
      <c r="T175" s="178"/>
      <c r="AT175" s="173" t="s">
        <v>296</v>
      </c>
      <c r="AU175" s="173" t="s">
        <v>89</v>
      </c>
      <c r="AV175" s="13" t="s">
        <v>89</v>
      </c>
      <c r="AW175" s="13" t="s">
        <v>33</v>
      </c>
      <c r="AX175" s="13" t="s">
        <v>78</v>
      </c>
      <c r="AY175" s="173" t="s">
        <v>150</v>
      </c>
    </row>
    <row r="176" spans="2:51" s="13" customFormat="1" ht="12">
      <c r="B176" s="172"/>
      <c r="D176" s="150" t="s">
        <v>296</v>
      </c>
      <c r="E176" s="173" t="s">
        <v>1</v>
      </c>
      <c r="F176" s="174" t="s">
        <v>337</v>
      </c>
      <c r="H176" s="175">
        <v>4.68</v>
      </c>
      <c r="I176" s="176"/>
      <c r="L176" s="172"/>
      <c r="M176" s="177"/>
      <c r="T176" s="178"/>
      <c r="AT176" s="173" t="s">
        <v>296</v>
      </c>
      <c r="AU176" s="173" t="s">
        <v>89</v>
      </c>
      <c r="AV176" s="13" t="s">
        <v>89</v>
      </c>
      <c r="AW176" s="13" t="s">
        <v>33</v>
      </c>
      <c r="AX176" s="13" t="s">
        <v>78</v>
      </c>
      <c r="AY176" s="173" t="s">
        <v>150</v>
      </c>
    </row>
    <row r="177" spans="2:51" s="14" customFormat="1" ht="12">
      <c r="B177" s="179"/>
      <c r="D177" s="150" t="s">
        <v>296</v>
      </c>
      <c r="E177" s="180" t="s">
        <v>1</v>
      </c>
      <c r="F177" s="181" t="s">
        <v>303</v>
      </c>
      <c r="H177" s="182">
        <v>318.7200000000001</v>
      </c>
      <c r="I177" s="183"/>
      <c r="L177" s="179"/>
      <c r="M177" s="184"/>
      <c r="T177" s="185"/>
      <c r="AT177" s="180" t="s">
        <v>296</v>
      </c>
      <c r="AU177" s="180" t="s">
        <v>89</v>
      </c>
      <c r="AV177" s="14" t="s">
        <v>171</v>
      </c>
      <c r="AW177" s="14" t="s">
        <v>33</v>
      </c>
      <c r="AX177" s="14" t="s">
        <v>86</v>
      </c>
      <c r="AY177" s="180" t="s">
        <v>150</v>
      </c>
    </row>
    <row r="178" spans="2:65" s="1" customFormat="1" ht="24.2" customHeight="1">
      <c r="B178" s="32"/>
      <c r="C178" s="154" t="s">
        <v>178</v>
      </c>
      <c r="D178" s="154" t="s">
        <v>172</v>
      </c>
      <c r="E178" s="155" t="s">
        <v>338</v>
      </c>
      <c r="F178" s="156" t="s">
        <v>339</v>
      </c>
      <c r="G178" s="157" t="s">
        <v>293</v>
      </c>
      <c r="H178" s="158">
        <v>211.52</v>
      </c>
      <c r="I178" s="159"/>
      <c r="J178" s="160">
        <f>ROUND(I178*H178,2)</f>
        <v>0</v>
      </c>
      <c r="K178" s="156" t="s">
        <v>294</v>
      </c>
      <c r="L178" s="32"/>
      <c r="M178" s="161" t="s">
        <v>1</v>
      </c>
      <c r="N178" s="162" t="s">
        <v>43</v>
      </c>
      <c r="P178" s="146">
        <f>O178*H178</f>
        <v>0</v>
      </c>
      <c r="Q178" s="146">
        <v>0</v>
      </c>
      <c r="R178" s="146">
        <f>Q178*H178</f>
        <v>0</v>
      </c>
      <c r="S178" s="146">
        <v>0.22</v>
      </c>
      <c r="T178" s="147">
        <f>S178*H178</f>
        <v>46.534400000000005</v>
      </c>
      <c r="AR178" s="148" t="s">
        <v>171</v>
      </c>
      <c r="AT178" s="148" t="s">
        <v>172</v>
      </c>
      <c r="AU178" s="148" t="s">
        <v>89</v>
      </c>
      <c r="AY178" s="17" t="s">
        <v>150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86</v>
      </c>
      <c r="BK178" s="149">
        <f>ROUND(I178*H178,2)</f>
        <v>0</v>
      </c>
      <c r="BL178" s="17" t="s">
        <v>171</v>
      </c>
      <c r="BM178" s="148" t="s">
        <v>340</v>
      </c>
    </row>
    <row r="179" spans="2:51" s="12" customFormat="1" ht="12">
      <c r="B179" s="166"/>
      <c r="D179" s="150" t="s">
        <v>296</v>
      </c>
      <c r="E179" s="167" t="s">
        <v>1</v>
      </c>
      <c r="F179" s="168" t="s">
        <v>341</v>
      </c>
      <c r="H179" s="167" t="s">
        <v>1</v>
      </c>
      <c r="I179" s="169"/>
      <c r="L179" s="166"/>
      <c r="M179" s="170"/>
      <c r="T179" s="171"/>
      <c r="AT179" s="167" t="s">
        <v>296</v>
      </c>
      <c r="AU179" s="167" t="s">
        <v>89</v>
      </c>
      <c r="AV179" s="12" t="s">
        <v>86</v>
      </c>
      <c r="AW179" s="12" t="s">
        <v>33</v>
      </c>
      <c r="AX179" s="12" t="s">
        <v>78</v>
      </c>
      <c r="AY179" s="167" t="s">
        <v>150</v>
      </c>
    </row>
    <row r="180" spans="2:51" s="13" customFormat="1" ht="12">
      <c r="B180" s="172"/>
      <c r="D180" s="150" t="s">
        <v>296</v>
      </c>
      <c r="E180" s="173" t="s">
        <v>1</v>
      </c>
      <c r="F180" s="174" t="s">
        <v>342</v>
      </c>
      <c r="H180" s="175">
        <v>14.4</v>
      </c>
      <c r="I180" s="176"/>
      <c r="L180" s="172"/>
      <c r="M180" s="177"/>
      <c r="T180" s="178"/>
      <c r="AT180" s="173" t="s">
        <v>296</v>
      </c>
      <c r="AU180" s="173" t="s">
        <v>89</v>
      </c>
      <c r="AV180" s="13" t="s">
        <v>89</v>
      </c>
      <c r="AW180" s="13" t="s">
        <v>33</v>
      </c>
      <c r="AX180" s="13" t="s">
        <v>78</v>
      </c>
      <c r="AY180" s="173" t="s">
        <v>150</v>
      </c>
    </row>
    <row r="181" spans="2:51" s="13" customFormat="1" ht="12">
      <c r="B181" s="172"/>
      <c r="D181" s="150" t="s">
        <v>296</v>
      </c>
      <c r="E181" s="173" t="s">
        <v>1</v>
      </c>
      <c r="F181" s="174" t="s">
        <v>343</v>
      </c>
      <c r="H181" s="175">
        <v>182.48</v>
      </c>
      <c r="I181" s="176"/>
      <c r="L181" s="172"/>
      <c r="M181" s="177"/>
      <c r="T181" s="178"/>
      <c r="AT181" s="173" t="s">
        <v>296</v>
      </c>
      <c r="AU181" s="173" t="s">
        <v>89</v>
      </c>
      <c r="AV181" s="13" t="s">
        <v>89</v>
      </c>
      <c r="AW181" s="13" t="s">
        <v>33</v>
      </c>
      <c r="AX181" s="13" t="s">
        <v>78</v>
      </c>
      <c r="AY181" s="173" t="s">
        <v>150</v>
      </c>
    </row>
    <row r="182" spans="2:51" s="13" customFormat="1" ht="12">
      <c r="B182" s="172"/>
      <c r="D182" s="150" t="s">
        <v>296</v>
      </c>
      <c r="E182" s="173" t="s">
        <v>1</v>
      </c>
      <c r="F182" s="174" t="s">
        <v>344</v>
      </c>
      <c r="H182" s="175">
        <v>7.68</v>
      </c>
      <c r="I182" s="176"/>
      <c r="L182" s="172"/>
      <c r="M182" s="177"/>
      <c r="T182" s="178"/>
      <c r="AT182" s="173" t="s">
        <v>296</v>
      </c>
      <c r="AU182" s="173" t="s">
        <v>89</v>
      </c>
      <c r="AV182" s="13" t="s">
        <v>89</v>
      </c>
      <c r="AW182" s="13" t="s">
        <v>33</v>
      </c>
      <c r="AX182" s="13" t="s">
        <v>78</v>
      </c>
      <c r="AY182" s="173" t="s">
        <v>150</v>
      </c>
    </row>
    <row r="183" spans="2:51" s="13" customFormat="1" ht="12">
      <c r="B183" s="172"/>
      <c r="D183" s="150" t="s">
        <v>296</v>
      </c>
      <c r="E183" s="173" t="s">
        <v>1</v>
      </c>
      <c r="F183" s="174" t="s">
        <v>345</v>
      </c>
      <c r="H183" s="175">
        <v>3.84</v>
      </c>
      <c r="I183" s="176"/>
      <c r="L183" s="172"/>
      <c r="M183" s="177"/>
      <c r="T183" s="178"/>
      <c r="AT183" s="173" t="s">
        <v>296</v>
      </c>
      <c r="AU183" s="173" t="s">
        <v>89</v>
      </c>
      <c r="AV183" s="13" t="s">
        <v>89</v>
      </c>
      <c r="AW183" s="13" t="s">
        <v>33</v>
      </c>
      <c r="AX183" s="13" t="s">
        <v>78</v>
      </c>
      <c r="AY183" s="173" t="s">
        <v>150</v>
      </c>
    </row>
    <row r="184" spans="2:51" s="13" customFormat="1" ht="12">
      <c r="B184" s="172"/>
      <c r="D184" s="150" t="s">
        <v>296</v>
      </c>
      <c r="E184" s="173" t="s">
        <v>1</v>
      </c>
      <c r="F184" s="174" t="s">
        <v>346</v>
      </c>
      <c r="H184" s="175">
        <v>3.12</v>
      </c>
      <c r="I184" s="176"/>
      <c r="L184" s="172"/>
      <c r="M184" s="177"/>
      <c r="T184" s="178"/>
      <c r="AT184" s="173" t="s">
        <v>296</v>
      </c>
      <c r="AU184" s="173" t="s">
        <v>89</v>
      </c>
      <c r="AV184" s="13" t="s">
        <v>89</v>
      </c>
      <c r="AW184" s="13" t="s">
        <v>33</v>
      </c>
      <c r="AX184" s="13" t="s">
        <v>78</v>
      </c>
      <c r="AY184" s="173" t="s">
        <v>150</v>
      </c>
    </row>
    <row r="185" spans="2:51" s="14" customFormat="1" ht="12">
      <c r="B185" s="179"/>
      <c r="D185" s="150" t="s">
        <v>296</v>
      </c>
      <c r="E185" s="180" t="s">
        <v>1</v>
      </c>
      <c r="F185" s="181" t="s">
        <v>303</v>
      </c>
      <c r="H185" s="182">
        <v>211.52</v>
      </c>
      <c r="I185" s="183"/>
      <c r="L185" s="179"/>
      <c r="M185" s="184"/>
      <c r="T185" s="185"/>
      <c r="AT185" s="180" t="s">
        <v>296</v>
      </c>
      <c r="AU185" s="180" t="s">
        <v>89</v>
      </c>
      <c r="AV185" s="14" t="s">
        <v>171</v>
      </c>
      <c r="AW185" s="14" t="s">
        <v>33</v>
      </c>
      <c r="AX185" s="14" t="s">
        <v>86</v>
      </c>
      <c r="AY185" s="180" t="s">
        <v>150</v>
      </c>
    </row>
    <row r="186" spans="2:65" s="1" customFormat="1" ht="24.2" customHeight="1">
      <c r="B186" s="32"/>
      <c r="C186" s="154" t="s">
        <v>185</v>
      </c>
      <c r="D186" s="154" t="s">
        <v>172</v>
      </c>
      <c r="E186" s="155" t="s">
        <v>347</v>
      </c>
      <c r="F186" s="156" t="s">
        <v>348</v>
      </c>
      <c r="G186" s="157" t="s">
        <v>293</v>
      </c>
      <c r="H186" s="158">
        <v>266.38</v>
      </c>
      <c r="I186" s="159"/>
      <c r="J186" s="160">
        <f>ROUND(I186*H186,2)</f>
        <v>0</v>
      </c>
      <c r="K186" s="156" t="s">
        <v>294</v>
      </c>
      <c r="L186" s="32"/>
      <c r="M186" s="161" t="s">
        <v>1</v>
      </c>
      <c r="N186" s="162" t="s">
        <v>43</v>
      </c>
      <c r="P186" s="146">
        <f>O186*H186</f>
        <v>0</v>
      </c>
      <c r="Q186" s="146">
        <v>0</v>
      </c>
      <c r="R186" s="146">
        <f>Q186*H186</f>
        <v>0</v>
      </c>
      <c r="S186" s="146">
        <v>0.316</v>
      </c>
      <c r="T186" s="147">
        <f>S186*H186</f>
        <v>84.17608</v>
      </c>
      <c r="AR186" s="148" t="s">
        <v>171</v>
      </c>
      <c r="AT186" s="148" t="s">
        <v>172</v>
      </c>
      <c r="AU186" s="148" t="s">
        <v>89</v>
      </c>
      <c r="AY186" s="17" t="s">
        <v>150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86</v>
      </c>
      <c r="BK186" s="149">
        <f>ROUND(I186*H186,2)</f>
        <v>0</v>
      </c>
      <c r="BL186" s="17" t="s">
        <v>171</v>
      </c>
      <c r="BM186" s="148" t="s">
        <v>349</v>
      </c>
    </row>
    <row r="187" spans="2:51" s="12" customFormat="1" ht="12">
      <c r="B187" s="166"/>
      <c r="D187" s="150" t="s">
        <v>296</v>
      </c>
      <c r="E187" s="167" t="s">
        <v>1</v>
      </c>
      <c r="F187" s="168" t="s">
        <v>323</v>
      </c>
      <c r="H187" s="167" t="s">
        <v>1</v>
      </c>
      <c r="I187" s="169"/>
      <c r="L187" s="166"/>
      <c r="M187" s="170"/>
      <c r="T187" s="171"/>
      <c r="AT187" s="167" t="s">
        <v>296</v>
      </c>
      <c r="AU187" s="167" t="s">
        <v>89</v>
      </c>
      <c r="AV187" s="12" t="s">
        <v>86</v>
      </c>
      <c r="AW187" s="12" t="s">
        <v>33</v>
      </c>
      <c r="AX187" s="12" t="s">
        <v>78</v>
      </c>
      <c r="AY187" s="167" t="s">
        <v>150</v>
      </c>
    </row>
    <row r="188" spans="2:51" s="13" customFormat="1" ht="12">
      <c r="B188" s="172"/>
      <c r="D188" s="150" t="s">
        <v>296</v>
      </c>
      <c r="E188" s="173" t="s">
        <v>1</v>
      </c>
      <c r="F188" s="174" t="s">
        <v>324</v>
      </c>
      <c r="H188" s="175">
        <v>21.6</v>
      </c>
      <c r="I188" s="176"/>
      <c r="L188" s="172"/>
      <c r="M188" s="177"/>
      <c r="T188" s="178"/>
      <c r="AT188" s="173" t="s">
        <v>296</v>
      </c>
      <c r="AU188" s="173" t="s">
        <v>89</v>
      </c>
      <c r="AV188" s="13" t="s">
        <v>89</v>
      </c>
      <c r="AW188" s="13" t="s">
        <v>33</v>
      </c>
      <c r="AX188" s="13" t="s">
        <v>78</v>
      </c>
      <c r="AY188" s="173" t="s">
        <v>150</v>
      </c>
    </row>
    <row r="189" spans="2:51" s="13" customFormat="1" ht="12">
      <c r="B189" s="172"/>
      <c r="D189" s="150" t="s">
        <v>296</v>
      </c>
      <c r="E189" s="173" t="s">
        <v>1</v>
      </c>
      <c r="F189" s="174" t="s">
        <v>325</v>
      </c>
      <c r="H189" s="175">
        <v>228.1</v>
      </c>
      <c r="I189" s="176"/>
      <c r="L189" s="172"/>
      <c r="M189" s="177"/>
      <c r="T189" s="178"/>
      <c r="AT189" s="173" t="s">
        <v>296</v>
      </c>
      <c r="AU189" s="173" t="s">
        <v>89</v>
      </c>
      <c r="AV189" s="13" t="s">
        <v>89</v>
      </c>
      <c r="AW189" s="13" t="s">
        <v>33</v>
      </c>
      <c r="AX189" s="13" t="s">
        <v>78</v>
      </c>
      <c r="AY189" s="173" t="s">
        <v>150</v>
      </c>
    </row>
    <row r="190" spans="2:51" s="13" customFormat="1" ht="12">
      <c r="B190" s="172"/>
      <c r="D190" s="150" t="s">
        <v>296</v>
      </c>
      <c r="E190" s="173" t="s">
        <v>1</v>
      </c>
      <c r="F190" s="174" t="s">
        <v>326</v>
      </c>
      <c r="H190" s="175">
        <v>8</v>
      </c>
      <c r="I190" s="176"/>
      <c r="L190" s="172"/>
      <c r="M190" s="177"/>
      <c r="T190" s="178"/>
      <c r="AT190" s="173" t="s">
        <v>296</v>
      </c>
      <c r="AU190" s="173" t="s">
        <v>89</v>
      </c>
      <c r="AV190" s="13" t="s">
        <v>89</v>
      </c>
      <c r="AW190" s="13" t="s">
        <v>33</v>
      </c>
      <c r="AX190" s="13" t="s">
        <v>78</v>
      </c>
      <c r="AY190" s="173" t="s">
        <v>150</v>
      </c>
    </row>
    <row r="191" spans="2:51" s="13" customFormat="1" ht="12">
      <c r="B191" s="172"/>
      <c r="D191" s="150" t="s">
        <v>296</v>
      </c>
      <c r="E191" s="173" t="s">
        <v>1</v>
      </c>
      <c r="F191" s="174" t="s">
        <v>327</v>
      </c>
      <c r="H191" s="175">
        <v>4</v>
      </c>
      <c r="I191" s="176"/>
      <c r="L191" s="172"/>
      <c r="M191" s="177"/>
      <c r="T191" s="178"/>
      <c r="AT191" s="173" t="s">
        <v>296</v>
      </c>
      <c r="AU191" s="173" t="s">
        <v>89</v>
      </c>
      <c r="AV191" s="13" t="s">
        <v>89</v>
      </c>
      <c r="AW191" s="13" t="s">
        <v>33</v>
      </c>
      <c r="AX191" s="13" t="s">
        <v>78</v>
      </c>
      <c r="AY191" s="173" t="s">
        <v>150</v>
      </c>
    </row>
    <row r="192" spans="2:51" s="13" customFormat="1" ht="12">
      <c r="B192" s="172"/>
      <c r="D192" s="150" t="s">
        <v>296</v>
      </c>
      <c r="E192" s="173" t="s">
        <v>1</v>
      </c>
      <c r="F192" s="174" t="s">
        <v>328</v>
      </c>
      <c r="H192" s="175">
        <v>4.68</v>
      </c>
      <c r="I192" s="176"/>
      <c r="L192" s="172"/>
      <c r="M192" s="177"/>
      <c r="T192" s="178"/>
      <c r="AT192" s="173" t="s">
        <v>296</v>
      </c>
      <c r="AU192" s="173" t="s">
        <v>89</v>
      </c>
      <c r="AV192" s="13" t="s">
        <v>89</v>
      </c>
      <c r="AW192" s="13" t="s">
        <v>33</v>
      </c>
      <c r="AX192" s="13" t="s">
        <v>78</v>
      </c>
      <c r="AY192" s="173" t="s">
        <v>150</v>
      </c>
    </row>
    <row r="193" spans="2:51" s="14" customFormat="1" ht="12">
      <c r="B193" s="179"/>
      <c r="D193" s="150" t="s">
        <v>296</v>
      </c>
      <c r="E193" s="180" t="s">
        <v>1</v>
      </c>
      <c r="F193" s="181" t="s">
        <v>303</v>
      </c>
      <c r="H193" s="182">
        <v>266.38</v>
      </c>
      <c r="I193" s="183"/>
      <c r="L193" s="179"/>
      <c r="M193" s="184"/>
      <c r="T193" s="185"/>
      <c r="AT193" s="180" t="s">
        <v>296</v>
      </c>
      <c r="AU193" s="180" t="s">
        <v>89</v>
      </c>
      <c r="AV193" s="14" t="s">
        <v>171</v>
      </c>
      <c r="AW193" s="14" t="s">
        <v>33</v>
      </c>
      <c r="AX193" s="14" t="s">
        <v>86</v>
      </c>
      <c r="AY193" s="180" t="s">
        <v>150</v>
      </c>
    </row>
    <row r="194" spans="2:65" s="1" customFormat="1" ht="24.2" customHeight="1">
      <c r="B194" s="32"/>
      <c r="C194" s="154" t="s">
        <v>190</v>
      </c>
      <c r="D194" s="154" t="s">
        <v>172</v>
      </c>
      <c r="E194" s="155" t="s">
        <v>347</v>
      </c>
      <c r="F194" s="156" t="s">
        <v>348</v>
      </c>
      <c r="G194" s="157" t="s">
        <v>293</v>
      </c>
      <c r="H194" s="158">
        <v>1163.8</v>
      </c>
      <c r="I194" s="159"/>
      <c r="J194" s="160">
        <f>ROUND(I194*H194,2)</f>
        <v>0</v>
      </c>
      <c r="K194" s="156" t="s">
        <v>294</v>
      </c>
      <c r="L194" s="32"/>
      <c r="M194" s="161" t="s">
        <v>1</v>
      </c>
      <c r="N194" s="162" t="s">
        <v>43</v>
      </c>
      <c r="P194" s="146">
        <f>O194*H194</f>
        <v>0</v>
      </c>
      <c r="Q194" s="146">
        <v>0</v>
      </c>
      <c r="R194" s="146">
        <f>Q194*H194</f>
        <v>0</v>
      </c>
      <c r="S194" s="146">
        <v>0.316</v>
      </c>
      <c r="T194" s="147">
        <f>S194*H194</f>
        <v>367.7608</v>
      </c>
      <c r="AR194" s="148" t="s">
        <v>171</v>
      </c>
      <c r="AT194" s="148" t="s">
        <v>172</v>
      </c>
      <c r="AU194" s="148" t="s">
        <v>89</v>
      </c>
      <c r="AY194" s="17" t="s">
        <v>150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86</v>
      </c>
      <c r="BK194" s="149">
        <f>ROUND(I194*H194,2)</f>
        <v>0</v>
      </c>
      <c r="BL194" s="17" t="s">
        <v>171</v>
      </c>
      <c r="BM194" s="148" t="s">
        <v>350</v>
      </c>
    </row>
    <row r="195" spans="2:51" s="12" customFormat="1" ht="12">
      <c r="B195" s="166"/>
      <c r="D195" s="150" t="s">
        <v>296</v>
      </c>
      <c r="E195" s="167" t="s">
        <v>1</v>
      </c>
      <c r="F195" s="168" t="s">
        <v>307</v>
      </c>
      <c r="H195" s="167" t="s">
        <v>1</v>
      </c>
      <c r="I195" s="169"/>
      <c r="L195" s="166"/>
      <c r="M195" s="170"/>
      <c r="T195" s="171"/>
      <c r="AT195" s="167" t="s">
        <v>296</v>
      </c>
      <c r="AU195" s="167" t="s">
        <v>89</v>
      </c>
      <c r="AV195" s="12" t="s">
        <v>86</v>
      </c>
      <c r="AW195" s="12" t="s">
        <v>33</v>
      </c>
      <c r="AX195" s="12" t="s">
        <v>78</v>
      </c>
      <c r="AY195" s="167" t="s">
        <v>150</v>
      </c>
    </row>
    <row r="196" spans="2:51" s="13" customFormat="1" ht="12">
      <c r="B196" s="172"/>
      <c r="D196" s="150" t="s">
        <v>296</v>
      </c>
      <c r="E196" s="173" t="s">
        <v>1</v>
      </c>
      <c r="F196" s="174" t="s">
        <v>308</v>
      </c>
      <c r="H196" s="175">
        <v>85</v>
      </c>
      <c r="I196" s="176"/>
      <c r="L196" s="172"/>
      <c r="M196" s="177"/>
      <c r="T196" s="178"/>
      <c r="AT196" s="173" t="s">
        <v>296</v>
      </c>
      <c r="AU196" s="173" t="s">
        <v>89</v>
      </c>
      <c r="AV196" s="13" t="s">
        <v>89</v>
      </c>
      <c r="AW196" s="13" t="s">
        <v>33</v>
      </c>
      <c r="AX196" s="13" t="s">
        <v>78</v>
      </c>
      <c r="AY196" s="173" t="s">
        <v>150</v>
      </c>
    </row>
    <row r="197" spans="2:51" s="13" customFormat="1" ht="12">
      <c r="B197" s="172"/>
      <c r="D197" s="150" t="s">
        <v>296</v>
      </c>
      <c r="E197" s="173" t="s">
        <v>1</v>
      </c>
      <c r="F197" s="174" t="s">
        <v>309</v>
      </c>
      <c r="H197" s="175">
        <v>281</v>
      </c>
      <c r="I197" s="176"/>
      <c r="L197" s="172"/>
      <c r="M197" s="177"/>
      <c r="T197" s="178"/>
      <c r="AT197" s="173" t="s">
        <v>296</v>
      </c>
      <c r="AU197" s="173" t="s">
        <v>89</v>
      </c>
      <c r="AV197" s="13" t="s">
        <v>89</v>
      </c>
      <c r="AW197" s="13" t="s">
        <v>33</v>
      </c>
      <c r="AX197" s="13" t="s">
        <v>78</v>
      </c>
      <c r="AY197" s="173" t="s">
        <v>150</v>
      </c>
    </row>
    <row r="198" spans="2:51" s="13" customFormat="1" ht="12">
      <c r="B198" s="172"/>
      <c r="D198" s="150" t="s">
        <v>296</v>
      </c>
      <c r="E198" s="173" t="s">
        <v>1</v>
      </c>
      <c r="F198" s="174" t="s">
        <v>310</v>
      </c>
      <c r="H198" s="175">
        <v>54</v>
      </c>
      <c r="I198" s="176"/>
      <c r="L198" s="172"/>
      <c r="M198" s="177"/>
      <c r="T198" s="178"/>
      <c r="AT198" s="173" t="s">
        <v>296</v>
      </c>
      <c r="AU198" s="173" t="s">
        <v>89</v>
      </c>
      <c r="AV198" s="13" t="s">
        <v>89</v>
      </c>
      <c r="AW198" s="13" t="s">
        <v>33</v>
      </c>
      <c r="AX198" s="13" t="s">
        <v>78</v>
      </c>
      <c r="AY198" s="173" t="s">
        <v>150</v>
      </c>
    </row>
    <row r="199" spans="2:51" s="13" customFormat="1" ht="12">
      <c r="B199" s="172"/>
      <c r="D199" s="150" t="s">
        <v>296</v>
      </c>
      <c r="E199" s="173" t="s">
        <v>1</v>
      </c>
      <c r="F199" s="174" t="s">
        <v>311</v>
      </c>
      <c r="H199" s="175">
        <v>11.4</v>
      </c>
      <c r="I199" s="176"/>
      <c r="L199" s="172"/>
      <c r="M199" s="177"/>
      <c r="T199" s="178"/>
      <c r="AT199" s="173" t="s">
        <v>296</v>
      </c>
      <c r="AU199" s="173" t="s">
        <v>89</v>
      </c>
      <c r="AV199" s="13" t="s">
        <v>89</v>
      </c>
      <c r="AW199" s="13" t="s">
        <v>33</v>
      </c>
      <c r="AX199" s="13" t="s">
        <v>78</v>
      </c>
      <c r="AY199" s="173" t="s">
        <v>150</v>
      </c>
    </row>
    <row r="200" spans="2:51" s="13" customFormat="1" ht="12">
      <c r="B200" s="172"/>
      <c r="D200" s="150" t="s">
        <v>296</v>
      </c>
      <c r="E200" s="173" t="s">
        <v>1</v>
      </c>
      <c r="F200" s="174" t="s">
        <v>312</v>
      </c>
      <c r="H200" s="175">
        <v>8</v>
      </c>
      <c r="I200" s="176"/>
      <c r="L200" s="172"/>
      <c r="M200" s="177"/>
      <c r="T200" s="178"/>
      <c r="AT200" s="173" t="s">
        <v>296</v>
      </c>
      <c r="AU200" s="173" t="s">
        <v>89</v>
      </c>
      <c r="AV200" s="13" t="s">
        <v>89</v>
      </c>
      <c r="AW200" s="13" t="s">
        <v>33</v>
      </c>
      <c r="AX200" s="13" t="s">
        <v>78</v>
      </c>
      <c r="AY200" s="173" t="s">
        <v>150</v>
      </c>
    </row>
    <row r="201" spans="2:51" s="13" customFormat="1" ht="12">
      <c r="B201" s="172"/>
      <c r="D201" s="150" t="s">
        <v>296</v>
      </c>
      <c r="E201" s="173" t="s">
        <v>1</v>
      </c>
      <c r="F201" s="174" t="s">
        <v>313</v>
      </c>
      <c r="H201" s="175">
        <v>33.5</v>
      </c>
      <c r="I201" s="176"/>
      <c r="L201" s="172"/>
      <c r="M201" s="177"/>
      <c r="T201" s="178"/>
      <c r="AT201" s="173" t="s">
        <v>296</v>
      </c>
      <c r="AU201" s="173" t="s">
        <v>89</v>
      </c>
      <c r="AV201" s="13" t="s">
        <v>89</v>
      </c>
      <c r="AW201" s="13" t="s">
        <v>33</v>
      </c>
      <c r="AX201" s="13" t="s">
        <v>78</v>
      </c>
      <c r="AY201" s="173" t="s">
        <v>150</v>
      </c>
    </row>
    <row r="202" spans="2:51" s="13" customFormat="1" ht="12">
      <c r="B202" s="172"/>
      <c r="D202" s="150" t="s">
        <v>296</v>
      </c>
      <c r="E202" s="173" t="s">
        <v>1</v>
      </c>
      <c r="F202" s="174" t="s">
        <v>314</v>
      </c>
      <c r="H202" s="175">
        <v>432.6</v>
      </c>
      <c r="I202" s="176"/>
      <c r="L202" s="172"/>
      <c r="M202" s="177"/>
      <c r="T202" s="178"/>
      <c r="AT202" s="173" t="s">
        <v>296</v>
      </c>
      <c r="AU202" s="173" t="s">
        <v>89</v>
      </c>
      <c r="AV202" s="13" t="s">
        <v>89</v>
      </c>
      <c r="AW202" s="13" t="s">
        <v>33</v>
      </c>
      <c r="AX202" s="13" t="s">
        <v>78</v>
      </c>
      <c r="AY202" s="173" t="s">
        <v>150</v>
      </c>
    </row>
    <row r="203" spans="2:51" s="13" customFormat="1" ht="12">
      <c r="B203" s="172"/>
      <c r="D203" s="150" t="s">
        <v>296</v>
      </c>
      <c r="E203" s="173" t="s">
        <v>1</v>
      </c>
      <c r="F203" s="174" t="s">
        <v>315</v>
      </c>
      <c r="H203" s="175">
        <v>16</v>
      </c>
      <c r="I203" s="176"/>
      <c r="L203" s="172"/>
      <c r="M203" s="177"/>
      <c r="T203" s="178"/>
      <c r="AT203" s="173" t="s">
        <v>296</v>
      </c>
      <c r="AU203" s="173" t="s">
        <v>89</v>
      </c>
      <c r="AV203" s="13" t="s">
        <v>89</v>
      </c>
      <c r="AW203" s="13" t="s">
        <v>33</v>
      </c>
      <c r="AX203" s="13" t="s">
        <v>78</v>
      </c>
      <c r="AY203" s="173" t="s">
        <v>150</v>
      </c>
    </row>
    <row r="204" spans="2:51" s="13" customFormat="1" ht="12">
      <c r="B204" s="172"/>
      <c r="D204" s="150" t="s">
        <v>296</v>
      </c>
      <c r="E204" s="173" t="s">
        <v>1</v>
      </c>
      <c r="F204" s="174" t="s">
        <v>316</v>
      </c>
      <c r="H204" s="175">
        <v>95.7</v>
      </c>
      <c r="I204" s="176"/>
      <c r="L204" s="172"/>
      <c r="M204" s="177"/>
      <c r="T204" s="178"/>
      <c r="AT204" s="173" t="s">
        <v>296</v>
      </c>
      <c r="AU204" s="173" t="s">
        <v>89</v>
      </c>
      <c r="AV204" s="13" t="s">
        <v>89</v>
      </c>
      <c r="AW204" s="13" t="s">
        <v>33</v>
      </c>
      <c r="AX204" s="13" t="s">
        <v>78</v>
      </c>
      <c r="AY204" s="173" t="s">
        <v>150</v>
      </c>
    </row>
    <row r="205" spans="2:51" s="13" customFormat="1" ht="12">
      <c r="B205" s="172"/>
      <c r="D205" s="150" t="s">
        <v>296</v>
      </c>
      <c r="E205" s="173" t="s">
        <v>1</v>
      </c>
      <c r="F205" s="174" t="s">
        <v>317</v>
      </c>
      <c r="H205" s="175">
        <v>80</v>
      </c>
      <c r="I205" s="176"/>
      <c r="L205" s="172"/>
      <c r="M205" s="177"/>
      <c r="T205" s="178"/>
      <c r="AT205" s="173" t="s">
        <v>296</v>
      </c>
      <c r="AU205" s="173" t="s">
        <v>89</v>
      </c>
      <c r="AV205" s="13" t="s">
        <v>89</v>
      </c>
      <c r="AW205" s="13" t="s">
        <v>33</v>
      </c>
      <c r="AX205" s="13" t="s">
        <v>78</v>
      </c>
      <c r="AY205" s="173" t="s">
        <v>150</v>
      </c>
    </row>
    <row r="206" spans="2:51" s="13" customFormat="1" ht="12">
      <c r="B206" s="172"/>
      <c r="D206" s="150" t="s">
        <v>296</v>
      </c>
      <c r="E206" s="173" t="s">
        <v>1</v>
      </c>
      <c r="F206" s="174" t="s">
        <v>318</v>
      </c>
      <c r="H206" s="175">
        <v>26.4</v>
      </c>
      <c r="I206" s="176"/>
      <c r="L206" s="172"/>
      <c r="M206" s="177"/>
      <c r="T206" s="178"/>
      <c r="AT206" s="173" t="s">
        <v>296</v>
      </c>
      <c r="AU206" s="173" t="s">
        <v>89</v>
      </c>
      <c r="AV206" s="13" t="s">
        <v>89</v>
      </c>
      <c r="AW206" s="13" t="s">
        <v>33</v>
      </c>
      <c r="AX206" s="13" t="s">
        <v>78</v>
      </c>
      <c r="AY206" s="173" t="s">
        <v>150</v>
      </c>
    </row>
    <row r="207" spans="2:51" s="13" customFormat="1" ht="12">
      <c r="B207" s="172"/>
      <c r="D207" s="150" t="s">
        <v>296</v>
      </c>
      <c r="E207" s="173" t="s">
        <v>1</v>
      </c>
      <c r="F207" s="174" t="s">
        <v>319</v>
      </c>
      <c r="H207" s="175">
        <v>40.2</v>
      </c>
      <c r="I207" s="176"/>
      <c r="L207" s="172"/>
      <c r="M207" s="177"/>
      <c r="T207" s="178"/>
      <c r="AT207" s="173" t="s">
        <v>296</v>
      </c>
      <c r="AU207" s="173" t="s">
        <v>89</v>
      </c>
      <c r="AV207" s="13" t="s">
        <v>89</v>
      </c>
      <c r="AW207" s="13" t="s">
        <v>33</v>
      </c>
      <c r="AX207" s="13" t="s">
        <v>78</v>
      </c>
      <c r="AY207" s="173" t="s">
        <v>150</v>
      </c>
    </row>
    <row r="208" spans="2:51" s="14" customFormat="1" ht="12">
      <c r="B208" s="179"/>
      <c r="D208" s="150" t="s">
        <v>296</v>
      </c>
      <c r="E208" s="180" t="s">
        <v>1</v>
      </c>
      <c r="F208" s="181" t="s">
        <v>303</v>
      </c>
      <c r="H208" s="182">
        <v>1163.8000000000002</v>
      </c>
      <c r="I208" s="183"/>
      <c r="L208" s="179"/>
      <c r="M208" s="184"/>
      <c r="T208" s="185"/>
      <c r="AT208" s="180" t="s">
        <v>296</v>
      </c>
      <c r="AU208" s="180" t="s">
        <v>89</v>
      </c>
      <c r="AV208" s="14" t="s">
        <v>171</v>
      </c>
      <c r="AW208" s="14" t="s">
        <v>33</v>
      </c>
      <c r="AX208" s="14" t="s">
        <v>86</v>
      </c>
      <c r="AY208" s="180" t="s">
        <v>150</v>
      </c>
    </row>
    <row r="209" spans="2:65" s="1" customFormat="1" ht="24.2" customHeight="1">
      <c r="B209" s="32"/>
      <c r="C209" s="154" t="s">
        <v>195</v>
      </c>
      <c r="D209" s="154" t="s">
        <v>172</v>
      </c>
      <c r="E209" s="155" t="s">
        <v>351</v>
      </c>
      <c r="F209" s="156" t="s">
        <v>352</v>
      </c>
      <c r="G209" s="157" t="s">
        <v>293</v>
      </c>
      <c r="H209" s="158">
        <v>266.38</v>
      </c>
      <c r="I209" s="159"/>
      <c r="J209" s="160">
        <f>ROUND(I209*H209,2)</f>
        <v>0</v>
      </c>
      <c r="K209" s="156" t="s">
        <v>294</v>
      </c>
      <c r="L209" s="32"/>
      <c r="M209" s="161" t="s">
        <v>1</v>
      </c>
      <c r="N209" s="162" t="s">
        <v>43</v>
      </c>
      <c r="P209" s="146">
        <f>O209*H209</f>
        <v>0</v>
      </c>
      <c r="Q209" s="146">
        <v>4E-05</v>
      </c>
      <c r="R209" s="146">
        <f>Q209*H209</f>
        <v>0.0106552</v>
      </c>
      <c r="S209" s="146">
        <v>0.115</v>
      </c>
      <c r="T209" s="147">
        <f>S209*H209</f>
        <v>30.6337</v>
      </c>
      <c r="AR209" s="148" t="s">
        <v>171</v>
      </c>
      <c r="AT209" s="148" t="s">
        <v>172</v>
      </c>
      <c r="AU209" s="148" t="s">
        <v>89</v>
      </c>
      <c r="AY209" s="17" t="s">
        <v>150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7" t="s">
        <v>86</v>
      </c>
      <c r="BK209" s="149">
        <f>ROUND(I209*H209,2)</f>
        <v>0</v>
      </c>
      <c r="BL209" s="17" t="s">
        <v>171</v>
      </c>
      <c r="BM209" s="148" t="s">
        <v>353</v>
      </c>
    </row>
    <row r="210" spans="2:51" s="12" customFormat="1" ht="12">
      <c r="B210" s="166"/>
      <c r="D210" s="150" t="s">
        <v>296</v>
      </c>
      <c r="E210" s="167" t="s">
        <v>1</v>
      </c>
      <c r="F210" s="168" t="s">
        <v>323</v>
      </c>
      <c r="H210" s="167" t="s">
        <v>1</v>
      </c>
      <c r="I210" s="169"/>
      <c r="L210" s="166"/>
      <c r="M210" s="170"/>
      <c r="T210" s="171"/>
      <c r="AT210" s="167" t="s">
        <v>296</v>
      </c>
      <c r="AU210" s="167" t="s">
        <v>89</v>
      </c>
      <c r="AV210" s="12" t="s">
        <v>86</v>
      </c>
      <c r="AW210" s="12" t="s">
        <v>33</v>
      </c>
      <c r="AX210" s="12" t="s">
        <v>78</v>
      </c>
      <c r="AY210" s="167" t="s">
        <v>150</v>
      </c>
    </row>
    <row r="211" spans="2:51" s="13" customFormat="1" ht="12">
      <c r="B211" s="172"/>
      <c r="D211" s="150" t="s">
        <v>296</v>
      </c>
      <c r="E211" s="173" t="s">
        <v>1</v>
      </c>
      <c r="F211" s="174" t="s">
        <v>324</v>
      </c>
      <c r="H211" s="175">
        <v>21.6</v>
      </c>
      <c r="I211" s="176"/>
      <c r="L211" s="172"/>
      <c r="M211" s="177"/>
      <c r="T211" s="178"/>
      <c r="AT211" s="173" t="s">
        <v>296</v>
      </c>
      <c r="AU211" s="173" t="s">
        <v>89</v>
      </c>
      <c r="AV211" s="13" t="s">
        <v>89</v>
      </c>
      <c r="AW211" s="13" t="s">
        <v>33</v>
      </c>
      <c r="AX211" s="13" t="s">
        <v>78</v>
      </c>
      <c r="AY211" s="173" t="s">
        <v>150</v>
      </c>
    </row>
    <row r="212" spans="2:51" s="13" customFormat="1" ht="12">
      <c r="B212" s="172"/>
      <c r="D212" s="150" t="s">
        <v>296</v>
      </c>
      <c r="E212" s="173" t="s">
        <v>1</v>
      </c>
      <c r="F212" s="174" t="s">
        <v>325</v>
      </c>
      <c r="H212" s="175">
        <v>228.1</v>
      </c>
      <c r="I212" s="176"/>
      <c r="L212" s="172"/>
      <c r="M212" s="177"/>
      <c r="T212" s="178"/>
      <c r="AT212" s="173" t="s">
        <v>296</v>
      </c>
      <c r="AU212" s="173" t="s">
        <v>89</v>
      </c>
      <c r="AV212" s="13" t="s">
        <v>89</v>
      </c>
      <c r="AW212" s="13" t="s">
        <v>33</v>
      </c>
      <c r="AX212" s="13" t="s">
        <v>78</v>
      </c>
      <c r="AY212" s="173" t="s">
        <v>150</v>
      </c>
    </row>
    <row r="213" spans="2:51" s="13" customFormat="1" ht="12">
      <c r="B213" s="172"/>
      <c r="D213" s="150" t="s">
        <v>296</v>
      </c>
      <c r="E213" s="173" t="s">
        <v>1</v>
      </c>
      <c r="F213" s="174" t="s">
        <v>326</v>
      </c>
      <c r="H213" s="175">
        <v>8</v>
      </c>
      <c r="I213" s="176"/>
      <c r="L213" s="172"/>
      <c r="M213" s="177"/>
      <c r="T213" s="178"/>
      <c r="AT213" s="173" t="s">
        <v>296</v>
      </c>
      <c r="AU213" s="173" t="s">
        <v>89</v>
      </c>
      <c r="AV213" s="13" t="s">
        <v>89</v>
      </c>
      <c r="AW213" s="13" t="s">
        <v>33</v>
      </c>
      <c r="AX213" s="13" t="s">
        <v>78</v>
      </c>
      <c r="AY213" s="173" t="s">
        <v>150</v>
      </c>
    </row>
    <row r="214" spans="2:51" s="13" customFormat="1" ht="12">
      <c r="B214" s="172"/>
      <c r="D214" s="150" t="s">
        <v>296</v>
      </c>
      <c r="E214" s="173" t="s">
        <v>1</v>
      </c>
      <c r="F214" s="174" t="s">
        <v>327</v>
      </c>
      <c r="H214" s="175">
        <v>4</v>
      </c>
      <c r="I214" s="176"/>
      <c r="L214" s="172"/>
      <c r="M214" s="177"/>
      <c r="T214" s="178"/>
      <c r="AT214" s="173" t="s">
        <v>296</v>
      </c>
      <c r="AU214" s="173" t="s">
        <v>89</v>
      </c>
      <c r="AV214" s="13" t="s">
        <v>89</v>
      </c>
      <c r="AW214" s="13" t="s">
        <v>33</v>
      </c>
      <c r="AX214" s="13" t="s">
        <v>78</v>
      </c>
      <c r="AY214" s="173" t="s">
        <v>150</v>
      </c>
    </row>
    <row r="215" spans="2:51" s="13" customFormat="1" ht="12">
      <c r="B215" s="172"/>
      <c r="D215" s="150" t="s">
        <v>296</v>
      </c>
      <c r="E215" s="173" t="s">
        <v>1</v>
      </c>
      <c r="F215" s="174" t="s">
        <v>328</v>
      </c>
      <c r="H215" s="175">
        <v>4.68</v>
      </c>
      <c r="I215" s="176"/>
      <c r="L215" s="172"/>
      <c r="M215" s="177"/>
      <c r="T215" s="178"/>
      <c r="AT215" s="173" t="s">
        <v>296</v>
      </c>
      <c r="AU215" s="173" t="s">
        <v>89</v>
      </c>
      <c r="AV215" s="13" t="s">
        <v>89</v>
      </c>
      <c r="AW215" s="13" t="s">
        <v>33</v>
      </c>
      <c r="AX215" s="13" t="s">
        <v>78</v>
      </c>
      <c r="AY215" s="173" t="s">
        <v>150</v>
      </c>
    </row>
    <row r="216" spans="2:51" s="14" customFormat="1" ht="12">
      <c r="B216" s="179"/>
      <c r="D216" s="150" t="s">
        <v>296</v>
      </c>
      <c r="E216" s="180" t="s">
        <v>1</v>
      </c>
      <c r="F216" s="181" t="s">
        <v>303</v>
      </c>
      <c r="H216" s="182">
        <v>266.38</v>
      </c>
      <c r="I216" s="183"/>
      <c r="L216" s="179"/>
      <c r="M216" s="184"/>
      <c r="T216" s="185"/>
      <c r="AT216" s="180" t="s">
        <v>296</v>
      </c>
      <c r="AU216" s="180" t="s">
        <v>89</v>
      </c>
      <c r="AV216" s="14" t="s">
        <v>171</v>
      </c>
      <c r="AW216" s="14" t="s">
        <v>33</v>
      </c>
      <c r="AX216" s="14" t="s">
        <v>86</v>
      </c>
      <c r="AY216" s="180" t="s">
        <v>150</v>
      </c>
    </row>
    <row r="217" spans="2:65" s="1" customFormat="1" ht="33" customHeight="1">
      <c r="B217" s="32"/>
      <c r="C217" s="154" t="s">
        <v>199</v>
      </c>
      <c r="D217" s="154" t="s">
        <v>172</v>
      </c>
      <c r="E217" s="155" t="s">
        <v>354</v>
      </c>
      <c r="F217" s="156" t="s">
        <v>355</v>
      </c>
      <c r="G217" s="157" t="s">
        <v>293</v>
      </c>
      <c r="H217" s="158">
        <v>1550.62</v>
      </c>
      <c r="I217" s="159"/>
      <c r="J217" s="160">
        <f>ROUND(I217*H217,2)</f>
        <v>0</v>
      </c>
      <c r="K217" s="156" t="s">
        <v>294</v>
      </c>
      <c r="L217" s="32"/>
      <c r="M217" s="161" t="s">
        <v>1</v>
      </c>
      <c r="N217" s="162" t="s">
        <v>43</v>
      </c>
      <c r="P217" s="146">
        <f>O217*H217</f>
        <v>0</v>
      </c>
      <c r="Q217" s="146">
        <v>7E-05</v>
      </c>
      <c r="R217" s="146">
        <f>Q217*H217</f>
        <v>0.10854339999999998</v>
      </c>
      <c r="S217" s="146">
        <v>0.115</v>
      </c>
      <c r="T217" s="147">
        <f>S217*H217</f>
        <v>178.3213</v>
      </c>
      <c r="AR217" s="148" t="s">
        <v>171</v>
      </c>
      <c r="AT217" s="148" t="s">
        <v>172</v>
      </c>
      <c r="AU217" s="148" t="s">
        <v>89</v>
      </c>
      <c r="AY217" s="17" t="s">
        <v>150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86</v>
      </c>
      <c r="BK217" s="149">
        <f>ROUND(I217*H217,2)</f>
        <v>0</v>
      </c>
      <c r="BL217" s="17" t="s">
        <v>171</v>
      </c>
      <c r="BM217" s="148" t="s">
        <v>356</v>
      </c>
    </row>
    <row r="218" spans="2:51" s="12" customFormat="1" ht="12">
      <c r="B218" s="166"/>
      <c r="D218" s="150" t="s">
        <v>296</v>
      </c>
      <c r="E218" s="167" t="s">
        <v>1</v>
      </c>
      <c r="F218" s="168" t="s">
        <v>357</v>
      </c>
      <c r="H218" s="167" t="s">
        <v>1</v>
      </c>
      <c r="I218" s="169"/>
      <c r="L218" s="166"/>
      <c r="M218" s="170"/>
      <c r="T218" s="171"/>
      <c r="AT218" s="167" t="s">
        <v>296</v>
      </c>
      <c r="AU218" s="167" t="s">
        <v>89</v>
      </c>
      <c r="AV218" s="12" t="s">
        <v>86</v>
      </c>
      <c r="AW218" s="12" t="s">
        <v>33</v>
      </c>
      <c r="AX218" s="12" t="s">
        <v>78</v>
      </c>
      <c r="AY218" s="167" t="s">
        <v>150</v>
      </c>
    </row>
    <row r="219" spans="2:51" s="12" customFormat="1" ht="12">
      <c r="B219" s="166"/>
      <c r="D219" s="150" t="s">
        <v>296</v>
      </c>
      <c r="E219" s="167" t="s">
        <v>1</v>
      </c>
      <c r="F219" s="168" t="s">
        <v>358</v>
      </c>
      <c r="H219" s="167" t="s">
        <v>1</v>
      </c>
      <c r="I219" s="169"/>
      <c r="L219" s="166"/>
      <c r="M219" s="170"/>
      <c r="T219" s="171"/>
      <c r="AT219" s="167" t="s">
        <v>296</v>
      </c>
      <c r="AU219" s="167" t="s">
        <v>89</v>
      </c>
      <c r="AV219" s="12" t="s">
        <v>86</v>
      </c>
      <c r="AW219" s="12" t="s">
        <v>33</v>
      </c>
      <c r="AX219" s="12" t="s">
        <v>78</v>
      </c>
      <c r="AY219" s="167" t="s">
        <v>150</v>
      </c>
    </row>
    <row r="220" spans="2:51" s="13" customFormat="1" ht="12">
      <c r="B220" s="172"/>
      <c r="D220" s="150" t="s">
        <v>296</v>
      </c>
      <c r="E220" s="173" t="s">
        <v>1</v>
      </c>
      <c r="F220" s="174" t="s">
        <v>359</v>
      </c>
      <c r="H220" s="175">
        <v>1550.62</v>
      </c>
      <c r="I220" s="176"/>
      <c r="L220" s="172"/>
      <c r="M220" s="177"/>
      <c r="T220" s="178"/>
      <c r="AT220" s="173" t="s">
        <v>296</v>
      </c>
      <c r="AU220" s="173" t="s">
        <v>89</v>
      </c>
      <c r="AV220" s="13" t="s">
        <v>89</v>
      </c>
      <c r="AW220" s="13" t="s">
        <v>33</v>
      </c>
      <c r="AX220" s="13" t="s">
        <v>86</v>
      </c>
      <c r="AY220" s="173" t="s">
        <v>150</v>
      </c>
    </row>
    <row r="221" spans="2:65" s="1" customFormat="1" ht="24.2" customHeight="1">
      <c r="B221" s="32"/>
      <c r="C221" s="154" t="s">
        <v>203</v>
      </c>
      <c r="D221" s="154" t="s">
        <v>172</v>
      </c>
      <c r="E221" s="155" t="s">
        <v>360</v>
      </c>
      <c r="F221" s="156" t="s">
        <v>361</v>
      </c>
      <c r="G221" s="157" t="s">
        <v>362</v>
      </c>
      <c r="H221" s="158">
        <v>3766</v>
      </c>
      <c r="I221" s="159"/>
      <c r="J221" s="160">
        <f>ROUND(I221*H221,2)</f>
        <v>0</v>
      </c>
      <c r="K221" s="156" t="s">
        <v>294</v>
      </c>
      <c r="L221" s="32"/>
      <c r="M221" s="161" t="s">
        <v>1</v>
      </c>
      <c r="N221" s="162" t="s">
        <v>43</v>
      </c>
      <c r="P221" s="146">
        <f>O221*H221</f>
        <v>0</v>
      </c>
      <c r="Q221" s="146">
        <v>3E-05</v>
      </c>
      <c r="R221" s="146">
        <f>Q221*H221</f>
        <v>0.11298</v>
      </c>
      <c r="S221" s="146">
        <v>0</v>
      </c>
      <c r="T221" s="147">
        <f>S221*H221</f>
        <v>0</v>
      </c>
      <c r="AR221" s="148" t="s">
        <v>171</v>
      </c>
      <c r="AT221" s="148" t="s">
        <v>172</v>
      </c>
      <c r="AU221" s="148" t="s">
        <v>89</v>
      </c>
      <c r="AY221" s="17" t="s">
        <v>150</v>
      </c>
      <c r="BE221" s="149">
        <f>IF(N221="základní",J221,0)</f>
        <v>0</v>
      </c>
      <c r="BF221" s="149">
        <f>IF(N221="snížená",J221,0)</f>
        <v>0</v>
      </c>
      <c r="BG221" s="149">
        <f>IF(N221="zákl. přenesená",J221,0)</f>
        <v>0</v>
      </c>
      <c r="BH221" s="149">
        <f>IF(N221="sníž. přenesená",J221,0)</f>
        <v>0</v>
      </c>
      <c r="BI221" s="149">
        <f>IF(N221="nulová",J221,0)</f>
        <v>0</v>
      </c>
      <c r="BJ221" s="17" t="s">
        <v>86</v>
      </c>
      <c r="BK221" s="149">
        <f>ROUND(I221*H221,2)</f>
        <v>0</v>
      </c>
      <c r="BL221" s="17" t="s">
        <v>171</v>
      </c>
      <c r="BM221" s="148" t="s">
        <v>363</v>
      </c>
    </row>
    <row r="222" spans="2:51" s="12" customFormat="1" ht="12">
      <c r="B222" s="166"/>
      <c r="D222" s="150" t="s">
        <v>296</v>
      </c>
      <c r="E222" s="167" t="s">
        <v>1</v>
      </c>
      <c r="F222" s="168" t="s">
        <v>364</v>
      </c>
      <c r="H222" s="167" t="s">
        <v>1</v>
      </c>
      <c r="I222" s="169"/>
      <c r="L222" s="166"/>
      <c r="M222" s="170"/>
      <c r="T222" s="171"/>
      <c r="AT222" s="167" t="s">
        <v>296</v>
      </c>
      <c r="AU222" s="167" t="s">
        <v>89</v>
      </c>
      <c r="AV222" s="12" t="s">
        <v>86</v>
      </c>
      <c r="AW222" s="12" t="s">
        <v>33</v>
      </c>
      <c r="AX222" s="12" t="s">
        <v>78</v>
      </c>
      <c r="AY222" s="167" t="s">
        <v>150</v>
      </c>
    </row>
    <row r="223" spans="2:51" s="12" customFormat="1" ht="22.5">
      <c r="B223" s="166"/>
      <c r="D223" s="150" t="s">
        <v>296</v>
      </c>
      <c r="E223" s="167" t="s">
        <v>1</v>
      </c>
      <c r="F223" s="168" t="s">
        <v>365</v>
      </c>
      <c r="H223" s="167" t="s">
        <v>1</v>
      </c>
      <c r="I223" s="169"/>
      <c r="L223" s="166"/>
      <c r="M223" s="170"/>
      <c r="T223" s="171"/>
      <c r="AT223" s="167" t="s">
        <v>296</v>
      </c>
      <c r="AU223" s="167" t="s">
        <v>89</v>
      </c>
      <c r="AV223" s="12" t="s">
        <v>86</v>
      </c>
      <c r="AW223" s="12" t="s">
        <v>33</v>
      </c>
      <c r="AX223" s="12" t="s">
        <v>78</v>
      </c>
      <c r="AY223" s="167" t="s">
        <v>150</v>
      </c>
    </row>
    <row r="224" spans="2:51" s="13" customFormat="1" ht="12">
      <c r="B224" s="172"/>
      <c r="D224" s="150" t="s">
        <v>296</v>
      </c>
      <c r="E224" s="173" t="s">
        <v>1</v>
      </c>
      <c r="F224" s="174" t="s">
        <v>366</v>
      </c>
      <c r="H224" s="175">
        <v>2240</v>
      </c>
      <c r="I224" s="176"/>
      <c r="L224" s="172"/>
      <c r="M224" s="177"/>
      <c r="T224" s="178"/>
      <c r="AT224" s="173" t="s">
        <v>296</v>
      </c>
      <c r="AU224" s="173" t="s">
        <v>89</v>
      </c>
      <c r="AV224" s="13" t="s">
        <v>89</v>
      </c>
      <c r="AW224" s="13" t="s">
        <v>33</v>
      </c>
      <c r="AX224" s="13" t="s">
        <v>78</v>
      </c>
      <c r="AY224" s="173" t="s">
        <v>150</v>
      </c>
    </row>
    <row r="225" spans="2:51" s="12" customFormat="1" ht="22.5">
      <c r="B225" s="166"/>
      <c r="D225" s="150" t="s">
        <v>296</v>
      </c>
      <c r="E225" s="167" t="s">
        <v>1</v>
      </c>
      <c r="F225" s="168" t="s">
        <v>367</v>
      </c>
      <c r="H225" s="167" t="s">
        <v>1</v>
      </c>
      <c r="I225" s="169"/>
      <c r="L225" s="166"/>
      <c r="M225" s="170"/>
      <c r="T225" s="171"/>
      <c r="AT225" s="167" t="s">
        <v>296</v>
      </c>
      <c r="AU225" s="167" t="s">
        <v>89</v>
      </c>
      <c r="AV225" s="12" t="s">
        <v>86</v>
      </c>
      <c r="AW225" s="12" t="s">
        <v>33</v>
      </c>
      <c r="AX225" s="12" t="s">
        <v>78</v>
      </c>
      <c r="AY225" s="167" t="s">
        <v>150</v>
      </c>
    </row>
    <row r="226" spans="2:51" s="12" customFormat="1" ht="12">
      <c r="B226" s="166"/>
      <c r="D226" s="150" t="s">
        <v>296</v>
      </c>
      <c r="E226" s="167" t="s">
        <v>1</v>
      </c>
      <c r="F226" s="168" t="s">
        <v>368</v>
      </c>
      <c r="H226" s="167" t="s">
        <v>1</v>
      </c>
      <c r="I226" s="169"/>
      <c r="L226" s="166"/>
      <c r="M226" s="170"/>
      <c r="T226" s="171"/>
      <c r="AT226" s="167" t="s">
        <v>296</v>
      </c>
      <c r="AU226" s="167" t="s">
        <v>89</v>
      </c>
      <c r="AV226" s="12" t="s">
        <v>86</v>
      </c>
      <c r="AW226" s="12" t="s">
        <v>33</v>
      </c>
      <c r="AX226" s="12" t="s">
        <v>78</v>
      </c>
      <c r="AY226" s="167" t="s">
        <v>150</v>
      </c>
    </row>
    <row r="227" spans="2:51" s="13" customFormat="1" ht="12">
      <c r="B227" s="172"/>
      <c r="D227" s="150" t="s">
        <v>296</v>
      </c>
      <c r="E227" s="173" t="s">
        <v>1</v>
      </c>
      <c r="F227" s="174" t="s">
        <v>369</v>
      </c>
      <c r="H227" s="175">
        <v>1176</v>
      </c>
      <c r="I227" s="176"/>
      <c r="L227" s="172"/>
      <c r="M227" s="177"/>
      <c r="T227" s="178"/>
      <c r="AT227" s="173" t="s">
        <v>296</v>
      </c>
      <c r="AU227" s="173" t="s">
        <v>89</v>
      </c>
      <c r="AV227" s="13" t="s">
        <v>89</v>
      </c>
      <c r="AW227" s="13" t="s">
        <v>33</v>
      </c>
      <c r="AX227" s="13" t="s">
        <v>78</v>
      </c>
      <c r="AY227" s="173" t="s">
        <v>150</v>
      </c>
    </row>
    <row r="228" spans="2:51" s="12" customFormat="1" ht="12">
      <c r="B228" s="166"/>
      <c r="D228" s="150" t="s">
        <v>296</v>
      </c>
      <c r="E228" s="167" t="s">
        <v>1</v>
      </c>
      <c r="F228" s="168" t="s">
        <v>370</v>
      </c>
      <c r="H228" s="167" t="s">
        <v>1</v>
      </c>
      <c r="I228" s="169"/>
      <c r="L228" s="166"/>
      <c r="M228" s="170"/>
      <c r="T228" s="171"/>
      <c r="AT228" s="167" t="s">
        <v>296</v>
      </c>
      <c r="AU228" s="167" t="s">
        <v>89</v>
      </c>
      <c r="AV228" s="12" t="s">
        <v>86</v>
      </c>
      <c r="AW228" s="12" t="s">
        <v>33</v>
      </c>
      <c r="AX228" s="12" t="s">
        <v>78</v>
      </c>
      <c r="AY228" s="167" t="s">
        <v>150</v>
      </c>
    </row>
    <row r="229" spans="2:51" s="13" customFormat="1" ht="12">
      <c r="B229" s="172"/>
      <c r="D229" s="150" t="s">
        <v>296</v>
      </c>
      <c r="E229" s="173" t="s">
        <v>1</v>
      </c>
      <c r="F229" s="174" t="s">
        <v>371</v>
      </c>
      <c r="H229" s="175">
        <v>350</v>
      </c>
      <c r="I229" s="176"/>
      <c r="L229" s="172"/>
      <c r="M229" s="177"/>
      <c r="T229" s="178"/>
      <c r="AT229" s="173" t="s">
        <v>296</v>
      </c>
      <c r="AU229" s="173" t="s">
        <v>89</v>
      </c>
      <c r="AV229" s="13" t="s">
        <v>89</v>
      </c>
      <c r="AW229" s="13" t="s">
        <v>33</v>
      </c>
      <c r="AX229" s="13" t="s">
        <v>78</v>
      </c>
      <c r="AY229" s="173" t="s">
        <v>150</v>
      </c>
    </row>
    <row r="230" spans="2:51" s="14" customFormat="1" ht="12">
      <c r="B230" s="179"/>
      <c r="D230" s="150" t="s">
        <v>296</v>
      </c>
      <c r="E230" s="180" t="s">
        <v>1</v>
      </c>
      <c r="F230" s="181" t="s">
        <v>303</v>
      </c>
      <c r="H230" s="182">
        <v>3766</v>
      </c>
      <c r="I230" s="183"/>
      <c r="L230" s="179"/>
      <c r="M230" s="184"/>
      <c r="T230" s="185"/>
      <c r="AT230" s="180" t="s">
        <v>296</v>
      </c>
      <c r="AU230" s="180" t="s">
        <v>89</v>
      </c>
      <c r="AV230" s="14" t="s">
        <v>171</v>
      </c>
      <c r="AW230" s="14" t="s">
        <v>33</v>
      </c>
      <c r="AX230" s="14" t="s">
        <v>86</v>
      </c>
      <c r="AY230" s="180" t="s">
        <v>150</v>
      </c>
    </row>
    <row r="231" spans="2:65" s="1" customFormat="1" ht="24.2" customHeight="1">
      <c r="B231" s="32"/>
      <c r="C231" s="154" t="s">
        <v>207</v>
      </c>
      <c r="D231" s="154" t="s">
        <v>172</v>
      </c>
      <c r="E231" s="155" t="s">
        <v>372</v>
      </c>
      <c r="F231" s="156" t="s">
        <v>373</v>
      </c>
      <c r="G231" s="157" t="s">
        <v>374</v>
      </c>
      <c r="H231" s="158">
        <v>399</v>
      </c>
      <c r="I231" s="159"/>
      <c r="J231" s="160">
        <f>ROUND(I231*H231,2)</f>
        <v>0</v>
      </c>
      <c r="K231" s="156" t="s">
        <v>294</v>
      </c>
      <c r="L231" s="32"/>
      <c r="M231" s="161" t="s">
        <v>1</v>
      </c>
      <c r="N231" s="162" t="s">
        <v>43</v>
      </c>
      <c r="P231" s="146">
        <f>O231*H231</f>
        <v>0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AR231" s="148" t="s">
        <v>171</v>
      </c>
      <c r="AT231" s="148" t="s">
        <v>172</v>
      </c>
      <c r="AU231" s="148" t="s">
        <v>89</v>
      </c>
      <c r="AY231" s="17" t="s">
        <v>150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86</v>
      </c>
      <c r="BK231" s="149">
        <f>ROUND(I231*H231,2)</f>
        <v>0</v>
      </c>
      <c r="BL231" s="17" t="s">
        <v>171</v>
      </c>
      <c r="BM231" s="148" t="s">
        <v>375</v>
      </c>
    </row>
    <row r="232" spans="2:51" s="12" customFormat="1" ht="12">
      <c r="B232" s="166"/>
      <c r="D232" s="150" t="s">
        <v>296</v>
      </c>
      <c r="E232" s="167" t="s">
        <v>1</v>
      </c>
      <c r="F232" s="168" t="s">
        <v>364</v>
      </c>
      <c r="H232" s="167" t="s">
        <v>1</v>
      </c>
      <c r="I232" s="169"/>
      <c r="L232" s="166"/>
      <c r="M232" s="170"/>
      <c r="T232" s="171"/>
      <c r="AT232" s="167" t="s">
        <v>296</v>
      </c>
      <c r="AU232" s="167" t="s">
        <v>89</v>
      </c>
      <c r="AV232" s="12" t="s">
        <v>86</v>
      </c>
      <c r="AW232" s="12" t="s">
        <v>33</v>
      </c>
      <c r="AX232" s="12" t="s">
        <v>78</v>
      </c>
      <c r="AY232" s="167" t="s">
        <v>150</v>
      </c>
    </row>
    <row r="233" spans="2:51" s="12" customFormat="1" ht="22.5">
      <c r="B233" s="166"/>
      <c r="D233" s="150" t="s">
        <v>296</v>
      </c>
      <c r="E233" s="167" t="s">
        <v>1</v>
      </c>
      <c r="F233" s="168" t="s">
        <v>365</v>
      </c>
      <c r="H233" s="167" t="s">
        <v>1</v>
      </c>
      <c r="I233" s="169"/>
      <c r="L233" s="166"/>
      <c r="M233" s="170"/>
      <c r="T233" s="171"/>
      <c r="AT233" s="167" t="s">
        <v>296</v>
      </c>
      <c r="AU233" s="167" t="s">
        <v>89</v>
      </c>
      <c r="AV233" s="12" t="s">
        <v>86</v>
      </c>
      <c r="AW233" s="12" t="s">
        <v>33</v>
      </c>
      <c r="AX233" s="12" t="s">
        <v>78</v>
      </c>
      <c r="AY233" s="167" t="s">
        <v>150</v>
      </c>
    </row>
    <row r="234" spans="2:51" s="13" customFormat="1" ht="12">
      <c r="B234" s="172"/>
      <c r="D234" s="150" t="s">
        <v>296</v>
      </c>
      <c r="E234" s="173" t="s">
        <v>1</v>
      </c>
      <c r="F234" s="174" t="s">
        <v>376</v>
      </c>
      <c r="H234" s="175">
        <v>280</v>
      </c>
      <c r="I234" s="176"/>
      <c r="L234" s="172"/>
      <c r="M234" s="177"/>
      <c r="T234" s="178"/>
      <c r="AT234" s="173" t="s">
        <v>296</v>
      </c>
      <c r="AU234" s="173" t="s">
        <v>89</v>
      </c>
      <c r="AV234" s="13" t="s">
        <v>89</v>
      </c>
      <c r="AW234" s="13" t="s">
        <v>33</v>
      </c>
      <c r="AX234" s="13" t="s">
        <v>78</v>
      </c>
      <c r="AY234" s="173" t="s">
        <v>150</v>
      </c>
    </row>
    <row r="235" spans="2:51" s="12" customFormat="1" ht="22.5">
      <c r="B235" s="166"/>
      <c r="D235" s="150" t="s">
        <v>296</v>
      </c>
      <c r="E235" s="167" t="s">
        <v>1</v>
      </c>
      <c r="F235" s="168" t="s">
        <v>367</v>
      </c>
      <c r="H235" s="167" t="s">
        <v>1</v>
      </c>
      <c r="I235" s="169"/>
      <c r="L235" s="166"/>
      <c r="M235" s="170"/>
      <c r="T235" s="171"/>
      <c r="AT235" s="167" t="s">
        <v>296</v>
      </c>
      <c r="AU235" s="167" t="s">
        <v>89</v>
      </c>
      <c r="AV235" s="12" t="s">
        <v>86</v>
      </c>
      <c r="AW235" s="12" t="s">
        <v>33</v>
      </c>
      <c r="AX235" s="12" t="s">
        <v>78</v>
      </c>
      <c r="AY235" s="167" t="s">
        <v>150</v>
      </c>
    </row>
    <row r="236" spans="2:51" s="12" customFormat="1" ht="12">
      <c r="B236" s="166"/>
      <c r="D236" s="150" t="s">
        <v>296</v>
      </c>
      <c r="E236" s="167" t="s">
        <v>1</v>
      </c>
      <c r="F236" s="168" t="s">
        <v>377</v>
      </c>
      <c r="H236" s="167" t="s">
        <v>1</v>
      </c>
      <c r="I236" s="169"/>
      <c r="L236" s="166"/>
      <c r="M236" s="170"/>
      <c r="T236" s="171"/>
      <c r="AT236" s="167" t="s">
        <v>296</v>
      </c>
      <c r="AU236" s="167" t="s">
        <v>89</v>
      </c>
      <c r="AV236" s="12" t="s">
        <v>86</v>
      </c>
      <c r="AW236" s="12" t="s">
        <v>33</v>
      </c>
      <c r="AX236" s="12" t="s">
        <v>78</v>
      </c>
      <c r="AY236" s="167" t="s">
        <v>150</v>
      </c>
    </row>
    <row r="237" spans="2:51" s="13" customFormat="1" ht="12">
      <c r="B237" s="172"/>
      <c r="D237" s="150" t="s">
        <v>296</v>
      </c>
      <c r="E237" s="173" t="s">
        <v>1</v>
      </c>
      <c r="F237" s="174" t="s">
        <v>378</v>
      </c>
      <c r="H237" s="175">
        <v>49</v>
      </c>
      <c r="I237" s="176"/>
      <c r="L237" s="172"/>
      <c r="M237" s="177"/>
      <c r="T237" s="178"/>
      <c r="AT237" s="173" t="s">
        <v>296</v>
      </c>
      <c r="AU237" s="173" t="s">
        <v>89</v>
      </c>
      <c r="AV237" s="13" t="s">
        <v>89</v>
      </c>
      <c r="AW237" s="13" t="s">
        <v>33</v>
      </c>
      <c r="AX237" s="13" t="s">
        <v>78</v>
      </c>
      <c r="AY237" s="173" t="s">
        <v>150</v>
      </c>
    </row>
    <row r="238" spans="2:51" s="12" customFormat="1" ht="12">
      <c r="B238" s="166"/>
      <c r="D238" s="150" t="s">
        <v>296</v>
      </c>
      <c r="E238" s="167" t="s">
        <v>1</v>
      </c>
      <c r="F238" s="168" t="s">
        <v>370</v>
      </c>
      <c r="H238" s="167" t="s">
        <v>1</v>
      </c>
      <c r="I238" s="169"/>
      <c r="L238" s="166"/>
      <c r="M238" s="170"/>
      <c r="T238" s="171"/>
      <c r="AT238" s="167" t="s">
        <v>296</v>
      </c>
      <c r="AU238" s="167" t="s">
        <v>89</v>
      </c>
      <c r="AV238" s="12" t="s">
        <v>86</v>
      </c>
      <c r="AW238" s="12" t="s">
        <v>33</v>
      </c>
      <c r="AX238" s="12" t="s">
        <v>78</v>
      </c>
      <c r="AY238" s="167" t="s">
        <v>150</v>
      </c>
    </row>
    <row r="239" spans="2:51" s="13" customFormat="1" ht="12">
      <c r="B239" s="172"/>
      <c r="D239" s="150" t="s">
        <v>296</v>
      </c>
      <c r="E239" s="173" t="s">
        <v>1</v>
      </c>
      <c r="F239" s="174" t="s">
        <v>379</v>
      </c>
      <c r="H239" s="175">
        <v>70</v>
      </c>
      <c r="I239" s="176"/>
      <c r="L239" s="172"/>
      <c r="M239" s="177"/>
      <c r="T239" s="178"/>
      <c r="AT239" s="173" t="s">
        <v>296</v>
      </c>
      <c r="AU239" s="173" t="s">
        <v>89</v>
      </c>
      <c r="AV239" s="13" t="s">
        <v>89</v>
      </c>
      <c r="AW239" s="13" t="s">
        <v>33</v>
      </c>
      <c r="AX239" s="13" t="s">
        <v>78</v>
      </c>
      <c r="AY239" s="173" t="s">
        <v>150</v>
      </c>
    </row>
    <row r="240" spans="2:51" s="14" customFormat="1" ht="12">
      <c r="B240" s="179"/>
      <c r="D240" s="150" t="s">
        <v>296</v>
      </c>
      <c r="E240" s="180" t="s">
        <v>1</v>
      </c>
      <c r="F240" s="181" t="s">
        <v>303</v>
      </c>
      <c r="H240" s="182">
        <v>399</v>
      </c>
      <c r="I240" s="183"/>
      <c r="L240" s="179"/>
      <c r="M240" s="184"/>
      <c r="T240" s="185"/>
      <c r="AT240" s="180" t="s">
        <v>296</v>
      </c>
      <c r="AU240" s="180" t="s">
        <v>89</v>
      </c>
      <c r="AV240" s="14" t="s">
        <v>171</v>
      </c>
      <c r="AW240" s="14" t="s">
        <v>33</v>
      </c>
      <c r="AX240" s="14" t="s">
        <v>86</v>
      </c>
      <c r="AY240" s="180" t="s">
        <v>150</v>
      </c>
    </row>
    <row r="241" spans="2:65" s="1" customFormat="1" ht="16.5" customHeight="1">
      <c r="B241" s="32"/>
      <c r="C241" s="154" t="s">
        <v>211</v>
      </c>
      <c r="D241" s="154" t="s">
        <v>172</v>
      </c>
      <c r="E241" s="155" t="s">
        <v>380</v>
      </c>
      <c r="F241" s="156" t="s">
        <v>381</v>
      </c>
      <c r="G241" s="157" t="s">
        <v>188</v>
      </c>
      <c r="H241" s="158">
        <v>2</v>
      </c>
      <c r="I241" s="159"/>
      <c r="J241" s="160">
        <f>ROUND(I241*H241,2)</f>
        <v>0</v>
      </c>
      <c r="K241" s="156" t="s">
        <v>294</v>
      </c>
      <c r="L241" s="32"/>
      <c r="M241" s="161" t="s">
        <v>1</v>
      </c>
      <c r="N241" s="162" t="s">
        <v>43</v>
      </c>
      <c r="P241" s="146">
        <f>O241*H241</f>
        <v>0</v>
      </c>
      <c r="Q241" s="146">
        <v>0.0369</v>
      </c>
      <c r="R241" s="146">
        <f>Q241*H241</f>
        <v>0.0738</v>
      </c>
      <c r="S241" s="146">
        <v>0</v>
      </c>
      <c r="T241" s="147">
        <f>S241*H241</f>
        <v>0</v>
      </c>
      <c r="AR241" s="148" t="s">
        <v>171</v>
      </c>
      <c r="AT241" s="148" t="s">
        <v>172</v>
      </c>
      <c r="AU241" s="148" t="s">
        <v>89</v>
      </c>
      <c r="AY241" s="17" t="s">
        <v>150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7" t="s">
        <v>86</v>
      </c>
      <c r="BK241" s="149">
        <f>ROUND(I241*H241,2)</f>
        <v>0</v>
      </c>
      <c r="BL241" s="17" t="s">
        <v>171</v>
      </c>
      <c r="BM241" s="148" t="s">
        <v>382</v>
      </c>
    </row>
    <row r="242" spans="2:51" s="12" customFormat="1" ht="12">
      <c r="B242" s="166"/>
      <c r="D242" s="150" t="s">
        <v>296</v>
      </c>
      <c r="E242" s="167" t="s">
        <v>1</v>
      </c>
      <c r="F242" s="168" t="s">
        <v>383</v>
      </c>
      <c r="H242" s="167" t="s">
        <v>1</v>
      </c>
      <c r="I242" s="169"/>
      <c r="L242" s="166"/>
      <c r="M242" s="170"/>
      <c r="T242" s="171"/>
      <c r="AT242" s="167" t="s">
        <v>296</v>
      </c>
      <c r="AU242" s="167" t="s">
        <v>89</v>
      </c>
      <c r="AV242" s="12" t="s">
        <v>86</v>
      </c>
      <c r="AW242" s="12" t="s">
        <v>33</v>
      </c>
      <c r="AX242" s="12" t="s">
        <v>78</v>
      </c>
      <c r="AY242" s="167" t="s">
        <v>150</v>
      </c>
    </row>
    <row r="243" spans="2:51" s="13" customFormat="1" ht="12">
      <c r="B243" s="172"/>
      <c r="D243" s="150" t="s">
        <v>296</v>
      </c>
      <c r="E243" s="173" t="s">
        <v>1</v>
      </c>
      <c r="F243" s="174" t="s">
        <v>384</v>
      </c>
      <c r="H243" s="175">
        <v>1</v>
      </c>
      <c r="I243" s="176"/>
      <c r="L243" s="172"/>
      <c r="M243" s="177"/>
      <c r="T243" s="178"/>
      <c r="AT243" s="173" t="s">
        <v>296</v>
      </c>
      <c r="AU243" s="173" t="s">
        <v>89</v>
      </c>
      <c r="AV243" s="13" t="s">
        <v>89</v>
      </c>
      <c r="AW243" s="13" t="s">
        <v>33</v>
      </c>
      <c r="AX243" s="13" t="s">
        <v>78</v>
      </c>
      <c r="AY243" s="173" t="s">
        <v>150</v>
      </c>
    </row>
    <row r="244" spans="2:51" s="13" customFormat="1" ht="12">
      <c r="B244" s="172"/>
      <c r="D244" s="150" t="s">
        <v>296</v>
      </c>
      <c r="E244" s="173" t="s">
        <v>1</v>
      </c>
      <c r="F244" s="174" t="s">
        <v>385</v>
      </c>
      <c r="H244" s="175">
        <v>1</v>
      </c>
      <c r="I244" s="176"/>
      <c r="L244" s="172"/>
      <c r="M244" s="177"/>
      <c r="T244" s="178"/>
      <c r="AT244" s="173" t="s">
        <v>296</v>
      </c>
      <c r="AU244" s="173" t="s">
        <v>89</v>
      </c>
      <c r="AV244" s="13" t="s">
        <v>89</v>
      </c>
      <c r="AW244" s="13" t="s">
        <v>33</v>
      </c>
      <c r="AX244" s="13" t="s">
        <v>78</v>
      </c>
      <c r="AY244" s="173" t="s">
        <v>150</v>
      </c>
    </row>
    <row r="245" spans="2:51" s="14" customFormat="1" ht="12">
      <c r="B245" s="179"/>
      <c r="D245" s="150" t="s">
        <v>296</v>
      </c>
      <c r="E245" s="180" t="s">
        <v>1</v>
      </c>
      <c r="F245" s="181" t="s">
        <v>303</v>
      </c>
      <c r="H245" s="182">
        <v>2</v>
      </c>
      <c r="I245" s="183"/>
      <c r="L245" s="179"/>
      <c r="M245" s="184"/>
      <c r="T245" s="185"/>
      <c r="AT245" s="180" t="s">
        <v>296</v>
      </c>
      <c r="AU245" s="180" t="s">
        <v>89</v>
      </c>
      <c r="AV245" s="14" t="s">
        <v>171</v>
      </c>
      <c r="AW245" s="14" t="s">
        <v>33</v>
      </c>
      <c r="AX245" s="14" t="s">
        <v>86</v>
      </c>
      <c r="AY245" s="180" t="s">
        <v>150</v>
      </c>
    </row>
    <row r="246" spans="2:65" s="1" customFormat="1" ht="24.2" customHeight="1">
      <c r="B246" s="32"/>
      <c r="C246" s="154" t="s">
        <v>215</v>
      </c>
      <c r="D246" s="154" t="s">
        <v>172</v>
      </c>
      <c r="E246" s="155" t="s">
        <v>386</v>
      </c>
      <c r="F246" s="156" t="s">
        <v>387</v>
      </c>
      <c r="G246" s="157" t="s">
        <v>188</v>
      </c>
      <c r="H246" s="158">
        <v>14</v>
      </c>
      <c r="I246" s="159"/>
      <c r="J246" s="160">
        <f>ROUND(I246*H246,2)</f>
        <v>0</v>
      </c>
      <c r="K246" s="156" t="s">
        <v>294</v>
      </c>
      <c r="L246" s="32"/>
      <c r="M246" s="161" t="s">
        <v>1</v>
      </c>
      <c r="N246" s="162" t="s">
        <v>43</v>
      </c>
      <c r="P246" s="146">
        <f>O246*H246</f>
        <v>0</v>
      </c>
      <c r="Q246" s="146">
        <v>0.01269</v>
      </c>
      <c r="R246" s="146">
        <f>Q246*H246</f>
        <v>0.17765999999999998</v>
      </c>
      <c r="S246" s="146">
        <v>0</v>
      </c>
      <c r="T246" s="147">
        <f>S246*H246</f>
        <v>0</v>
      </c>
      <c r="AR246" s="148" t="s">
        <v>171</v>
      </c>
      <c r="AT246" s="148" t="s">
        <v>172</v>
      </c>
      <c r="AU246" s="148" t="s">
        <v>89</v>
      </c>
      <c r="AY246" s="17" t="s">
        <v>150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7" t="s">
        <v>86</v>
      </c>
      <c r="BK246" s="149">
        <f>ROUND(I246*H246,2)</f>
        <v>0</v>
      </c>
      <c r="BL246" s="17" t="s">
        <v>171</v>
      </c>
      <c r="BM246" s="148" t="s">
        <v>388</v>
      </c>
    </row>
    <row r="247" spans="2:51" s="12" customFormat="1" ht="12">
      <c r="B247" s="166"/>
      <c r="D247" s="150" t="s">
        <v>296</v>
      </c>
      <c r="E247" s="167" t="s">
        <v>1</v>
      </c>
      <c r="F247" s="168" t="s">
        <v>383</v>
      </c>
      <c r="H247" s="167" t="s">
        <v>1</v>
      </c>
      <c r="I247" s="169"/>
      <c r="L247" s="166"/>
      <c r="M247" s="170"/>
      <c r="T247" s="171"/>
      <c r="AT247" s="167" t="s">
        <v>296</v>
      </c>
      <c r="AU247" s="167" t="s">
        <v>89</v>
      </c>
      <c r="AV247" s="12" t="s">
        <v>86</v>
      </c>
      <c r="AW247" s="12" t="s">
        <v>33</v>
      </c>
      <c r="AX247" s="12" t="s">
        <v>78</v>
      </c>
      <c r="AY247" s="167" t="s">
        <v>150</v>
      </c>
    </row>
    <row r="248" spans="2:51" s="13" customFormat="1" ht="12">
      <c r="B248" s="172"/>
      <c r="D248" s="150" t="s">
        <v>296</v>
      </c>
      <c r="E248" s="173" t="s">
        <v>1</v>
      </c>
      <c r="F248" s="174" t="s">
        <v>389</v>
      </c>
      <c r="H248" s="175">
        <v>4</v>
      </c>
      <c r="I248" s="176"/>
      <c r="L248" s="172"/>
      <c r="M248" s="177"/>
      <c r="T248" s="178"/>
      <c r="AT248" s="173" t="s">
        <v>296</v>
      </c>
      <c r="AU248" s="173" t="s">
        <v>89</v>
      </c>
      <c r="AV248" s="13" t="s">
        <v>89</v>
      </c>
      <c r="AW248" s="13" t="s">
        <v>33</v>
      </c>
      <c r="AX248" s="13" t="s">
        <v>78</v>
      </c>
      <c r="AY248" s="173" t="s">
        <v>150</v>
      </c>
    </row>
    <row r="249" spans="2:51" s="13" customFormat="1" ht="12">
      <c r="B249" s="172"/>
      <c r="D249" s="150" t="s">
        <v>296</v>
      </c>
      <c r="E249" s="173" t="s">
        <v>1</v>
      </c>
      <c r="F249" s="174" t="s">
        <v>390</v>
      </c>
      <c r="H249" s="175">
        <v>1</v>
      </c>
      <c r="I249" s="176"/>
      <c r="L249" s="172"/>
      <c r="M249" s="177"/>
      <c r="T249" s="178"/>
      <c r="AT249" s="173" t="s">
        <v>296</v>
      </c>
      <c r="AU249" s="173" t="s">
        <v>89</v>
      </c>
      <c r="AV249" s="13" t="s">
        <v>89</v>
      </c>
      <c r="AW249" s="13" t="s">
        <v>33</v>
      </c>
      <c r="AX249" s="13" t="s">
        <v>78</v>
      </c>
      <c r="AY249" s="173" t="s">
        <v>150</v>
      </c>
    </row>
    <row r="250" spans="2:51" s="13" customFormat="1" ht="12">
      <c r="B250" s="172"/>
      <c r="D250" s="150" t="s">
        <v>296</v>
      </c>
      <c r="E250" s="173" t="s">
        <v>1</v>
      </c>
      <c r="F250" s="174" t="s">
        <v>391</v>
      </c>
      <c r="H250" s="175">
        <v>1</v>
      </c>
      <c r="I250" s="176"/>
      <c r="L250" s="172"/>
      <c r="M250" s="177"/>
      <c r="T250" s="178"/>
      <c r="AT250" s="173" t="s">
        <v>296</v>
      </c>
      <c r="AU250" s="173" t="s">
        <v>89</v>
      </c>
      <c r="AV250" s="13" t="s">
        <v>89</v>
      </c>
      <c r="AW250" s="13" t="s">
        <v>33</v>
      </c>
      <c r="AX250" s="13" t="s">
        <v>78</v>
      </c>
      <c r="AY250" s="173" t="s">
        <v>150</v>
      </c>
    </row>
    <row r="251" spans="2:51" s="13" customFormat="1" ht="12">
      <c r="B251" s="172"/>
      <c r="D251" s="150" t="s">
        <v>296</v>
      </c>
      <c r="E251" s="173" t="s">
        <v>1</v>
      </c>
      <c r="F251" s="174" t="s">
        <v>392</v>
      </c>
      <c r="H251" s="175">
        <v>1</v>
      </c>
      <c r="I251" s="176"/>
      <c r="L251" s="172"/>
      <c r="M251" s="177"/>
      <c r="T251" s="178"/>
      <c r="AT251" s="173" t="s">
        <v>296</v>
      </c>
      <c r="AU251" s="173" t="s">
        <v>89</v>
      </c>
      <c r="AV251" s="13" t="s">
        <v>89</v>
      </c>
      <c r="AW251" s="13" t="s">
        <v>33</v>
      </c>
      <c r="AX251" s="13" t="s">
        <v>78</v>
      </c>
      <c r="AY251" s="173" t="s">
        <v>150</v>
      </c>
    </row>
    <row r="252" spans="2:51" s="12" customFormat="1" ht="12">
      <c r="B252" s="166"/>
      <c r="D252" s="150" t="s">
        <v>296</v>
      </c>
      <c r="E252" s="167" t="s">
        <v>1</v>
      </c>
      <c r="F252" s="168" t="s">
        <v>393</v>
      </c>
      <c r="H252" s="167" t="s">
        <v>1</v>
      </c>
      <c r="I252" s="169"/>
      <c r="L252" s="166"/>
      <c r="M252" s="170"/>
      <c r="T252" s="171"/>
      <c r="AT252" s="167" t="s">
        <v>296</v>
      </c>
      <c r="AU252" s="167" t="s">
        <v>89</v>
      </c>
      <c r="AV252" s="12" t="s">
        <v>86</v>
      </c>
      <c r="AW252" s="12" t="s">
        <v>33</v>
      </c>
      <c r="AX252" s="12" t="s">
        <v>78</v>
      </c>
      <c r="AY252" s="167" t="s">
        <v>150</v>
      </c>
    </row>
    <row r="253" spans="2:51" s="13" customFormat="1" ht="12">
      <c r="B253" s="172"/>
      <c r="D253" s="150" t="s">
        <v>296</v>
      </c>
      <c r="E253" s="173" t="s">
        <v>1</v>
      </c>
      <c r="F253" s="174" t="s">
        <v>394</v>
      </c>
      <c r="H253" s="175">
        <v>3</v>
      </c>
      <c r="I253" s="176"/>
      <c r="L253" s="172"/>
      <c r="M253" s="177"/>
      <c r="T253" s="178"/>
      <c r="AT253" s="173" t="s">
        <v>296</v>
      </c>
      <c r="AU253" s="173" t="s">
        <v>89</v>
      </c>
      <c r="AV253" s="13" t="s">
        <v>89</v>
      </c>
      <c r="AW253" s="13" t="s">
        <v>33</v>
      </c>
      <c r="AX253" s="13" t="s">
        <v>78</v>
      </c>
      <c r="AY253" s="173" t="s">
        <v>150</v>
      </c>
    </row>
    <row r="254" spans="2:51" s="12" customFormat="1" ht="12">
      <c r="B254" s="166"/>
      <c r="D254" s="150" t="s">
        <v>296</v>
      </c>
      <c r="E254" s="167" t="s">
        <v>1</v>
      </c>
      <c r="F254" s="168" t="s">
        <v>395</v>
      </c>
      <c r="H254" s="167" t="s">
        <v>1</v>
      </c>
      <c r="I254" s="169"/>
      <c r="L254" s="166"/>
      <c r="M254" s="170"/>
      <c r="T254" s="171"/>
      <c r="AT254" s="167" t="s">
        <v>296</v>
      </c>
      <c r="AU254" s="167" t="s">
        <v>89</v>
      </c>
      <c r="AV254" s="12" t="s">
        <v>86</v>
      </c>
      <c r="AW254" s="12" t="s">
        <v>33</v>
      </c>
      <c r="AX254" s="12" t="s">
        <v>78</v>
      </c>
      <c r="AY254" s="167" t="s">
        <v>150</v>
      </c>
    </row>
    <row r="255" spans="2:51" s="13" customFormat="1" ht="12">
      <c r="B255" s="172"/>
      <c r="D255" s="150" t="s">
        <v>296</v>
      </c>
      <c r="E255" s="173" t="s">
        <v>1</v>
      </c>
      <c r="F255" s="174" t="s">
        <v>396</v>
      </c>
      <c r="H255" s="175">
        <v>1</v>
      </c>
      <c r="I255" s="176"/>
      <c r="L255" s="172"/>
      <c r="M255" s="177"/>
      <c r="T255" s="178"/>
      <c r="AT255" s="173" t="s">
        <v>296</v>
      </c>
      <c r="AU255" s="173" t="s">
        <v>89</v>
      </c>
      <c r="AV255" s="13" t="s">
        <v>89</v>
      </c>
      <c r="AW255" s="13" t="s">
        <v>33</v>
      </c>
      <c r="AX255" s="13" t="s">
        <v>78</v>
      </c>
      <c r="AY255" s="173" t="s">
        <v>150</v>
      </c>
    </row>
    <row r="256" spans="2:51" s="13" customFormat="1" ht="12">
      <c r="B256" s="172"/>
      <c r="D256" s="150" t="s">
        <v>296</v>
      </c>
      <c r="E256" s="173" t="s">
        <v>1</v>
      </c>
      <c r="F256" s="174" t="s">
        <v>397</v>
      </c>
      <c r="H256" s="175">
        <v>2</v>
      </c>
      <c r="I256" s="176"/>
      <c r="L256" s="172"/>
      <c r="M256" s="177"/>
      <c r="T256" s="178"/>
      <c r="AT256" s="173" t="s">
        <v>296</v>
      </c>
      <c r="AU256" s="173" t="s">
        <v>89</v>
      </c>
      <c r="AV256" s="13" t="s">
        <v>89</v>
      </c>
      <c r="AW256" s="13" t="s">
        <v>33</v>
      </c>
      <c r="AX256" s="13" t="s">
        <v>78</v>
      </c>
      <c r="AY256" s="173" t="s">
        <v>150</v>
      </c>
    </row>
    <row r="257" spans="2:51" s="12" customFormat="1" ht="12">
      <c r="B257" s="166"/>
      <c r="D257" s="150" t="s">
        <v>296</v>
      </c>
      <c r="E257" s="167" t="s">
        <v>1</v>
      </c>
      <c r="F257" s="168" t="s">
        <v>398</v>
      </c>
      <c r="H257" s="167" t="s">
        <v>1</v>
      </c>
      <c r="I257" s="169"/>
      <c r="L257" s="166"/>
      <c r="M257" s="170"/>
      <c r="T257" s="171"/>
      <c r="AT257" s="167" t="s">
        <v>296</v>
      </c>
      <c r="AU257" s="167" t="s">
        <v>89</v>
      </c>
      <c r="AV257" s="12" t="s">
        <v>86</v>
      </c>
      <c r="AW257" s="12" t="s">
        <v>33</v>
      </c>
      <c r="AX257" s="12" t="s">
        <v>78</v>
      </c>
      <c r="AY257" s="167" t="s">
        <v>150</v>
      </c>
    </row>
    <row r="258" spans="2:51" s="13" customFormat="1" ht="12">
      <c r="B258" s="172"/>
      <c r="D258" s="150" t="s">
        <v>296</v>
      </c>
      <c r="E258" s="173" t="s">
        <v>1</v>
      </c>
      <c r="F258" s="174" t="s">
        <v>399</v>
      </c>
      <c r="H258" s="175">
        <v>1</v>
      </c>
      <c r="I258" s="176"/>
      <c r="L258" s="172"/>
      <c r="M258" s="177"/>
      <c r="T258" s="178"/>
      <c r="AT258" s="173" t="s">
        <v>296</v>
      </c>
      <c r="AU258" s="173" t="s">
        <v>89</v>
      </c>
      <c r="AV258" s="13" t="s">
        <v>89</v>
      </c>
      <c r="AW258" s="13" t="s">
        <v>33</v>
      </c>
      <c r="AX258" s="13" t="s">
        <v>78</v>
      </c>
      <c r="AY258" s="173" t="s">
        <v>150</v>
      </c>
    </row>
    <row r="259" spans="2:51" s="14" customFormat="1" ht="12">
      <c r="B259" s="179"/>
      <c r="D259" s="150" t="s">
        <v>296</v>
      </c>
      <c r="E259" s="180" t="s">
        <v>1</v>
      </c>
      <c r="F259" s="181" t="s">
        <v>303</v>
      </c>
      <c r="H259" s="182">
        <v>14</v>
      </c>
      <c r="I259" s="183"/>
      <c r="L259" s="179"/>
      <c r="M259" s="184"/>
      <c r="T259" s="185"/>
      <c r="AT259" s="180" t="s">
        <v>296</v>
      </c>
      <c r="AU259" s="180" t="s">
        <v>89</v>
      </c>
      <c r="AV259" s="14" t="s">
        <v>171</v>
      </c>
      <c r="AW259" s="14" t="s">
        <v>33</v>
      </c>
      <c r="AX259" s="14" t="s">
        <v>86</v>
      </c>
      <c r="AY259" s="180" t="s">
        <v>150</v>
      </c>
    </row>
    <row r="260" spans="2:65" s="1" customFormat="1" ht="24.2" customHeight="1">
      <c r="B260" s="32"/>
      <c r="C260" s="154" t="s">
        <v>220</v>
      </c>
      <c r="D260" s="154" t="s">
        <v>172</v>
      </c>
      <c r="E260" s="155" t="s">
        <v>400</v>
      </c>
      <c r="F260" s="156" t="s">
        <v>401</v>
      </c>
      <c r="G260" s="157" t="s">
        <v>188</v>
      </c>
      <c r="H260" s="158">
        <v>39</v>
      </c>
      <c r="I260" s="159"/>
      <c r="J260" s="160">
        <f>ROUND(I260*H260,2)</f>
        <v>0</v>
      </c>
      <c r="K260" s="156" t="s">
        <v>294</v>
      </c>
      <c r="L260" s="32"/>
      <c r="M260" s="161" t="s">
        <v>1</v>
      </c>
      <c r="N260" s="162" t="s">
        <v>43</v>
      </c>
      <c r="P260" s="146">
        <f>O260*H260</f>
        <v>0</v>
      </c>
      <c r="Q260" s="146">
        <v>0.0369</v>
      </c>
      <c r="R260" s="146">
        <f>Q260*H260</f>
        <v>1.4391</v>
      </c>
      <c r="S260" s="146">
        <v>0</v>
      </c>
      <c r="T260" s="147">
        <f>S260*H260</f>
        <v>0</v>
      </c>
      <c r="AR260" s="148" t="s">
        <v>171</v>
      </c>
      <c r="AT260" s="148" t="s">
        <v>172</v>
      </c>
      <c r="AU260" s="148" t="s">
        <v>89</v>
      </c>
      <c r="AY260" s="17" t="s">
        <v>150</v>
      </c>
      <c r="BE260" s="149">
        <f>IF(N260="základní",J260,0)</f>
        <v>0</v>
      </c>
      <c r="BF260" s="149">
        <f>IF(N260="snížená",J260,0)</f>
        <v>0</v>
      </c>
      <c r="BG260" s="149">
        <f>IF(N260="zákl. přenesená",J260,0)</f>
        <v>0</v>
      </c>
      <c r="BH260" s="149">
        <f>IF(N260="sníž. přenesená",J260,0)</f>
        <v>0</v>
      </c>
      <c r="BI260" s="149">
        <f>IF(N260="nulová",J260,0)</f>
        <v>0</v>
      </c>
      <c r="BJ260" s="17" t="s">
        <v>86</v>
      </c>
      <c r="BK260" s="149">
        <f>ROUND(I260*H260,2)</f>
        <v>0</v>
      </c>
      <c r="BL260" s="17" t="s">
        <v>171</v>
      </c>
      <c r="BM260" s="148" t="s">
        <v>402</v>
      </c>
    </row>
    <row r="261" spans="2:51" s="12" customFormat="1" ht="12">
      <c r="B261" s="166"/>
      <c r="D261" s="150" t="s">
        <v>296</v>
      </c>
      <c r="E261" s="167" t="s">
        <v>1</v>
      </c>
      <c r="F261" s="168" t="s">
        <v>383</v>
      </c>
      <c r="H261" s="167" t="s">
        <v>1</v>
      </c>
      <c r="I261" s="169"/>
      <c r="L261" s="166"/>
      <c r="M261" s="170"/>
      <c r="T261" s="171"/>
      <c r="AT261" s="167" t="s">
        <v>296</v>
      </c>
      <c r="AU261" s="167" t="s">
        <v>89</v>
      </c>
      <c r="AV261" s="12" t="s">
        <v>86</v>
      </c>
      <c r="AW261" s="12" t="s">
        <v>33</v>
      </c>
      <c r="AX261" s="12" t="s">
        <v>78</v>
      </c>
      <c r="AY261" s="167" t="s">
        <v>150</v>
      </c>
    </row>
    <row r="262" spans="2:51" s="13" customFormat="1" ht="12">
      <c r="B262" s="172"/>
      <c r="D262" s="150" t="s">
        <v>296</v>
      </c>
      <c r="E262" s="173" t="s">
        <v>1</v>
      </c>
      <c r="F262" s="174" t="s">
        <v>403</v>
      </c>
      <c r="H262" s="175">
        <v>8</v>
      </c>
      <c r="I262" s="176"/>
      <c r="L262" s="172"/>
      <c r="M262" s="177"/>
      <c r="T262" s="178"/>
      <c r="AT262" s="173" t="s">
        <v>296</v>
      </c>
      <c r="AU262" s="173" t="s">
        <v>89</v>
      </c>
      <c r="AV262" s="13" t="s">
        <v>89</v>
      </c>
      <c r="AW262" s="13" t="s">
        <v>33</v>
      </c>
      <c r="AX262" s="13" t="s">
        <v>78</v>
      </c>
      <c r="AY262" s="173" t="s">
        <v>150</v>
      </c>
    </row>
    <row r="263" spans="2:51" s="13" customFormat="1" ht="12">
      <c r="B263" s="172"/>
      <c r="D263" s="150" t="s">
        <v>296</v>
      </c>
      <c r="E263" s="173" t="s">
        <v>1</v>
      </c>
      <c r="F263" s="174" t="s">
        <v>404</v>
      </c>
      <c r="H263" s="175">
        <v>5</v>
      </c>
      <c r="I263" s="176"/>
      <c r="L263" s="172"/>
      <c r="M263" s="177"/>
      <c r="T263" s="178"/>
      <c r="AT263" s="173" t="s">
        <v>296</v>
      </c>
      <c r="AU263" s="173" t="s">
        <v>89</v>
      </c>
      <c r="AV263" s="13" t="s">
        <v>89</v>
      </c>
      <c r="AW263" s="13" t="s">
        <v>33</v>
      </c>
      <c r="AX263" s="13" t="s">
        <v>78</v>
      </c>
      <c r="AY263" s="173" t="s">
        <v>150</v>
      </c>
    </row>
    <row r="264" spans="2:51" s="13" customFormat="1" ht="12">
      <c r="B264" s="172"/>
      <c r="D264" s="150" t="s">
        <v>296</v>
      </c>
      <c r="E264" s="173" t="s">
        <v>1</v>
      </c>
      <c r="F264" s="174" t="s">
        <v>405</v>
      </c>
      <c r="H264" s="175">
        <v>1</v>
      </c>
      <c r="I264" s="176"/>
      <c r="L264" s="172"/>
      <c r="M264" s="177"/>
      <c r="T264" s="178"/>
      <c r="AT264" s="173" t="s">
        <v>296</v>
      </c>
      <c r="AU264" s="173" t="s">
        <v>89</v>
      </c>
      <c r="AV264" s="13" t="s">
        <v>89</v>
      </c>
      <c r="AW264" s="13" t="s">
        <v>33</v>
      </c>
      <c r="AX264" s="13" t="s">
        <v>78</v>
      </c>
      <c r="AY264" s="173" t="s">
        <v>150</v>
      </c>
    </row>
    <row r="265" spans="2:51" s="12" customFormat="1" ht="12">
      <c r="B265" s="166"/>
      <c r="D265" s="150" t="s">
        <v>296</v>
      </c>
      <c r="E265" s="167" t="s">
        <v>1</v>
      </c>
      <c r="F265" s="168" t="s">
        <v>393</v>
      </c>
      <c r="H265" s="167" t="s">
        <v>1</v>
      </c>
      <c r="I265" s="169"/>
      <c r="L265" s="166"/>
      <c r="M265" s="170"/>
      <c r="T265" s="171"/>
      <c r="AT265" s="167" t="s">
        <v>296</v>
      </c>
      <c r="AU265" s="167" t="s">
        <v>89</v>
      </c>
      <c r="AV265" s="12" t="s">
        <v>86</v>
      </c>
      <c r="AW265" s="12" t="s">
        <v>33</v>
      </c>
      <c r="AX265" s="12" t="s">
        <v>78</v>
      </c>
      <c r="AY265" s="167" t="s">
        <v>150</v>
      </c>
    </row>
    <row r="266" spans="2:51" s="13" customFormat="1" ht="12">
      <c r="B266" s="172"/>
      <c r="D266" s="150" t="s">
        <v>296</v>
      </c>
      <c r="E266" s="173" t="s">
        <v>1</v>
      </c>
      <c r="F266" s="174" t="s">
        <v>406</v>
      </c>
      <c r="H266" s="175">
        <v>5</v>
      </c>
      <c r="I266" s="176"/>
      <c r="L266" s="172"/>
      <c r="M266" s="177"/>
      <c r="T266" s="178"/>
      <c r="AT266" s="173" t="s">
        <v>296</v>
      </c>
      <c r="AU266" s="173" t="s">
        <v>89</v>
      </c>
      <c r="AV266" s="13" t="s">
        <v>89</v>
      </c>
      <c r="AW266" s="13" t="s">
        <v>33</v>
      </c>
      <c r="AX266" s="13" t="s">
        <v>78</v>
      </c>
      <c r="AY266" s="173" t="s">
        <v>150</v>
      </c>
    </row>
    <row r="267" spans="2:51" s="12" customFormat="1" ht="12">
      <c r="B267" s="166"/>
      <c r="D267" s="150" t="s">
        <v>296</v>
      </c>
      <c r="E267" s="167" t="s">
        <v>1</v>
      </c>
      <c r="F267" s="168" t="s">
        <v>407</v>
      </c>
      <c r="H267" s="167" t="s">
        <v>1</v>
      </c>
      <c r="I267" s="169"/>
      <c r="L267" s="166"/>
      <c r="M267" s="170"/>
      <c r="T267" s="171"/>
      <c r="AT267" s="167" t="s">
        <v>296</v>
      </c>
      <c r="AU267" s="167" t="s">
        <v>89</v>
      </c>
      <c r="AV267" s="12" t="s">
        <v>86</v>
      </c>
      <c r="AW267" s="12" t="s">
        <v>33</v>
      </c>
      <c r="AX267" s="12" t="s">
        <v>78</v>
      </c>
      <c r="AY267" s="167" t="s">
        <v>150</v>
      </c>
    </row>
    <row r="268" spans="2:51" s="13" customFormat="1" ht="12">
      <c r="B268" s="172"/>
      <c r="D268" s="150" t="s">
        <v>296</v>
      </c>
      <c r="E268" s="173" t="s">
        <v>1</v>
      </c>
      <c r="F268" s="174" t="s">
        <v>408</v>
      </c>
      <c r="H268" s="175">
        <v>2</v>
      </c>
      <c r="I268" s="176"/>
      <c r="L268" s="172"/>
      <c r="M268" s="177"/>
      <c r="T268" s="178"/>
      <c r="AT268" s="173" t="s">
        <v>296</v>
      </c>
      <c r="AU268" s="173" t="s">
        <v>89</v>
      </c>
      <c r="AV268" s="13" t="s">
        <v>89</v>
      </c>
      <c r="AW268" s="13" t="s">
        <v>33</v>
      </c>
      <c r="AX268" s="13" t="s">
        <v>78</v>
      </c>
      <c r="AY268" s="173" t="s">
        <v>150</v>
      </c>
    </row>
    <row r="269" spans="2:51" s="12" customFormat="1" ht="12">
      <c r="B269" s="166"/>
      <c r="D269" s="150" t="s">
        <v>296</v>
      </c>
      <c r="E269" s="167" t="s">
        <v>1</v>
      </c>
      <c r="F269" s="168" t="s">
        <v>409</v>
      </c>
      <c r="H269" s="167" t="s">
        <v>1</v>
      </c>
      <c r="I269" s="169"/>
      <c r="L269" s="166"/>
      <c r="M269" s="170"/>
      <c r="T269" s="171"/>
      <c r="AT269" s="167" t="s">
        <v>296</v>
      </c>
      <c r="AU269" s="167" t="s">
        <v>89</v>
      </c>
      <c r="AV269" s="12" t="s">
        <v>86</v>
      </c>
      <c r="AW269" s="12" t="s">
        <v>33</v>
      </c>
      <c r="AX269" s="12" t="s">
        <v>78</v>
      </c>
      <c r="AY269" s="167" t="s">
        <v>150</v>
      </c>
    </row>
    <row r="270" spans="2:51" s="13" customFormat="1" ht="12">
      <c r="B270" s="172"/>
      <c r="D270" s="150" t="s">
        <v>296</v>
      </c>
      <c r="E270" s="173" t="s">
        <v>1</v>
      </c>
      <c r="F270" s="174" t="s">
        <v>410</v>
      </c>
      <c r="H270" s="175">
        <v>3</v>
      </c>
      <c r="I270" s="176"/>
      <c r="L270" s="172"/>
      <c r="M270" s="177"/>
      <c r="T270" s="178"/>
      <c r="AT270" s="173" t="s">
        <v>296</v>
      </c>
      <c r="AU270" s="173" t="s">
        <v>89</v>
      </c>
      <c r="AV270" s="13" t="s">
        <v>89</v>
      </c>
      <c r="AW270" s="13" t="s">
        <v>33</v>
      </c>
      <c r="AX270" s="13" t="s">
        <v>78</v>
      </c>
      <c r="AY270" s="173" t="s">
        <v>150</v>
      </c>
    </row>
    <row r="271" spans="2:51" s="12" customFormat="1" ht="12">
      <c r="B271" s="166"/>
      <c r="D271" s="150" t="s">
        <v>296</v>
      </c>
      <c r="E271" s="167" t="s">
        <v>1</v>
      </c>
      <c r="F271" s="168" t="s">
        <v>395</v>
      </c>
      <c r="H271" s="167" t="s">
        <v>1</v>
      </c>
      <c r="I271" s="169"/>
      <c r="L271" s="166"/>
      <c r="M271" s="170"/>
      <c r="T271" s="171"/>
      <c r="AT271" s="167" t="s">
        <v>296</v>
      </c>
      <c r="AU271" s="167" t="s">
        <v>89</v>
      </c>
      <c r="AV271" s="12" t="s">
        <v>86</v>
      </c>
      <c r="AW271" s="12" t="s">
        <v>33</v>
      </c>
      <c r="AX271" s="12" t="s">
        <v>78</v>
      </c>
      <c r="AY271" s="167" t="s">
        <v>150</v>
      </c>
    </row>
    <row r="272" spans="2:51" s="13" customFormat="1" ht="12">
      <c r="B272" s="172"/>
      <c r="D272" s="150" t="s">
        <v>296</v>
      </c>
      <c r="E272" s="173" t="s">
        <v>1</v>
      </c>
      <c r="F272" s="174" t="s">
        <v>411</v>
      </c>
      <c r="H272" s="175">
        <v>3</v>
      </c>
      <c r="I272" s="176"/>
      <c r="L272" s="172"/>
      <c r="M272" s="177"/>
      <c r="T272" s="178"/>
      <c r="AT272" s="173" t="s">
        <v>296</v>
      </c>
      <c r="AU272" s="173" t="s">
        <v>89</v>
      </c>
      <c r="AV272" s="13" t="s">
        <v>89</v>
      </c>
      <c r="AW272" s="13" t="s">
        <v>33</v>
      </c>
      <c r="AX272" s="13" t="s">
        <v>78</v>
      </c>
      <c r="AY272" s="173" t="s">
        <v>150</v>
      </c>
    </row>
    <row r="273" spans="2:51" s="13" customFormat="1" ht="12">
      <c r="B273" s="172"/>
      <c r="D273" s="150" t="s">
        <v>296</v>
      </c>
      <c r="E273" s="173" t="s">
        <v>1</v>
      </c>
      <c r="F273" s="174" t="s">
        <v>412</v>
      </c>
      <c r="H273" s="175">
        <v>4</v>
      </c>
      <c r="I273" s="176"/>
      <c r="L273" s="172"/>
      <c r="M273" s="177"/>
      <c r="T273" s="178"/>
      <c r="AT273" s="173" t="s">
        <v>296</v>
      </c>
      <c r="AU273" s="173" t="s">
        <v>89</v>
      </c>
      <c r="AV273" s="13" t="s">
        <v>89</v>
      </c>
      <c r="AW273" s="13" t="s">
        <v>33</v>
      </c>
      <c r="AX273" s="13" t="s">
        <v>78</v>
      </c>
      <c r="AY273" s="173" t="s">
        <v>150</v>
      </c>
    </row>
    <row r="274" spans="2:51" s="12" customFormat="1" ht="12">
      <c r="B274" s="166"/>
      <c r="D274" s="150" t="s">
        <v>296</v>
      </c>
      <c r="E274" s="167" t="s">
        <v>1</v>
      </c>
      <c r="F274" s="168" t="s">
        <v>398</v>
      </c>
      <c r="H274" s="167" t="s">
        <v>1</v>
      </c>
      <c r="I274" s="169"/>
      <c r="L274" s="166"/>
      <c r="M274" s="170"/>
      <c r="T274" s="171"/>
      <c r="AT274" s="167" t="s">
        <v>296</v>
      </c>
      <c r="AU274" s="167" t="s">
        <v>89</v>
      </c>
      <c r="AV274" s="12" t="s">
        <v>86</v>
      </c>
      <c r="AW274" s="12" t="s">
        <v>33</v>
      </c>
      <c r="AX274" s="12" t="s">
        <v>78</v>
      </c>
      <c r="AY274" s="167" t="s">
        <v>150</v>
      </c>
    </row>
    <row r="275" spans="2:51" s="13" customFormat="1" ht="12">
      <c r="B275" s="172"/>
      <c r="D275" s="150" t="s">
        <v>296</v>
      </c>
      <c r="E275" s="173" t="s">
        <v>1</v>
      </c>
      <c r="F275" s="174" t="s">
        <v>411</v>
      </c>
      <c r="H275" s="175">
        <v>3</v>
      </c>
      <c r="I275" s="176"/>
      <c r="L275" s="172"/>
      <c r="M275" s="177"/>
      <c r="T275" s="178"/>
      <c r="AT275" s="173" t="s">
        <v>296</v>
      </c>
      <c r="AU275" s="173" t="s">
        <v>89</v>
      </c>
      <c r="AV275" s="13" t="s">
        <v>89</v>
      </c>
      <c r="AW275" s="13" t="s">
        <v>33</v>
      </c>
      <c r="AX275" s="13" t="s">
        <v>78</v>
      </c>
      <c r="AY275" s="173" t="s">
        <v>150</v>
      </c>
    </row>
    <row r="276" spans="2:51" s="13" customFormat="1" ht="12">
      <c r="B276" s="172"/>
      <c r="D276" s="150" t="s">
        <v>296</v>
      </c>
      <c r="E276" s="173" t="s">
        <v>1</v>
      </c>
      <c r="F276" s="174" t="s">
        <v>413</v>
      </c>
      <c r="H276" s="175">
        <v>1</v>
      </c>
      <c r="I276" s="176"/>
      <c r="L276" s="172"/>
      <c r="M276" s="177"/>
      <c r="T276" s="178"/>
      <c r="AT276" s="173" t="s">
        <v>296</v>
      </c>
      <c r="AU276" s="173" t="s">
        <v>89</v>
      </c>
      <c r="AV276" s="13" t="s">
        <v>89</v>
      </c>
      <c r="AW276" s="13" t="s">
        <v>33</v>
      </c>
      <c r="AX276" s="13" t="s">
        <v>78</v>
      </c>
      <c r="AY276" s="173" t="s">
        <v>150</v>
      </c>
    </row>
    <row r="277" spans="2:51" s="12" customFormat="1" ht="12">
      <c r="B277" s="166"/>
      <c r="D277" s="150" t="s">
        <v>296</v>
      </c>
      <c r="E277" s="167" t="s">
        <v>1</v>
      </c>
      <c r="F277" s="168" t="s">
        <v>414</v>
      </c>
      <c r="H277" s="167" t="s">
        <v>1</v>
      </c>
      <c r="I277" s="169"/>
      <c r="L277" s="166"/>
      <c r="M277" s="170"/>
      <c r="T277" s="171"/>
      <c r="AT277" s="167" t="s">
        <v>296</v>
      </c>
      <c r="AU277" s="167" t="s">
        <v>89</v>
      </c>
      <c r="AV277" s="12" t="s">
        <v>86</v>
      </c>
      <c r="AW277" s="12" t="s">
        <v>33</v>
      </c>
      <c r="AX277" s="12" t="s">
        <v>78</v>
      </c>
      <c r="AY277" s="167" t="s">
        <v>150</v>
      </c>
    </row>
    <row r="278" spans="2:51" s="13" customFormat="1" ht="12">
      <c r="B278" s="172"/>
      <c r="D278" s="150" t="s">
        <v>296</v>
      </c>
      <c r="E278" s="173" t="s">
        <v>1</v>
      </c>
      <c r="F278" s="174" t="s">
        <v>408</v>
      </c>
      <c r="H278" s="175">
        <v>2</v>
      </c>
      <c r="I278" s="176"/>
      <c r="L278" s="172"/>
      <c r="M278" s="177"/>
      <c r="T278" s="178"/>
      <c r="AT278" s="173" t="s">
        <v>296</v>
      </c>
      <c r="AU278" s="173" t="s">
        <v>89</v>
      </c>
      <c r="AV278" s="13" t="s">
        <v>89</v>
      </c>
      <c r="AW278" s="13" t="s">
        <v>33</v>
      </c>
      <c r="AX278" s="13" t="s">
        <v>78</v>
      </c>
      <c r="AY278" s="173" t="s">
        <v>150</v>
      </c>
    </row>
    <row r="279" spans="2:51" s="13" customFormat="1" ht="12">
      <c r="B279" s="172"/>
      <c r="D279" s="150" t="s">
        <v>296</v>
      </c>
      <c r="E279" s="173" t="s">
        <v>1</v>
      </c>
      <c r="F279" s="174" t="s">
        <v>415</v>
      </c>
      <c r="H279" s="175">
        <v>2</v>
      </c>
      <c r="I279" s="176"/>
      <c r="L279" s="172"/>
      <c r="M279" s="177"/>
      <c r="T279" s="178"/>
      <c r="AT279" s="173" t="s">
        <v>296</v>
      </c>
      <c r="AU279" s="173" t="s">
        <v>89</v>
      </c>
      <c r="AV279" s="13" t="s">
        <v>89</v>
      </c>
      <c r="AW279" s="13" t="s">
        <v>33</v>
      </c>
      <c r="AX279" s="13" t="s">
        <v>78</v>
      </c>
      <c r="AY279" s="173" t="s">
        <v>150</v>
      </c>
    </row>
    <row r="280" spans="2:51" s="14" customFormat="1" ht="12">
      <c r="B280" s="179"/>
      <c r="D280" s="150" t="s">
        <v>296</v>
      </c>
      <c r="E280" s="180" t="s">
        <v>1</v>
      </c>
      <c r="F280" s="181" t="s">
        <v>303</v>
      </c>
      <c r="H280" s="182">
        <v>39</v>
      </c>
      <c r="I280" s="183"/>
      <c r="L280" s="179"/>
      <c r="M280" s="184"/>
      <c r="T280" s="185"/>
      <c r="AT280" s="180" t="s">
        <v>296</v>
      </c>
      <c r="AU280" s="180" t="s">
        <v>89</v>
      </c>
      <c r="AV280" s="14" t="s">
        <v>171</v>
      </c>
      <c r="AW280" s="14" t="s">
        <v>33</v>
      </c>
      <c r="AX280" s="14" t="s">
        <v>86</v>
      </c>
      <c r="AY280" s="180" t="s">
        <v>150</v>
      </c>
    </row>
    <row r="281" spans="2:65" s="1" customFormat="1" ht="24.2" customHeight="1">
      <c r="B281" s="32"/>
      <c r="C281" s="154" t="s">
        <v>8</v>
      </c>
      <c r="D281" s="154" t="s">
        <v>172</v>
      </c>
      <c r="E281" s="155" t="s">
        <v>416</v>
      </c>
      <c r="F281" s="156" t="s">
        <v>417</v>
      </c>
      <c r="G281" s="157" t="s">
        <v>293</v>
      </c>
      <c r="H281" s="158">
        <v>1471.8</v>
      </c>
      <c r="I281" s="159"/>
      <c r="J281" s="160">
        <f>ROUND(I281*H281,2)</f>
        <v>0</v>
      </c>
      <c r="K281" s="156" t="s">
        <v>294</v>
      </c>
      <c r="L281" s="32"/>
      <c r="M281" s="161" t="s">
        <v>1</v>
      </c>
      <c r="N281" s="162" t="s">
        <v>43</v>
      </c>
      <c r="P281" s="146">
        <f>O281*H281</f>
        <v>0</v>
      </c>
      <c r="Q281" s="146">
        <v>0</v>
      </c>
      <c r="R281" s="146">
        <f>Q281*H281</f>
        <v>0</v>
      </c>
      <c r="S281" s="146">
        <v>0</v>
      </c>
      <c r="T281" s="147">
        <f>S281*H281</f>
        <v>0</v>
      </c>
      <c r="AR281" s="148" t="s">
        <v>171</v>
      </c>
      <c r="AT281" s="148" t="s">
        <v>172</v>
      </c>
      <c r="AU281" s="148" t="s">
        <v>89</v>
      </c>
      <c r="AY281" s="17" t="s">
        <v>150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17" t="s">
        <v>86</v>
      </c>
      <c r="BK281" s="149">
        <f>ROUND(I281*H281,2)</f>
        <v>0</v>
      </c>
      <c r="BL281" s="17" t="s">
        <v>171</v>
      </c>
      <c r="BM281" s="148" t="s">
        <v>418</v>
      </c>
    </row>
    <row r="282" spans="2:51" s="12" customFormat="1" ht="12">
      <c r="B282" s="166"/>
      <c r="D282" s="150" t="s">
        <v>296</v>
      </c>
      <c r="E282" s="167" t="s">
        <v>1</v>
      </c>
      <c r="F282" s="168" t="s">
        <v>419</v>
      </c>
      <c r="H282" s="167" t="s">
        <v>1</v>
      </c>
      <c r="I282" s="169"/>
      <c r="L282" s="166"/>
      <c r="M282" s="170"/>
      <c r="T282" s="171"/>
      <c r="AT282" s="167" t="s">
        <v>296</v>
      </c>
      <c r="AU282" s="167" t="s">
        <v>89</v>
      </c>
      <c r="AV282" s="12" t="s">
        <v>86</v>
      </c>
      <c r="AW282" s="12" t="s">
        <v>33</v>
      </c>
      <c r="AX282" s="12" t="s">
        <v>78</v>
      </c>
      <c r="AY282" s="167" t="s">
        <v>150</v>
      </c>
    </row>
    <row r="283" spans="2:51" s="12" customFormat="1" ht="22.5">
      <c r="B283" s="166"/>
      <c r="D283" s="150" t="s">
        <v>296</v>
      </c>
      <c r="E283" s="167" t="s">
        <v>1</v>
      </c>
      <c r="F283" s="168" t="s">
        <v>420</v>
      </c>
      <c r="H283" s="167" t="s">
        <v>1</v>
      </c>
      <c r="I283" s="169"/>
      <c r="L283" s="166"/>
      <c r="M283" s="170"/>
      <c r="T283" s="171"/>
      <c r="AT283" s="167" t="s">
        <v>296</v>
      </c>
      <c r="AU283" s="167" t="s">
        <v>89</v>
      </c>
      <c r="AV283" s="12" t="s">
        <v>86</v>
      </c>
      <c r="AW283" s="12" t="s">
        <v>33</v>
      </c>
      <c r="AX283" s="12" t="s">
        <v>78</v>
      </c>
      <c r="AY283" s="167" t="s">
        <v>150</v>
      </c>
    </row>
    <row r="284" spans="2:51" s="13" customFormat="1" ht="12">
      <c r="B284" s="172"/>
      <c r="D284" s="150" t="s">
        <v>296</v>
      </c>
      <c r="E284" s="173" t="s">
        <v>1</v>
      </c>
      <c r="F284" s="174" t="s">
        <v>421</v>
      </c>
      <c r="H284" s="175">
        <v>130.3</v>
      </c>
      <c r="I284" s="176"/>
      <c r="L284" s="172"/>
      <c r="M284" s="177"/>
      <c r="T284" s="178"/>
      <c r="AT284" s="173" t="s">
        <v>296</v>
      </c>
      <c r="AU284" s="173" t="s">
        <v>89</v>
      </c>
      <c r="AV284" s="13" t="s">
        <v>89</v>
      </c>
      <c r="AW284" s="13" t="s">
        <v>33</v>
      </c>
      <c r="AX284" s="13" t="s">
        <v>78</v>
      </c>
      <c r="AY284" s="173" t="s">
        <v>150</v>
      </c>
    </row>
    <row r="285" spans="2:51" s="13" customFormat="1" ht="12">
      <c r="B285" s="172"/>
      <c r="D285" s="150" t="s">
        <v>296</v>
      </c>
      <c r="E285" s="173" t="s">
        <v>1</v>
      </c>
      <c r="F285" s="174" t="s">
        <v>422</v>
      </c>
      <c r="H285" s="175">
        <v>10.2</v>
      </c>
      <c r="I285" s="176"/>
      <c r="L285" s="172"/>
      <c r="M285" s="177"/>
      <c r="T285" s="178"/>
      <c r="AT285" s="173" t="s">
        <v>296</v>
      </c>
      <c r="AU285" s="173" t="s">
        <v>89</v>
      </c>
      <c r="AV285" s="13" t="s">
        <v>89</v>
      </c>
      <c r="AW285" s="13" t="s">
        <v>33</v>
      </c>
      <c r="AX285" s="13" t="s">
        <v>78</v>
      </c>
      <c r="AY285" s="173" t="s">
        <v>150</v>
      </c>
    </row>
    <row r="286" spans="2:51" s="13" customFormat="1" ht="12">
      <c r="B286" s="172"/>
      <c r="D286" s="150" t="s">
        <v>296</v>
      </c>
      <c r="E286" s="173" t="s">
        <v>1</v>
      </c>
      <c r="F286" s="174" t="s">
        <v>423</v>
      </c>
      <c r="H286" s="175">
        <v>8</v>
      </c>
      <c r="I286" s="176"/>
      <c r="L286" s="172"/>
      <c r="M286" s="177"/>
      <c r="T286" s="178"/>
      <c r="AT286" s="173" t="s">
        <v>296</v>
      </c>
      <c r="AU286" s="173" t="s">
        <v>89</v>
      </c>
      <c r="AV286" s="13" t="s">
        <v>89</v>
      </c>
      <c r="AW286" s="13" t="s">
        <v>33</v>
      </c>
      <c r="AX286" s="13" t="s">
        <v>78</v>
      </c>
      <c r="AY286" s="173" t="s">
        <v>150</v>
      </c>
    </row>
    <row r="287" spans="2:51" s="13" customFormat="1" ht="12">
      <c r="B287" s="172"/>
      <c r="D287" s="150" t="s">
        <v>296</v>
      </c>
      <c r="E287" s="173" t="s">
        <v>1</v>
      </c>
      <c r="F287" s="174" t="s">
        <v>424</v>
      </c>
      <c r="H287" s="175">
        <v>8</v>
      </c>
      <c r="I287" s="176"/>
      <c r="L287" s="172"/>
      <c r="M287" s="177"/>
      <c r="T287" s="178"/>
      <c r="AT287" s="173" t="s">
        <v>296</v>
      </c>
      <c r="AU287" s="173" t="s">
        <v>89</v>
      </c>
      <c r="AV287" s="13" t="s">
        <v>89</v>
      </c>
      <c r="AW287" s="13" t="s">
        <v>33</v>
      </c>
      <c r="AX287" s="13" t="s">
        <v>78</v>
      </c>
      <c r="AY287" s="173" t="s">
        <v>150</v>
      </c>
    </row>
    <row r="288" spans="2:51" s="13" customFormat="1" ht="12">
      <c r="B288" s="172"/>
      <c r="D288" s="150" t="s">
        <v>296</v>
      </c>
      <c r="E288" s="173" t="s">
        <v>1</v>
      </c>
      <c r="F288" s="174" t="s">
        <v>425</v>
      </c>
      <c r="H288" s="175">
        <v>84.8</v>
      </c>
      <c r="I288" s="176"/>
      <c r="L288" s="172"/>
      <c r="M288" s="177"/>
      <c r="T288" s="178"/>
      <c r="AT288" s="173" t="s">
        <v>296</v>
      </c>
      <c r="AU288" s="173" t="s">
        <v>89</v>
      </c>
      <c r="AV288" s="13" t="s">
        <v>89</v>
      </c>
      <c r="AW288" s="13" t="s">
        <v>33</v>
      </c>
      <c r="AX288" s="13" t="s">
        <v>78</v>
      </c>
      <c r="AY288" s="173" t="s">
        <v>150</v>
      </c>
    </row>
    <row r="289" spans="2:51" s="13" customFormat="1" ht="12">
      <c r="B289" s="172"/>
      <c r="D289" s="150" t="s">
        <v>296</v>
      </c>
      <c r="E289" s="173" t="s">
        <v>1</v>
      </c>
      <c r="F289" s="174" t="s">
        <v>426</v>
      </c>
      <c r="H289" s="175">
        <v>18.6</v>
      </c>
      <c r="I289" s="176"/>
      <c r="L289" s="172"/>
      <c r="M289" s="177"/>
      <c r="T289" s="178"/>
      <c r="AT289" s="173" t="s">
        <v>296</v>
      </c>
      <c r="AU289" s="173" t="s">
        <v>89</v>
      </c>
      <c r="AV289" s="13" t="s">
        <v>89</v>
      </c>
      <c r="AW289" s="13" t="s">
        <v>33</v>
      </c>
      <c r="AX289" s="13" t="s">
        <v>78</v>
      </c>
      <c r="AY289" s="173" t="s">
        <v>150</v>
      </c>
    </row>
    <row r="290" spans="2:51" s="13" customFormat="1" ht="12">
      <c r="B290" s="172"/>
      <c r="D290" s="150" t="s">
        <v>296</v>
      </c>
      <c r="E290" s="173" t="s">
        <v>1</v>
      </c>
      <c r="F290" s="174" t="s">
        <v>427</v>
      </c>
      <c r="H290" s="175">
        <v>6</v>
      </c>
      <c r="I290" s="176"/>
      <c r="L290" s="172"/>
      <c r="M290" s="177"/>
      <c r="T290" s="178"/>
      <c r="AT290" s="173" t="s">
        <v>296</v>
      </c>
      <c r="AU290" s="173" t="s">
        <v>89</v>
      </c>
      <c r="AV290" s="13" t="s">
        <v>89</v>
      </c>
      <c r="AW290" s="13" t="s">
        <v>33</v>
      </c>
      <c r="AX290" s="13" t="s">
        <v>78</v>
      </c>
      <c r="AY290" s="173" t="s">
        <v>150</v>
      </c>
    </row>
    <row r="291" spans="2:51" s="13" customFormat="1" ht="12">
      <c r="B291" s="172"/>
      <c r="D291" s="150" t="s">
        <v>296</v>
      </c>
      <c r="E291" s="173" t="s">
        <v>1</v>
      </c>
      <c r="F291" s="174" t="s">
        <v>428</v>
      </c>
      <c r="H291" s="175">
        <v>20.4</v>
      </c>
      <c r="I291" s="176"/>
      <c r="L291" s="172"/>
      <c r="M291" s="177"/>
      <c r="T291" s="178"/>
      <c r="AT291" s="173" t="s">
        <v>296</v>
      </c>
      <c r="AU291" s="173" t="s">
        <v>89</v>
      </c>
      <c r="AV291" s="13" t="s">
        <v>89</v>
      </c>
      <c r="AW291" s="13" t="s">
        <v>33</v>
      </c>
      <c r="AX291" s="13" t="s">
        <v>78</v>
      </c>
      <c r="AY291" s="173" t="s">
        <v>150</v>
      </c>
    </row>
    <row r="292" spans="2:51" s="13" customFormat="1" ht="12">
      <c r="B292" s="172"/>
      <c r="D292" s="150" t="s">
        <v>296</v>
      </c>
      <c r="E292" s="173" t="s">
        <v>1</v>
      </c>
      <c r="F292" s="174" t="s">
        <v>429</v>
      </c>
      <c r="H292" s="175">
        <v>6.6</v>
      </c>
      <c r="I292" s="176"/>
      <c r="L292" s="172"/>
      <c r="M292" s="177"/>
      <c r="T292" s="178"/>
      <c r="AT292" s="173" t="s">
        <v>296</v>
      </c>
      <c r="AU292" s="173" t="s">
        <v>89</v>
      </c>
      <c r="AV292" s="13" t="s">
        <v>89</v>
      </c>
      <c r="AW292" s="13" t="s">
        <v>33</v>
      </c>
      <c r="AX292" s="13" t="s">
        <v>78</v>
      </c>
      <c r="AY292" s="173" t="s">
        <v>150</v>
      </c>
    </row>
    <row r="293" spans="2:51" s="15" customFormat="1" ht="12">
      <c r="B293" s="186"/>
      <c r="D293" s="150" t="s">
        <v>296</v>
      </c>
      <c r="E293" s="187" t="s">
        <v>1</v>
      </c>
      <c r="F293" s="188" t="s">
        <v>430</v>
      </c>
      <c r="H293" s="189">
        <v>292.90000000000003</v>
      </c>
      <c r="I293" s="190"/>
      <c r="L293" s="186"/>
      <c r="M293" s="191"/>
      <c r="T293" s="192"/>
      <c r="AT293" s="187" t="s">
        <v>296</v>
      </c>
      <c r="AU293" s="187" t="s">
        <v>89</v>
      </c>
      <c r="AV293" s="15" t="s">
        <v>166</v>
      </c>
      <c r="AW293" s="15" t="s">
        <v>33</v>
      </c>
      <c r="AX293" s="15" t="s">
        <v>78</v>
      </c>
      <c r="AY293" s="187" t="s">
        <v>150</v>
      </c>
    </row>
    <row r="294" spans="2:51" s="12" customFormat="1" ht="12">
      <c r="B294" s="166"/>
      <c r="D294" s="150" t="s">
        <v>296</v>
      </c>
      <c r="E294" s="167" t="s">
        <v>1</v>
      </c>
      <c r="F294" s="168" t="s">
        <v>431</v>
      </c>
      <c r="H294" s="167" t="s">
        <v>1</v>
      </c>
      <c r="I294" s="169"/>
      <c r="L294" s="166"/>
      <c r="M294" s="170"/>
      <c r="T294" s="171"/>
      <c r="AT294" s="167" t="s">
        <v>296</v>
      </c>
      <c r="AU294" s="167" t="s">
        <v>89</v>
      </c>
      <c r="AV294" s="12" t="s">
        <v>86</v>
      </c>
      <c r="AW294" s="12" t="s">
        <v>33</v>
      </c>
      <c r="AX294" s="12" t="s">
        <v>78</v>
      </c>
      <c r="AY294" s="167" t="s">
        <v>150</v>
      </c>
    </row>
    <row r="295" spans="2:51" s="13" customFormat="1" ht="12">
      <c r="B295" s="172"/>
      <c r="D295" s="150" t="s">
        <v>296</v>
      </c>
      <c r="E295" s="173" t="s">
        <v>1</v>
      </c>
      <c r="F295" s="174" t="s">
        <v>432</v>
      </c>
      <c r="H295" s="175">
        <v>716.65</v>
      </c>
      <c r="I295" s="176"/>
      <c r="L295" s="172"/>
      <c r="M295" s="177"/>
      <c r="T295" s="178"/>
      <c r="AT295" s="173" t="s">
        <v>296</v>
      </c>
      <c r="AU295" s="173" t="s">
        <v>89</v>
      </c>
      <c r="AV295" s="13" t="s">
        <v>89</v>
      </c>
      <c r="AW295" s="13" t="s">
        <v>33</v>
      </c>
      <c r="AX295" s="13" t="s">
        <v>78</v>
      </c>
      <c r="AY295" s="173" t="s">
        <v>150</v>
      </c>
    </row>
    <row r="296" spans="2:51" s="13" customFormat="1" ht="12">
      <c r="B296" s="172"/>
      <c r="D296" s="150" t="s">
        <v>296</v>
      </c>
      <c r="E296" s="173" t="s">
        <v>1</v>
      </c>
      <c r="F296" s="174" t="s">
        <v>433</v>
      </c>
      <c r="H296" s="175">
        <v>46.75</v>
      </c>
      <c r="I296" s="176"/>
      <c r="L296" s="172"/>
      <c r="M296" s="177"/>
      <c r="T296" s="178"/>
      <c r="AT296" s="173" t="s">
        <v>296</v>
      </c>
      <c r="AU296" s="173" t="s">
        <v>89</v>
      </c>
      <c r="AV296" s="13" t="s">
        <v>89</v>
      </c>
      <c r="AW296" s="13" t="s">
        <v>33</v>
      </c>
      <c r="AX296" s="13" t="s">
        <v>78</v>
      </c>
      <c r="AY296" s="173" t="s">
        <v>150</v>
      </c>
    </row>
    <row r="297" spans="2:51" s="13" customFormat="1" ht="12">
      <c r="B297" s="172"/>
      <c r="D297" s="150" t="s">
        <v>296</v>
      </c>
      <c r="E297" s="173" t="s">
        <v>1</v>
      </c>
      <c r="F297" s="174" t="s">
        <v>434</v>
      </c>
      <c r="H297" s="175">
        <v>466.4</v>
      </c>
      <c r="I297" s="176"/>
      <c r="L297" s="172"/>
      <c r="M297" s="177"/>
      <c r="T297" s="178"/>
      <c r="AT297" s="173" t="s">
        <v>296</v>
      </c>
      <c r="AU297" s="173" t="s">
        <v>89</v>
      </c>
      <c r="AV297" s="13" t="s">
        <v>89</v>
      </c>
      <c r="AW297" s="13" t="s">
        <v>33</v>
      </c>
      <c r="AX297" s="13" t="s">
        <v>78</v>
      </c>
      <c r="AY297" s="173" t="s">
        <v>150</v>
      </c>
    </row>
    <row r="298" spans="2:51" s="13" customFormat="1" ht="12">
      <c r="B298" s="172"/>
      <c r="D298" s="150" t="s">
        <v>296</v>
      </c>
      <c r="E298" s="173" t="s">
        <v>1</v>
      </c>
      <c r="F298" s="174" t="s">
        <v>435</v>
      </c>
      <c r="H298" s="175">
        <v>85.25</v>
      </c>
      <c r="I298" s="176"/>
      <c r="L298" s="172"/>
      <c r="M298" s="177"/>
      <c r="T298" s="178"/>
      <c r="AT298" s="173" t="s">
        <v>296</v>
      </c>
      <c r="AU298" s="173" t="s">
        <v>89</v>
      </c>
      <c r="AV298" s="13" t="s">
        <v>89</v>
      </c>
      <c r="AW298" s="13" t="s">
        <v>33</v>
      </c>
      <c r="AX298" s="13" t="s">
        <v>78</v>
      </c>
      <c r="AY298" s="173" t="s">
        <v>150</v>
      </c>
    </row>
    <row r="299" spans="2:51" s="13" customFormat="1" ht="12">
      <c r="B299" s="172"/>
      <c r="D299" s="150" t="s">
        <v>296</v>
      </c>
      <c r="E299" s="173" t="s">
        <v>1</v>
      </c>
      <c r="F299" s="174" t="s">
        <v>436</v>
      </c>
      <c r="H299" s="175">
        <v>33</v>
      </c>
      <c r="I299" s="176"/>
      <c r="L299" s="172"/>
      <c r="M299" s="177"/>
      <c r="T299" s="178"/>
      <c r="AT299" s="173" t="s">
        <v>296</v>
      </c>
      <c r="AU299" s="173" t="s">
        <v>89</v>
      </c>
      <c r="AV299" s="13" t="s">
        <v>89</v>
      </c>
      <c r="AW299" s="13" t="s">
        <v>33</v>
      </c>
      <c r="AX299" s="13" t="s">
        <v>78</v>
      </c>
      <c r="AY299" s="173" t="s">
        <v>150</v>
      </c>
    </row>
    <row r="300" spans="2:51" s="13" customFormat="1" ht="12">
      <c r="B300" s="172"/>
      <c r="D300" s="150" t="s">
        <v>296</v>
      </c>
      <c r="E300" s="173" t="s">
        <v>1</v>
      </c>
      <c r="F300" s="174" t="s">
        <v>437</v>
      </c>
      <c r="H300" s="175">
        <v>93.5</v>
      </c>
      <c r="I300" s="176"/>
      <c r="L300" s="172"/>
      <c r="M300" s="177"/>
      <c r="T300" s="178"/>
      <c r="AT300" s="173" t="s">
        <v>296</v>
      </c>
      <c r="AU300" s="173" t="s">
        <v>89</v>
      </c>
      <c r="AV300" s="13" t="s">
        <v>89</v>
      </c>
      <c r="AW300" s="13" t="s">
        <v>33</v>
      </c>
      <c r="AX300" s="13" t="s">
        <v>78</v>
      </c>
      <c r="AY300" s="173" t="s">
        <v>150</v>
      </c>
    </row>
    <row r="301" spans="2:51" s="13" customFormat="1" ht="12">
      <c r="B301" s="172"/>
      <c r="D301" s="150" t="s">
        <v>296</v>
      </c>
      <c r="E301" s="173" t="s">
        <v>1</v>
      </c>
      <c r="F301" s="174" t="s">
        <v>438</v>
      </c>
      <c r="H301" s="175">
        <v>30.25</v>
      </c>
      <c r="I301" s="176"/>
      <c r="L301" s="172"/>
      <c r="M301" s="177"/>
      <c r="T301" s="178"/>
      <c r="AT301" s="173" t="s">
        <v>296</v>
      </c>
      <c r="AU301" s="173" t="s">
        <v>89</v>
      </c>
      <c r="AV301" s="13" t="s">
        <v>89</v>
      </c>
      <c r="AW301" s="13" t="s">
        <v>33</v>
      </c>
      <c r="AX301" s="13" t="s">
        <v>78</v>
      </c>
      <c r="AY301" s="173" t="s">
        <v>150</v>
      </c>
    </row>
    <row r="302" spans="2:51" s="15" customFormat="1" ht="12">
      <c r="B302" s="186"/>
      <c r="D302" s="150" t="s">
        <v>296</v>
      </c>
      <c r="E302" s="187" t="s">
        <v>1</v>
      </c>
      <c r="F302" s="188" t="s">
        <v>430</v>
      </c>
      <c r="H302" s="189">
        <v>1471.8</v>
      </c>
      <c r="I302" s="190"/>
      <c r="L302" s="186"/>
      <c r="M302" s="191"/>
      <c r="T302" s="192"/>
      <c r="AT302" s="187" t="s">
        <v>296</v>
      </c>
      <c r="AU302" s="187" t="s">
        <v>89</v>
      </c>
      <c r="AV302" s="15" t="s">
        <v>166</v>
      </c>
      <c r="AW302" s="15" t="s">
        <v>33</v>
      </c>
      <c r="AX302" s="15" t="s">
        <v>86</v>
      </c>
      <c r="AY302" s="187" t="s">
        <v>150</v>
      </c>
    </row>
    <row r="303" spans="2:65" s="1" customFormat="1" ht="21.75" customHeight="1">
      <c r="B303" s="32"/>
      <c r="C303" s="154" t="s">
        <v>231</v>
      </c>
      <c r="D303" s="154" t="s">
        <v>172</v>
      </c>
      <c r="E303" s="155" t="s">
        <v>439</v>
      </c>
      <c r="F303" s="156" t="s">
        <v>440</v>
      </c>
      <c r="G303" s="157" t="s">
        <v>188</v>
      </c>
      <c r="H303" s="158">
        <v>0.4</v>
      </c>
      <c r="I303" s="159"/>
      <c r="J303" s="160">
        <f>ROUND(I303*H303,2)</f>
        <v>0</v>
      </c>
      <c r="K303" s="156" t="s">
        <v>294</v>
      </c>
      <c r="L303" s="32"/>
      <c r="M303" s="161" t="s">
        <v>1</v>
      </c>
      <c r="N303" s="162" t="s">
        <v>43</v>
      </c>
      <c r="P303" s="146">
        <f>O303*H303</f>
        <v>0</v>
      </c>
      <c r="Q303" s="146">
        <v>0</v>
      </c>
      <c r="R303" s="146">
        <f>Q303*H303</f>
        <v>0</v>
      </c>
      <c r="S303" s="146">
        <v>0</v>
      </c>
      <c r="T303" s="147">
        <f>S303*H303</f>
        <v>0</v>
      </c>
      <c r="AR303" s="148" t="s">
        <v>171</v>
      </c>
      <c r="AT303" s="148" t="s">
        <v>172</v>
      </c>
      <c r="AU303" s="148" t="s">
        <v>89</v>
      </c>
      <c r="AY303" s="17" t="s">
        <v>150</v>
      </c>
      <c r="BE303" s="149">
        <f>IF(N303="základní",J303,0)</f>
        <v>0</v>
      </c>
      <c r="BF303" s="149">
        <f>IF(N303="snížená",J303,0)</f>
        <v>0</v>
      </c>
      <c r="BG303" s="149">
        <f>IF(N303="zákl. přenesená",J303,0)</f>
        <v>0</v>
      </c>
      <c r="BH303" s="149">
        <f>IF(N303="sníž. přenesená",J303,0)</f>
        <v>0</v>
      </c>
      <c r="BI303" s="149">
        <f>IF(N303="nulová",J303,0)</f>
        <v>0</v>
      </c>
      <c r="BJ303" s="17" t="s">
        <v>86</v>
      </c>
      <c r="BK303" s="149">
        <f>ROUND(I303*H303,2)</f>
        <v>0</v>
      </c>
      <c r="BL303" s="17" t="s">
        <v>171</v>
      </c>
      <c r="BM303" s="148" t="s">
        <v>441</v>
      </c>
    </row>
    <row r="304" spans="2:51" s="12" customFormat="1" ht="22.5">
      <c r="B304" s="166"/>
      <c r="D304" s="150" t="s">
        <v>296</v>
      </c>
      <c r="E304" s="167" t="s">
        <v>1</v>
      </c>
      <c r="F304" s="168" t="s">
        <v>442</v>
      </c>
      <c r="H304" s="167" t="s">
        <v>1</v>
      </c>
      <c r="I304" s="169"/>
      <c r="L304" s="166"/>
      <c r="M304" s="170"/>
      <c r="T304" s="171"/>
      <c r="AT304" s="167" t="s">
        <v>296</v>
      </c>
      <c r="AU304" s="167" t="s">
        <v>89</v>
      </c>
      <c r="AV304" s="12" t="s">
        <v>86</v>
      </c>
      <c r="AW304" s="12" t="s">
        <v>33</v>
      </c>
      <c r="AX304" s="12" t="s">
        <v>78</v>
      </c>
      <c r="AY304" s="167" t="s">
        <v>150</v>
      </c>
    </row>
    <row r="305" spans="2:51" s="13" customFormat="1" ht="12">
      <c r="B305" s="172"/>
      <c r="D305" s="150" t="s">
        <v>296</v>
      </c>
      <c r="E305" s="173" t="s">
        <v>1</v>
      </c>
      <c r="F305" s="174" t="s">
        <v>443</v>
      </c>
      <c r="H305" s="175">
        <v>0.4</v>
      </c>
      <c r="I305" s="176"/>
      <c r="L305" s="172"/>
      <c r="M305" s="177"/>
      <c r="T305" s="178"/>
      <c r="AT305" s="173" t="s">
        <v>296</v>
      </c>
      <c r="AU305" s="173" t="s">
        <v>89</v>
      </c>
      <c r="AV305" s="13" t="s">
        <v>89</v>
      </c>
      <c r="AW305" s="13" t="s">
        <v>33</v>
      </c>
      <c r="AX305" s="13" t="s">
        <v>86</v>
      </c>
      <c r="AY305" s="173" t="s">
        <v>150</v>
      </c>
    </row>
    <row r="306" spans="2:65" s="1" customFormat="1" ht="33" customHeight="1">
      <c r="B306" s="32"/>
      <c r="C306" s="154" t="s">
        <v>236</v>
      </c>
      <c r="D306" s="154" t="s">
        <v>172</v>
      </c>
      <c r="E306" s="155" t="s">
        <v>444</v>
      </c>
      <c r="F306" s="156" t="s">
        <v>445</v>
      </c>
      <c r="G306" s="157" t="s">
        <v>446</v>
      </c>
      <c r="H306" s="158">
        <v>861.55</v>
      </c>
      <c r="I306" s="159"/>
      <c r="J306" s="160">
        <f>ROUND(I306*H306,2)</f>
        <v>0</v>
      </c>
      <c r="K306" s="156" t="s">
        <v>294</v>
      </c>
      <c r="L306" s="32"/>
      <c r="M306" s="161" t="s">
        <v>1</v>
      </c>
      <c r="N306" s="162" t="s">
        <v>43</v>
      </c>
      <c r="P306" s="146">
        <f>O306*H306</f>
        <v>0</v>
      </c>
      <c r="Q306" s="146">
        <v>0</v>
      </c>
      <c r="R306" s="146">
        <f>Q306*H306</f>
        <v>0</v>
      </c>
      <c r="S306" s="146">
        <v>0</v>
      </c>
      <c r="T306" s="147">
        <f>S306*H306</f>
        <v>0</v>
      </c>
      <c r="AR306" s="148" t="s">
        <v>171</v>
      </c>
      <c r="AT306" s="148" t="s">
        <v>172</v>
      </c>
      <c r="AU306" s="148" t="s">
        <v>89</v>
      </c>
      <c r="AY306" s="17" t="s">
        <v>150</v>
      </c>
      <c r="BE306" s="149">
        <f>IF(N306="základní",J306,0)</f>
        <v>0</v>
      </c>
      <c r="BF306" s="149">
        <f>IF(N306="snížená",J306,0)</f>
        <v>0</v>
      </c>
      <c r="BG306" s="149">
        <f>IF(N306="zákl. přenesená",J306,0)</f>
        <v>0</v>
      </c>
      <c r="BH306" s="149">
        <f>IF(N306="sníž. přenesená",J306,0)</f>
        <v>0</v>
      </c>
      <c r="BI306" s="149">
        <f>IF(N306="nulová",J306,0)</f>
        <v>0</v>
      </c>
      <c r="BJ306" s="17" t="s">
        <v>86</v>
      </c>
      <c r="BK306" s="149">
        <f>ROUND(I306*H306,2)</f>
        <v>0</v>
      </c>
      <c r="BL306" s="17" t="s">
        <v>171</v>
      </c>
      <c r="BM306" s="148" t="s">
        <v>447</v>
      </c>
    </row>
    <row r="307" spans="2:51" s="13" customFormat="1" ht="12">
      <c r="B307" s="172"/>
      <c r="D307" s="150" t="s">
        <v>296</v>
      </c>
      <c r="E307" s="173" t="s">
        <v>1</v>
      </c>
      <c r="F307" s="174" t="s">
        <v>448</v>
      </c>
      <c r="H307" s="175">
        <v>861.55</v>
      </c>
      <c r="I307" s="176"/>
      <c r="L307" s="172"/>
      <c r="M307" s="177"/>
      <c r="T307" s="178"/>
      <c r="AT307" s="173" t="s">
        <v>296</v>
      </c>
      <c r="AU307" s="173" t="s">
        <v>89</v>
      </c>
      <c r="AV307" s="13" t="s">
        <v>89</v>
      </c>
      <c r="AW307" s="13" t="s">
        <v>33</v>
      </c>
      <c r="AX307" s="13" t="s">
        <v>86</v>
      </c>
      <c r="AY307" s="173" t="s">
        <v>150</v>
      </c>
    </row>
    <row r="308" spans="2:65" s="1" customFormat="1" ht="33" customHeight="1">
      <c r="B308" s="32"/>
      <c r="C308" s="154" t="s">
        <v>243</v>
      </c>
      <c r="D308" s="154" t="s">
        <v>172</v>
      </c>
      <c r="E308" s="155" t="s">
        <v>449</v>
      </c>
      <c r="F308" s="156" t="s">
        <v>450</v>
      </c>
      <c r="G308" s="157" t="s">
        <v>446</v>
      </c>
      <c r="H308" s="158">
        <v>1723.099</v>
      </c>
      <c r="I308" s="159"/>
      <c r="J308" s="160">
        <f>ROUND(I308*H308,2)</f>
        <v>0</v>
      </c>
      <c r="K308" s="156" t="s">
        <v>294</v>
      </c>
      <c r="L308" s="32"/>
      <c r="M308" s="161" t="s">
        <v>1</v>
      </c>
      <c r="N308" s="162" t="s">
        <v>43</v>
      </c>
      <c r="P308" s="146">
        <f>O308*H308</f>
        <v>0</v>
      </c>
      <c r="Q308" s="146">
        <v>0</v>
      </c>
      <c r="R308" s="146">
        <f>Q308*H308</f>
        <v>0</v>
      </c>
      <c r="S308" s="146">
        <v>0</v>
      </c>
      <c r="T308" s="147">
        <f>S308*H308</f>
        <v>0</v>
      </c>
      <c r="AR308" s="148" t="s">
        <v>171</v>
      </c>
      <c r="AT308" s="148" t="s">
        <v>172</v>
      </c>
      <c r="AU308" s="148" t="s">
        <v>89</v>
      </c>
      <c r="AY308" s="17" t="s">
        <v>150</v>
      </c>
      <c r="BE308" s="149">
        <f>IF(N308="základní",J308,0)</f>
        <v>0</v>
      </c>
      <c r="BF308" s="149">
        <f>IF(N308="snížená",J308,0)</f>
        <v>0</v>
      </c>
      <c r="BG308" s="149">
        <f>IF(N308="zákl. přenesená",J308,0)</f>
        <v>0</v>
      </c>
      <c r="BH308" s="149">
        <f>IF(N308="sníž. přenesená",J308,0)</f>
        <v>0</v>
      </c>
      <c r="BI308" s="149">
        <f>IF(N308="nulová",J308,0)</f>
        <v>0</v>
      </c>
      <c r="BJ308" s="17" t="s">
        <v>86</v>
      </c>
      <c r="BK308" s="149">
        <f>ROUND(I308*H308,2)</f>
        <v>0</v>
      </c>
      <c r="BL308" s="17" t="s">
        <v>171</v>
      </c>
      <c r="BM308" s="148" t="s">
        <v>451</v>
      </c>
    </row>
    <row r="309" spans="2:51" s="12" customFormat="1" ht="12">
      <c r="B309" s="166"/>
      <c r="D309" s="150" t="s">
        <v>296</v>
      </c>
      <c r="E309" s="167" t="s">
        <v>1</v>
      </c>
      <c r="F309" s="168" t="s">
        <v>452</v>
      </c>
      <c r="H309" s="167" t="s">
        <v>1</v>
      </c>
      <c r="I309" s="169"/>
      <c r="L309" s="166"/>
      <c r="M309" s="170"/>
      <c r="T309" s="171"/>
      <c r="AT309" s="167" t="s">
        <v>296</v>
      </c>
      <c r="AU309" s="167" t="s">
        <v>89</v>
      </c>
      <c r="AV309" s="12" t="s">
        <v>86</v>
      </c>
      <c r="AW309" s="12" t="s">
        <v>33</v>
      </c>
      <c r="AX309" s="12" t="s">
        <v>78</v>
      </c>
      <c r="AY309" s="167" t="s">
        <v>150</v>
      </c>
    </row>
    <row r="310" spans="2:51" s="13" customFormat="1" ht="12">
      <c r="B310" s="172"/>
      <c r="D310" s="150" t="s">
        <v>296</v>
      </c>
      <c r="E310" s="173" t="s">
        <v>1</v>
      </c>
      <c r="F310" s="174" t="s">
        <v>453</v>
      </c>
      <c r="H310" s="175">
        <v>6.263</v>
      </c>
      <c r="I310" s="176"/>
      <c r="L310" s="172"/>
      <c r="M310" s="177"/>
      <c r="T310" s="178"/>
      <c r="AT310" s="173" t="s">
        <v>296</v>
      </c>
      <c r="AU310" s="173" t="s">
        <v>89</v>
      </c>
      <c r="AV310" s="13" t="s">
        <v>89</v>
      </c>
      <c r="AW310" s="13" t="s">
        <v>33</v>
      </c>
      <c r="AX310" s="13" t="s">
        <v>78</v>
      </c>
      <c r="AY310" s="173" t="s">
        <v>150</v>
      </c>
    </row>
    <row r="311" spans="2:51" s="13" customFormat="1" ht="12">
      <c r="B311" s="172"/>
      <c r="D311" s="150" t="s">
        <v>296</v>
      </c>
      <c r="E311" s="173" t="s">
        <v>1</v>
      </c>
      <c r="F311" s="174" t="s">
        <v>454</v>
      </c>
      <c r="H311" s="175">
        <v>6.8</v>
      </c>
      <c r="I311" s="176"/>
      <c r="L311" s="172"/>
      <c r="M311" s="177"/>
      <c r="T311" s="178"/>
      <c r="AT311" s="173" t="s">
        <v>296</v>
      </c>
      <c r="AU311" s="173" t="s">
        <v>89</v>
      </c>
      <c r="AV311" s="13" t="s">
        <v>89</v>
      </c>
      <c r="AW311" s="13" t="s">
        <v>33</v>
      </c>
      <c r="AX311" s="13" t="s">
        <v>78</v>
      </c>
      <c r="AY311" s="173" t="s">
        <v>150</v>
      </c>
    </row>
    <row r="312" spans="2:51" s="13" customFormat="1" ht="12">
      <c r="B312" s="172"/>
      <c r="D312" s="150" t="s">
        <v>296</v>
      </c>
      <c r="E312" s="173" t="s">
        <v>1</v>
      </c>
      <c r="F312" s="174" t="s">
        <v>455</v>
      </c>
      <c r="H312" s="175">
        <v>7.183</v>
      </c>
      <c r="I312" s="176"/>
      <c r="L312" s="172"/>
      <c r="M312" s="177"/>
      <c r="T312" s="178"/>
      <c r="AT312" s="173" t="s">
        <v>296</v>
      </c>
      <c r="AU312" s="173" t="s">
        <v>89</v>
      </c>
      <c r="AV312" s="13" t="s">
        <v>89</v>
      </c>
      <c r="AW312" s="13" t="s">
        <v>33</v>
      </c>
      <c r="AX312" s="13" t="s">
        <v>78</v>
      </c>
      <c r="AY312" s="173" t="s">
        <v>150</v>
      </c>
    </row>
    <row r="313" spans="2:51" s="13" customFormat="1" ht="12">
      <c r="B313" s="172"/>
      <c r="D313" s="150" t="s">
        <v>296</v>
      </c>
      <c r="E313" s="173" t="s">
        <v>1</v>
      </c>
      <c r="F313" s="174" t="s">
        <v>456</v>
      </c>
      <c r="H313" s="175">
        <v>123.24</v>
      </c>
      <c r="I313" s="176"/>
      <c r="L313" s="172"/>
      <c r="M313" s="177"/>
      <c r="T313" s="178"/>
      <c r="AT313" s="173" t="s">
        <v>296</v>
      </c>
      <c r="AU313" s="173" t="s">
        <v>89</v>
      </c>
      <c r="AV313" s="13" t="s">
        <v>89</v>
      </c>
      <c r="AW313" s="13" t="s">
        <v>33</v>
      </c>
      <c r="AX313" s="13" t="s">
        <v>78</v>
      </c>
      <c r="AY313" s="173" t="s">
        <v>150</v>
      </c>
    </row>
    <row r="314" spans="2:51" s="13" customFormat="1" ht="12">
      <c r="B314" s="172"/>
      <c r="D314" s="150" t="s">
        <v>296</v>
      </c>
      <c r="E314" s="173" t="s">
        <v>1</v>
      </c>
      <c r="F314" s="174" t="s">
        <v>457</v>
      </c>
      <c r="H314" s="175">
        <v>8.8</v>
      </c>
      <c r="I314" s="176"/>
      <c r="L314" s="172"/>
      <c r="M314" s="177"/>
      <c r="T314" s="178"/>
      <c r="AT314" s="173" t="s">
        <v>296</v>
      </c>
      <c r="AU314" s="173" t="s">
        <v>89</v>
      </c>
      <c r="AV314" s="13" t="s">
        <v>89</v>
      </c>
      <c r="AW314" s="13" t="s">
        <v>33</v>
      </c>
      <c r="AX314" s="13" t="s">
        <v>78</v>
      </c>
      <c r="AY314" s="173" t="s">
        <v>150</v>
      </c>
    </row>
    <row r="315" spans="2:51" s="13" customFormat="1" ht="12">
      <c r="B315" s="172"/>
      <c r="D315" s="150" t="s">
        <v>296</v>
      </c>
      <c r="E315" s="173" t="s">
        <v>1</v>
      </c>
      <c r="F315" s="174" t="s">
        <v>458</v>
      </c>
      <c r="H315" s="175">
        <v>223.768</v>
      </c>
      <c r="I315" s="176"/>
      <c r="L315" s="172"/>
      <c r="M315" s="177"/>
      <c r="T315" s="178"/>
      <c r="AT315" s="173" t="s">
        <v>296</v>
      </c>
      <c r="AU315" s="173" t="s">
        <v>89</v>
      </c>
      <c r="AV315" s="13" t="s">
        <v>89</v>
      </c>
      <c r="AW315" s="13" t="s">
        <v>33</v>
      </c>
      <c r="AX315" s="13" t="s">
        <v>78</v>
      </c>
      <c r="AY315" s="173" t="s">
        <v>150</v>
      </c>
    </row>
    <row r="316" spans="2:51" s="13" customFormat="1" ht="12">
      <c r="B316" s="172"/>
      <c r="D316" s="150" t="s">
        <v>296</v>
      </c>
      <c r="E316" s="173" t="s">
        <v>1</v>
      </c>
      <c r="F316" s="174" t="s">
        <v>459</v>
      </c>
      <c r="H316" s="175">
        <v>38.88</v>
      </c>
      <c r="I316" s="176"/>
      <c r="L316" s="172"/>
      <c r="M316" s="177"/>
      <c r="T316" s="178"/>
      <c r="AT316" s="173" t="s">
        <v>296</v>
      </c>
      <c r="AU316" s="173" t="s">
        <v>89</v>
      </c>
      <c r="AV316" s="13" t="s">
        <v>89</v>
      </c>
      <c r="AW316" s="13" t="s">
        <v>33</v>
      </c>
      <c r="AX316" s="13" t="s">
        <v>78</v>
      </c>
      <c r="AY316" s="173" t="s">
        <v>150</v>
      </c>
    </row>
    <row r="317" spans="2:51" s="13" customFormat="1" ht="12">
      <c r="B317" s="172"/>
      <c r="D317" s="150" t="s">
        <v>296</v>
      </c>
      <c r="E317" s="173" t="s">
        <v>1</v>
      </c>
      <c r="F317" s="174" t="s">
        <v>460</v>
      </c>
      <c r="H317" s="175">
        <v>18.054</v>
      </c>
      <c r="I317" s="176"/>
      <c r="L317" s="172"/>
      <c r="M317" s="177"/>
      <c r="T317" s="178"/>
      <c r="AT317" s="173" t="s">
        <v>296</v>
      </c>
      <c r="AU317" s="173" t="s">
        <v>89</v>
      </c>
      <c r="AV317" s="13" t="s">
        <v>89</v>
      </c>
      <c r="AW317" s="13" t="s">
        <v>33</v>
      </c>
      <c r="AX317" s="13" t="s">
        <v>78</v>
      </c>
      <c r="AY317" s="173" t="s">
        <v>150</v>
      </c>
    </row>
    <row r="318" spans="2:51" s="13" customFormat="1" ht="12">
      <c r="B318" s="172"/>
      <c r="D318" s="150" t="s">
        <v>296</v>
      </c>
      <c r="E318" s="173" t="s">
        <v>1</v>
      </c>
      <c r="F318" s="174" t="s">
        <v>461</v>
      </c>
      <c r="H318" s="175">
        <v>146.2</v>
      </c>
      <c r="I318" s="176"/>
      <c r="L318" s="172"/>
      <c r="M318" s="177"/>
      <c r="T318" s="178"/>
      <c r="AT318" s="173" t="s">
        <v>296</v>
      </c>
      <c r="AU318" s="173" t="s">
        <v>89</v>
      </c>
      <c r="AV318" s="13" t="s">
        <v>89</v>
      </c>
      <c r="AW318" s="13" t="s">
        <v>33</v>
      </c>
      <c r="AX318" s="13" t="s">
        <v>78</v>
      </c>
      <c r="AY318" s="173" t="s">
        <v>150</v>
      </c>
    </row>
    <row r="319" spans="2:51" s="13" customFormat="1" ht="12">
      <c r="B319" s="172"/>
      <c r="D319" s="150" t="s">
        <v>296</v>
      </c>
      <c r="E319" s="173" t="s">
        <v>1</v>
      </c>
      <c r="F319" s="174" t="s">
        <v>462</v>
      </c>
      <c r="H319" s="175">
        <v>14.85</v>
      </c>
      <c r="I319" s="176"/>
      <c r="L319" s="172"/>
      <c r="M319" s="177"/>
      <c r="T319" s="178"/>
      <c r="AT319" s="173" t="s">
        <v>296</v>
      </c>
      <c r="AU319" s="173" t="s">
        <v>89</v>
      </c>
      <c r="AV319" s="13" t="s">
        <v>89</v>
      </c>
      <c r="AW319" s="13" t="s">
        <v>33</v>
      </c>
      <c r="AX319" s="13" t="s">
        <v>78</v>
      </c>
      <c r="AY319" s="173" t="s">
        <v>150</v>
      </c>
    </row>
    <row r="320" spans="2:51" s="13" customFormat="1" ht="12">
      <c r="B320" s="172"/>
      <c r="D320" s="150" t="s">
        <v>296</v>
      </c>
      <c r="E320" s="173" t="s">
        <v>1</v>
      </c>
      <c r="F320" s="174" t="s">
        <v>463</v>
      </c>
      <c r="H320" s="175">
        <v>23.055</v>
      </c>
      <c r="I320" s="176"/>
      <c r="L320" s="172"/>
      <c r="M320" s="177"/>
      <c r="T320" s="178"/>
      <c r="AT320" s="173" t="s">
        <v>296</v>
      </c>
      <c r="AU320" s="173" t="s">
        <v>89</v>
      </c>
      <c r="AV320" s="13" t="s">
        <v>89</v>
      </c>
      <c r="AW320" s="13" t="s">
        <v>33</v>
      </c>
      <c r="AX320" s="13" t="s">
        <v>78</v>
      </c>
      <c r="AY320" s="173" t="s">
        <v>150</v>
      </c>
    </row>
    <row r="321" spans="2:51" s="13" customFormat="1" ht="12">
      <c r="B321" s="172"/>
      <c r="D321" s="150" t="s">
        <v>296</v>
      </c>
      <c r="E321" s="173" t="s">
        <v>1</v>
      </c>
      <c r="F321" s="174" t="s">
        <v>464</v>
      </c>
      <c r="H321" s="175">
        <v>32.76</v>
      </c>
      <c r="I321" s="176"/>
      <c r="L321" s="172"/>
      <c r="M321" s="177"/>
      <c r="T321" s="178"/>
      <c r="AT321" s="173" t="s">
        <v>296</v>
      </c>
      <c r="AU321" s="173" t="s">
        <v>89</v>
      </c>
      <c r="AV321" s="13" t="s">
        <v>89</v>
      </c>
      <c r="AW321" s="13" t="s">
        <v>33</v>
      </c>
      <c r="AX321" s="13" t="s">
        <v>78</v>
      </c>
      <c r="AY321" s="173" t="s">
        <v>150</v>
      </c>
    </row>
    <row r="322" spans="2:51" s="13" customFormat="1" ht="12">
      <c r="B322" s="172"/>
      <c r="D322" s="150" t="s">
        <v>296</v>
      </c>
      <c r="E322" s="173" t="s">
        <v>1</v>
      </c>
      <c r="F322" s="174" t="s">
        <v>465</v>
      </c>
      <c r="H322" s="175">
        <v>20.664</v>
      </c>
      <c r="I322" s="176"/>
      <c r="L322" s="172"/>
      <c r="M322" s="177"/>
      <c r="T322" s="178"/>
      <c r="AT322" s="173" t="s">
        <v>296</v>
      </c>
      <c r="AU322" s="173" t="s">
        <v>89</v>
      </c>
      <c r="AV322" s="13" t="s">
        <v>89</v>
      </c>
      <c r="AW322" s="13" t="s">
        <v>33</v>
      </c>
      <c r="AX322" s="13" t="s">
        <v>78</v>
      </c>
      <c r="AY322" s="173" t="s">
        <v>150</v>
      </c>
    </row>
    <row r="323" spans="2:51" s="13" customFormat="1" ht="12">
      <c r="B323" s="172"/>
      <c r="D323" s="150" t="s">
        <v>296</v>
      </c>
      <c r="E323" s="173" t="s">
        <v>1</v>
      </c>
      <c r="F323" s="174" t="s">
        <v>466</v>
      </c>
      <c r="H323" s="175">
        <v>74.8</v>
      </c>
      <c r="I323" s="176"/>
      <c r="L323" s="172"/>
      <c r="M323" s="177"/>
      <c r="T323" s="178"/>
      <c r="AT323" s="173" t="s">
        <v>296</v>
      </c>
      <c r="AU323" s="173" t="s">
        <v>89</v>
      </c>
      <c r="AV323" s="13" t="s">
        <v>89</v>
      </c>
      <c r="AW323" s="13" t="s">
        <v>33</v>
      </c>
      <c r="AX323" s="13" t="s">
        <v>78</v>
      </c>
      <c r="AY323" s="173" t="s">
        <v>150</v>
      </c>
    </row>
    <row r="324" spans="2:51" s="13" customFormat="1" ht="12">
      <c r="B324" s="172"/>
      <c r="D324" s="150" t="s">
        <v>296</v>
      </c>
      <c r="E324" s="173" t="s">
        <v>1</v>
      </c>
      <c r="F324" s="174" t="s">
        <v>467</v>
      </c>
      <c r="H324" s="175">
        <v>32.146</v>
      </c>
      <c r="I324" s="176"/>
      <c r="L324" s="172"/>
      <c r="M324" s="177"/>
      <c r="T324" s="178"/>
      <c r="AT324" s="173" t="s">
        <v>296</v>
      </c>
      <c r="AU324" s="173" t="s">
        <v>89</v>
      </c>
      <c r="AV324" s="13" t="s">
        <v>89</v>
      </c>
      <c r="AW324" s="13" t="s">
        <v>33</v>
      </c>
      <c r="AX324" s="13" t="s">
        <v>78</v>
      </c>
      <c r="AY324" s="173" t="s">
        <v>150</v>
      </c>
    </row>
    <row r="325" spans="2:51" s="13" customFormat="1" ht="12">
      <c r="B325" s="172"/>
      <c r="D325" s="150" t="s">
        <v>296</v>
      </c>
      <c r="E325" s="173" t="s">
        <v>1</v>
      </c>
      <c r="F325" s="174" t="s">
        <v>468</v>
      </c>
      <c r="H325" s="175">
        <v>25.95</v>
      </c>
      <c r="I325" s="176"/>
      <c r="L325" s="172"/>
      <c r="M325" s="177"/>
      <c r="T325" s="178"/>
      <c r="AT325" s="173" t="s">
        <v>296</v>
      </c>
      <c r="AU325" s="173" t="s">
        <v>89</v>
      </c>
      <c r="AV325" s="13" t="s">
        <v>89</v>
      </c>
      <c r="AW325" s="13" t="s">
        <v>33</v>
      </c>
      <c r="AX325" s="13" t="s">
        <v>78</v>
      </c>
      <c r="AY325" s="173" t="s">
        <v>150</v>
      </c>
    </row>
    <row r="326" spans="2:51" s="12" customFormat="1" ht="12">
      <c r="B326" s="166"/>
      <c r="D326" s="150" t="s">
        <v>296</v>
      </c>
      <c r="E326" s="167" t="s">
        <v>1</v>
      </c>
      <c r="F326" s="168" t="s">
        <v>469</v>
      </c>
      <c r="H326" s="167" t="s">
        <v>1</v>
      </c>
      <c r="I326" s="169"/>
      <c r="L326" s="166"/>
      <c r="M326" s="170"/>
      <c r="T326" s="171"/>
      <c r="AT326" s="167" t="s">
        <v>296</v>
      </c>
      <c r="AU326" s="167" t="s">
        <v>89</v>
      </c>
      <c r="AV326" s="12" t="s">
        <v>86</v>
      </c>
      <c r="AW326" s="12" t="s">
        <v>33</v>
      </c>
      <c r="AX326" s="12" t="s">
        <v>78</v>
      </c>
      <c r="AY326" s="167" t="s">
        <v>150</v>
      </c>
    </row>
    <row r="327" spans="2:51" s="13" customFormat="1" ht="12">
      <c r="B327" s="172"/>
      <c r="D327" s="150" t="s">
        <v>296</v>
      </c>
      <c r="E327" s="173" t="s">
        <v>1</v>
      </c>
      <c r="F327" s="174" t="s">
        <v>470</v>
      </c>
      <c r="H327" s="175">
        <v>6.3</v>
      </c>
      <c r="I327" s="176"/>
      <c r="L327" s="172"/>
      <c r="M327" s="177"/>
      <c r="T327" s="178"/>
      <c r="AT327" s="173" t="s">
        <v>296</v>
      </c>
      <c r="AU327" s="173" t="s">
        <v>89</v>
      </c>
      <c r="AV327" s="13" t="s">
        <v>89</v>
      </c>
      <c r="AW327" s="13" t="s">
        <v>33</v>
      </c>
      <c r="AX327" s="13" t="s">
        <v>78</v>
      </c>
      <c r="AY327" s="173" t="s">
        <v>150</v>
      </c>
    </row>
    <row r="328" spans="2:51" s="13" customFormat="1" ht="12">
      <c r="B328" s="172"/>
      <c r="D328" s="150" t="s">
        <v>296</v>
      </c>
      <c r="E328" s="173" t="s">
        <v>1</v>
      </c>
      <c r="F328" s="174" t="s">
        <v>471</v>
      </c>
      <c r="H328" s="175">
        <v>14.8</v>
      </c>
      <c r="I328" s="176"/>
      <c r="L328" s="172"/>
      <c r="M328" s="177"/>
      <c r="T328" s="178"/>
      <c r="AT328" s="173" t="s">
        <v>296</v>
      </c>
      <c r="AU328" s="173" t="s">
        <v>89</v>
      </c>
      <c r="AV328" s="13" t="s">
        <v>89</v>
      </c>
      <c r="AW328" s="13" t="s">
        <v>33</v>
      </c>
      <c r="AX328" s="13" t="s">
        <v>78</v>
      </c>
      <c r="AY328" s="173" t="s">
        <v>150</v>
      </c>
    </row>
    <row r="329" spans="2:51" s="13" customFormat="1" ht="12">
      <c r="B329" s="172"/>
      <c r="D329" s="150" t="s">
        <v>296</v>
      </c>
      <c r="E329" s="173" t="s">
        <v>1</v>
      </c>
      <c r="F329" s="174" t="s">
        <v>472</v>
      </c>
      <c r="H329" s="175">
        <v>7.3</v>
      </c>
      <c r="I329" s="176"/>
      <c r="L329" s="172"/>
      <c r="M329" s="177"/>
      <c r="T329" s="178"/>
      <c r="AT329" s="173" t="s">
        <v>296</v>
      </c>
      <c r="AU329" s="173" t="s">
        <v>89</v>
      </c>
      <c r="AV329" s="13" t="s">
        <v>89</v>
      </c>
      <c r="AW329" s="13" t="s">
        <v>33</v>
      </c>
      <c r="AX329" s="13" t="s">
        <v>78</v>
      </c>
      <c r="AY329" s="173" t="s">
        <v>150</v>
      </c>
    </row>
    <row r="330" spans="2:51" s="13" customFormat="1" ht="12">
      <c r="B330" s="172"/>
      <c r="D330" s="150" t="s">
        <v>296</v>
      </c>
      <c r="E330" s="173" t="s">
        <v>1</v>
      </c>
      <c r="F330" s="174" t="s">
        <v>473</v>
      </c>
      <c r="H330" s="175">
        <v>7.64</v>
      </c>
      <c r="I330" s="176"/>
      <c r="L330" s="172"/>
      <c r="M330" s="177"/>
      <c r="T330" s="178"/>
      <c r="AT330" s="173" t="s">
        <v>296</v>
      </c>
      <c r="AU330" s="173" t="s">
        <v>89</v>
      </c>
      <c r="AV330" s="13" t="s">
        <v>89</v>
      </c>
      <c r="AW330" s="13" t="s">
        <v>33</v>
      </c>
      <c r="AX330" s="13" t="s">
        <v>78</v>
      </c>
      <c r="AY330" s="173" t="s">
        <v>150</v>
      </c>
    </row>
    <row r="331" spans="2:51" s="13" customFormat="1" ht="12">
      <c r="B331" s="172"/>
      <c r="D331" s="150" t="s">
        <v>296</v>
      </c>
      <c r="E331" s="173" t="s">
        <v>1</v>
      </c>
      <c r="F331" s="174" t="s">
        <v>474</v>
      </c>
      <c r="H331" s="175">
        <v>7.44</v>
      </c>
      <c r="I331" s="176"/>
      <c r="L331" s="172"/>
      <c r="M331" s="177"/>
      <c r="T331" s="178"/>
      <c r="AT331" s="173" t="s">
        <v>296</v>
      </c>
      <c r="AU331" s="173" t="s">
        <v>89</v>
      </c>
      <c r="AV331" s="13" t="s">
        <v>89</v>
      </c>
      <c r="AW331" s="13" t="s">
        <v>33</v>
      </c>
      <c r="AX331" s="13" t="s">
        <v>78</v>
      </c>
      <c r="AY331" s="173" t="s">
        <v>150</v>
      </c>
    </row>
    <row r="332" spans="2:51" s="12" customFormat="1" ht="12">
      <c r="B332" s="166"/>
      <c r="D332" s="150" t="s">
        <v>296</v>
      </c>
      <c r="E332" s="167" t="s">
        <v>1</v>
      </c>
      <c r="F332" s="168" t="s">
        <v>475</v>
      </c>
      <c r="H332" s="167" t="s">
        <v>1</v>
      </c>
      <c r="I332" s="169"/>
      <c r="L332" s="166"/>
      <c r="M332" s="170"/>
      <c r="T332" s="171"/>
      <c r="AT332" s="167" t="s">
        <v>296</v>
      </c>
      <c r="AU332" s="167" t="s">
        <v>89</v>
      </c>
      <c r="AV332" s="12" t="s">
        <v>86</v>
      </c>
      <c r="AW332" s="12" t="s">
        <v>33</v>
      </c>
      <c r="AX332" s="12" t="s">
        <v>78</v>
      </c>
      <c r="AY332" s="167" t="s">
        <v>150</v>
      </c>
    </row>
    <row r="333" spans="2:51" s="13" customFormat="1" ht="12">
      <c r="B333" s="172"/>
      <c r="D333" s="150" t="s">
        <v>296</v>
      </c>
      <c r="E333" s="173" t="s">
        <v>1</v>
      </c>
      <c r="F333" s="174" t="s">
        <v>476</v>
      </c>
      <c r="H333" s="175">
        <v>0.236</v>
      </c>
      <c r="I333" s="176"/>
      <c r="L333" s="172"/>
      <c r="M333" s="177"/>
      <c r="T333" s="178"/>
      <c r="AT333" s="173" t="s">
        <v>296</v>
      </c>
      <c r="AU333" s="173" t="s">
        <v>89</v>
      </c>
      <c r="AV333" s="13" t="s">
        <v>89</v>
      </c>
      <c r="AW333" s="13" t="s">
        <v>33</v>
      </c>
      <c r="AX333" s="13" t="s">
        <v>78</v>
      </c>
      <c r="AY333" s="173" t="s">
        <v>150</v>
      </c>
    </row>
    <row r="334" spans="2:51" s="13" customFormat="1" ht="12">
      <c r="B334" s="172"/>
      <c r="D334" s="150" t="s">
        <v>296</v>
      </c>
      <c r="E334" s="173" t="s">
        <v>1</v>
      </c>
      <c r="F334" s="174" t="s">
        <v>477</v>
      </c>
      <c r="H334" s="175">
        <v>0.256</v>
      </c>
      <c r="I334" s="176"/>
      <c r="L334" s="172"/>
      <c r="M334" s="177"/>
      <c r="T334" s="178"/>
      <c r="AT334" s="173" t="s">
        <v>296</v>
      </c>
      <c r="AU334" s="173" t="s">
        <v>89</v>
      </c>
      <c r="AV334" s="13" t="s">
        <v>89</v>
      </c>
      <c r="AW334" s="13" t="s">
        <v>33</v>
      </c>
      <c r="AX334" s="13" t="s">
        <v>78</v>
      </c>
      <c r="AY334" s="173" t="s">
        <v>150</v>
      </c>
    </row>
    <row r="335" spans="2:51" s="12" customFormat="1" ht="12">
      <c r="B335" s="166"/>
      <c r="D335" s="150" t="s">
        <v>296</v>
      </c>
      <c r="E335" s="167" t="s">
        <v>1</v>
      </c>
      <c r="F335" s="168" t="s">
        <v>478</v>
      </c>
      <c r="H335" s="167" t="s">
        <v>1</v>
      </c>
      <c r="I335" s="169"/>
      <c r="L335" s="166"/>
      <c r="M335" s="170"/>
      <c r="T335" s="171"/>
      <c r="AT335" s="167" t="s">
        <v>296</v>
      </c>
      <c r="AU335" s="167" t="s">
        <v>89</v>
      </c>
      <c r="AV335" s="12" t="s">
        <v>86</v>
      </c>
      <c r="AW335" s="12" t="s">
        <v>33</v>
      </c>
      <c r="AX335" s="12" t="s">
        <v>78</v>
      </c>
      <c r="AY335" s="167" t="s">
        <v>150</v>
      </c>
    </row>
    <row r="336" spans="2:51" s="13" customFormat="1" ht="12">
      <c r="B336" s="172"/>
      <c r="D336" s="150" t="s">
        <v>296</v>
      </c>
      <c r="E336" s="173" t="s">
        <v>1</v>
      </c>
      <c r="F336" s="174" t="s">
        <v>479</v>
      </c>
      <c r="H336" s="175">
        <v>62.25</v>
      </c>
      <c r="I336" s="176"/>
      <c r="L336" s="172"/>
      <c r="M336" s="177"/>
      <c r="T336" s="178"/>
      <c r="AT336" s="173" t="s">
        <v>296</v>
      </c>
      <c r="AU336" s="173" t="s">
        <v>89</v>
      </c>
      <c r="AV336" s="13" t="s">
        <v>89</v>
      </c>
      <c r="AW336" s="13" t="s">
        <v>33</v>
      </c>
      <c r="AX336" s="13" t="s">
        <v>78</v>
      </c>
      <c r="AY336" s="173" t="s">
        <v>150</v>
      </c>
    </row>
    <row r="337" spans="2:51" s="13" customFormat="1" ht="12">
      <c r="B337" s="172"/>
      <c r="D337" s="150" t="s">
        <v>296</v>
      </c>
      <c r="E337" s="173" t="s">
        <v>1</v>
      </c>
      <c r="F337" s="174" t="s">
        <v>480</v>
      </c>
      <c r="H337" s="175">
        <v>45.09</v>
      </c>
      <c r="I337" s="176"/>
      <c r="L337" s="172"/>
      <c r="M337" s="177"/>
      <c r="T337" s="178"/>
      <c r="AT337" s="173" t="s">
        <v>296</v>
      </c>
      <c r="AU337" s="173" t="s">
        <v>89</v>
      </c>
      <c r="AV337" s="13" t="s">
        <v>89</v>
      </c>
      <c r="AW337" s="13" t="s">
        <v>33</v>
      </c>
      <c r="AX337" s="13" t="s">
        <v>78</v>
      </c>
      <c r="AY337" s="173" t="s">
        <v>150</v>
      </c>
    </row>
    <row r="338" spans="2:51" s="13" customFormat="1" ht="12">
      <c r="B338" s="172"/>
      <c r="D338" s="150" t="s">
        <v>296</v>
      </c>
      <c r="E338" s="173" t="s">
        <v>1</v>
      </c>
      <c r="F338" s="174" t="s">
        <v>481</v>
      </c>
      <c r="H338" s="175">
        <v>7.83</v>
      </c>
      <c r="I338" s="176"/>
      <c r="L338" s="172"/>
      <c r="M338" s="177"/>
      <c r="T338" s="178"/>
      <c r="AT338" s="173" t="s">
        <v>296</v>
      </c>
      <c r="AU338" s="173" t="s">
        <v>89</v>
      </c>
      <c r="AV338" s="13" t="s">
        <v>89</v>
      </c>
      <c r="AW338" s="13" t="s">
        <v>33</v>
      </c>
      <c r="AX338" s="13" t="s">
        <v>78</v>
      </c>
      <c r="AY338" s="173" t="s">
        <v>150</v>
      </c>
    </row>
    <row r="339" spans="2:51" s="13" customFormat="1" ht="12">
      <c r="B339" s="172"/>
      <c r="D339" s="150" t="s">
        <v>296</v>
      </c>
      <c r="E339" s="173" t="s">
        <v>1</v>
      </c>
      <c r="F339" s="174" t="s">
        <v>482</v>
      </c>
      <c r="H339" s="175">
        <v>38.316</v>
      </c>
      <c r="I339" s="176"/>
      <c r="L339" s="172"/>
      <c r="M339" s="177"/>
      <c r="T339" s="178"/>
      <c r="AT339" s="173" t="s">
        <v>296</v>
      </c>
      <c r="AU339" s="173" t="s">
        <v>89</v>
      </c>
      <c r="AV339" s="13" t="s">
        <v>89</v>
      </c>
      <c r="AW339" s="13" t="s">
        <v>33</v>
      </c>
      <c r="AX339" s="13" t="s">
        <v>78</v>
      </c>
      <c r="AY339" s="173" t="s">
        <v>150</v>
      </c>
    </row>
    <row r="340" spans="2:51" s="13" customFormat="1" ht="12">
      <c r="B340" s="172"/>
      <c r="D340" s="150" t="s">
        <v>296</v>
      </c>
      <c r="E340" s="173" t="s">
        <v>1</v>
      </c>
      <c r="F340" s="174" t="s">
        <v>483</v>
      </c>
      <c r="H340" s="175">
        <v>8.4</v>
      </c>
      <c r="I340" s="176"/>
      <c r="L340" s="172"/>
      <c r="M340" s="177"/>
      <c r="T340" s="178"/>
      <c r="AT340" s="173" t="s">
        <v>296</v>
      </c>
      <c r="AU340" s="173" t="s">
        <v>89</v>
      </c>
      <c r="AV340" s="13" t="s">
        <v>89</v>
      </c>
      <c r="AW340" s="13" t="s">
        <v>33</v>
      </c>
      <c r="AX340" s="13" t="s">
        <v>78</v>
      </c>
      <c r="AY340" s="173" t="s">
        <v>150</v>
      </c>
    </row>
    <row r="341" spans="2:51" s="13" customFormat="1" ht="12">
      <c r="B341" s="172"/>
      <c r="D341" s="150" t="s">
        <v>296</v>
      </c>
      <c r="E341" s="173" t="s">
        <v>1</v>
      </c>
      <c r="F341" s="174" t="s">
        <v>484</v>
      </c>
      <c r="H341" s="175">
        <v>24.6</v>
      </c>
      <c r="I341" s="176"/>
      <c r="L341" s="172"/>
      <c r="M341" s="177"/>
      <c r="T341" s="178"/>
      <c r="AT341" s="173" t="s">
        <v>296</v>
      </c>
      <c r="AU341" s="173" t="s">
        <v>89</v>
      </c>
      <c r="AV341" s="13" t="s">
        <v>89</v>
      </c>
      <c r="AW341" s="13" t="s">
        <v>33</v>
      </c>
      <c r="AX341" s="13" t="s">
        <v>78</v>
      </c>
      <c r="AY341" s="173" t="s">
        <v>150</v>
      </c>
    </row>
    <row r="342" spans="2:51" s="13" customFormat="1" ht="12">
      <c r="B342" s="172"/>
      <c r="D342" s="150" t="s">
        <v>296</v>
      </c>
      <c r="E342" s="173" t="s">
        <v>1</v>
      </c>
      <c r="F342" s="174" t="s">
        <v>485</v>
      </c>
      <c r="H342" s="175">
        <v>46.412</v>
      </c>
      <c r="I342" s="176"/>
      <c r="L342" s="172"/>
      <c r="M342" s="177"/>
      <c r="T342" s="178"/>
      <c r="AT342" s="173" t="s">
        <v>296</v>
      </c>
      <c r="AU342" s="173" t="s">
        <v>89</v>
      </c>
      <c r="AV342" s="13" t="s">
        <v>89</v>
      </c>
      <c r="AW342" s="13" t="s">
        <v>33</v>
      </c>
      <c r="AX342" s="13" t="s">
        <v>78</v>
      </c>
      <c r="AY342" s="173" t="s">
        <v>150</v>
      </c>
    </row>
    <row r="343" spans="2:51" s="13" customFormat="1" ht="12">
      <c r="B343" s="172"/>
      <c r="D343" s="150" t="s">
        <v>296</v>
      </c>
      <c r="E343" s="173" t="s">
        <v>1</v>
      </c>
      <c r="F343" s="174" t="s">
        <v>486</v>
      </c>
      <c r="H343" s="175">
        <v>293.56</v>
      </c>
      <c r="I343" s="176"/>
      <c r="L343" s="172"/>
      <c r="M343" s="177"/>
      <c r="T343" s="178"/>
      <c r="AT343" s="173" t="s">
        <v>296</v>
      </c>
      <c r="AU343" s="173" t="s">
        <v>89</v>
      </c>
      <c r="AV343" s="13" t="s">
        <v>89</v>
      </c>
      <c r="AW343" s="13" t="s">
        <v>33</v>
      </c>
      <c r="AX343" s="13" t="s">
        <v>78</v>
      </c>
      <c r="AY343" s="173" t="s">
        <v>150</v>
      </c>
    </row>
    <row r="344" spans="2:51" s="13" customFormat="1" ht="12">
      <c r="B344" s="172"/>
      <c r="D344" s="150" t="s">
        <v>296</v>
      </c>
      <c r="E344" s="173" t="s">
        <v>1</v>
      </c>
      <c r="F344" s="174" t="s">
        <v>487</v>
      </c>
      <c r="H344" s="175">
        <v>22.68</v>
      </c>
      <c r="I344" s="176"/>
      <c r="L344" s="172"/>
      <c r="M344" s="177"/>
      <c r="T344" s="178"/>
      <c r="AT344" s="173" t="s">
        <v>296</v>
      </c>
      <c r="AU344" s="173" t="s">
        <v>89</v>
      </c>
      <c r="AV344" s="13" t="s">
        <v>89</v>
      </c>
      <c r="AW344" s="13" t="s">
        <v>33</v>
      </c>
      <c r="AX344" s="13" t="s">
        <v>78</v>
      </c>
      <c r="AY344" s="173" t="s">
        <v>150</v>
      </c>
    </row>
    <row r="345" spans="2:51" s="13" customFormat="1" ht="12">
      <c r="B345" s="172"/>
      <c r="D345" s="150" t="s">
        <v>296</v>
      </c>
      <c r="E345" s="173" t="s">
        <v>1</v>
      </c>
      <c r="F345" s="174" t="s">
        <v>488</v>
      </c>
      <c r="H345" s="175">
        <v>115.62</v>
      </c>
      <c r="I345" s="176"/>
      <c r="L345" s="172"/>
      <c r="M345" s="177"/>
      <c r="T345" s="178"/>
      <c r="AT345" s="173" t="s">
        <v>296</v>
      </c>
      <c r="AU345" s="173" t="s">
        <v>89</v>
      </c>
      <c r="AV345" s="13" t="s">
        <v>89</v>
      </c>
      <c r="AW345" s="13" t="s">
        <v>33</v>
      </c>
      <c r="AX345" s="13" t="s">
        <v>78</v>
      </c>
      <c r="AY345" s="173" t="s">
        <v>150</v>
      </c>
    </row>
    <row r="346" spans="2:51" s="12" customFormat="1" ht="12">
      <c r="B346" s="166"/>
      <c r="D346" s="150" t="s">
        <v>296</v>
      </c>
      <c r="E346" s="167" t="s">
        <v>1</v>
      </c>
      <c r="F346" s="168" t="s">
        <v>489</v>
      </c>
      <c r="H346" s="167" t="s">
        <v>1</v>
      </c>
      <c r="I346" s="169"/>
      <c r="L346" s="166"/>
      <c r="M346" s="170"/>
      <c r="T346" s="171"/>
      <c r="AT346" s="167" t="s">
        <v>296</v>
      </c>
      <c r="AU346" s="167" t="s">
        <v>89</v>
      </c>
      <c r="AV346" s="12" t="s">
        <v>86</v>
      </c>
      <c r="AW346" s="12" t="s">
        <v>33</v>
      </c>
      <c r="AX346" s="12" t="s">
        <v>78</v>
      </c>
      <c r="AY346" s="167" t="s">
        <v>150</v>
      </c>
    </row>
    <row r="347" spans="2:51" s="13" customFormat="1" ht="12">
      <c r="B347" s="172"/>
      <c r="D347" s="150" t="s">
        <v>296</v>
      </c>
      <c r="E347" s="173" t="s">
        <v>1</v>
      </c>
      <c r="F347" s="174" t="s">
        <v>490</v>
      </c>
      <c r="H347" s="175">
        <v>10.14</v>
      </c>
      <c r="I347" s="176"/>
      <c r="L347" s="172"/>
      <c r="M347" s="177"/>
      <c r="T347" s="178"/>
      <c r="AT347" s="173" t="s">
        <v>296</v>
      </c>
      <c r="AU347" s="173" t="s">
        <v>89</v>
      </c>
      <c r="AV347" s="13" t="s">
        <v>89</v>
      </c>
      <c r="AW347" s="13" t="s">
        <v>33</v>
      </c>
      <c r="AX347" s="13" t="s">
        <v>78</v>
      </c>
      <c r="AY347" s="173" t="s">
        <v>150</v>
      </c>
    </row>
    <row r="348" spans="2:51" s="13" customFormat="1" ht="12">
      <c r="B348" s="172"/>
      <c r="D348" s="150" t="s">
        <v>296</v>
      </c>
      <c r="E348" s="173" t="s">
        <v>1</v>
      </c>
      <c r="F348" s="174" t="s">
        <v>491</v>
      </c>
      <c r="H348" s="175">
        <v>216.48</v>
      </c>
      <c r="I348" s="176"/>
      <c r="L348" s="172"/>
      <c r="M348" s="177"/>
      <c r="T348" s="178"/>
      <c r="AT348" s="173" t="s">
        <v>296</v>
      </c>
      <c r="AU348" s="173" t="s">
        <v>89</v>
      </c>
      <c r="AV348" s="13" t="s">
        <v>89</v>
      </c>
      <c r="AW348" s="13" t="s">
        <v>33</v>
      </c>
      <c r="AX348" s="13" t="s">
        <v>78</v>
      </c>
      <c r="AY348" s="173" t="s">
        <v>150</v>
      </c>
    </row>
    <row r="349" spans="2:51" s="13" customFormat="1" ht="12">
      <c r="B349" s="172"/>
      <c r="D349" s="150" t="s">
        <v>296</v>
      </c>
      <c r="E349" s="173" t="s">
        <v>1</v>
      </c>
      <c r="F349" s="174" t="s">
        <v>492</v>
      </c>
      <c r="H349" s="175">
        <v>35.7</v>
      </c>
      <c r="I349" s="176"/>
      <c r="L349" s="172"/>
      <c r="M349" s="177"/>
      <c r="T349" s="178"/>
      <c r="AT349" s="173" t="s">
        <v>296</v>
      </c>
      <c r="AU349" s="173" t="s">
        <v>89</v>
      </c>
      <c r="AV349" s="13" t="s">
        <v>89</v>
      </c>
      <c r="AW349" s="13" t="s">
        <v>33</v>
      </c>
      <c r="AX349" s="13" t="s">
        <v>78</v>
      </c>
      <c r="AY349" s="173" t="s">
        <v>150</v>
      </c>
    </row>
    <row r="350" spans="2:51" s="12" customFormat="1" ht="12">
      <c r="B350" s="166"/>
      <c r="D350" s="150" t="s">
        <v>296</v>
      </c>
      <c r="E350" s="167" t="s">
        <v>1</v>
      </c>
      <c r="F350" s="168" t="s">
        <v>409</v>
      </c>
      <c r="H350" s="167" t="s">
        <v>1</v>
      </c>
      <c r="I350" s="169"/>
      <c r="L350" s="166"/>
      <c r="M350" s="170"/>
      <c r="T350" s="171"/>
      <c r="AT350" s="167" t="s">
        <v>296</v>
      </c>
      <c r="AU350" s="167" t="s">
        <v>89</v>
      </c>
      <c r="AV350" s="12" t="s">
        <v>86</v>
      </c>
      <c r="AW350" s="12" t="s">
        <v>33</v>
      </c>
      <c r="AX350" s="12" t="s">
        <v>78</v>
      </c>
      <c r="AY350" s="167" t="s">
        <v>150</v>
      </c>
    </row>
    <row r="351" spans="2:51" s="13" customFormat="1" ht="12">
      <c r="B351" s="172"/>
      <c r="D351" s="150" t="s">
        <v>296</v>
      </c>
      <c r="E351" s="173" t="s">
        <v>1</v>
      </c>
      <c r="F351" s="174" t="s">
        <v>493</v>
      </c>
      <c r="H351" s="175">
        <v>77.22</v>
      </c>
      <c r="I351" s="176"/>
      <c r="L351" s="172"/>
      <c r="M351" s="177"/>
      <c r="T351" s="178"/>
      <c r="AT351" s="173" t="s">
        <v>296</v>
      </c>
      <c r="AU351" s="173" t="s">
        <v>89</v>
      </c>
      <c r="AV351" s="13" t="s">
        <v>89</v>
      </c>
      <c r="AW351" s="13" t="s">
        <v>33</v>
      </c>
      <c r="AX351" s="13" t="s">
        <v>78</v>
      </c>
      <c r="AY351" s="173" t="s">
        <v>150</v>
      </c>
    </row>
    <row r="352" spans="2:51" s="13" customFormat="1" ht="12">
      <c r="B352" s="172"/>
      <c r="D352" s="150" t="s">
        <v>296</v>
      </c>
      <c r="E352" s="173" t="s">
        <v>1</v>
      </c>
      <c r="F352" s="174" t="s">
        <v>494</v>
      </c>
      <c r="H352" s="175">
        <v>20.178</v>
      </c>
      <c r="I352" s="176"/>
      <c r="L352" s="172"/>
      <c r="M352" s="177"/>
      <c r="T352" s="178"/>
      <c r="AT352" s="173" t="s">
        <v>296</v>
      </c>
      <c r="AU352" s="173" t="s">
        <v>89</v>
      </c>
      <c r="AV352" s="13" t="s">
        <v>89</v>
      </c>
      <c r="AW352" s="13" t="s">
        <v>33</v>
      </c>
      <c r="AX352" s="13" t="s">
        <v>78</v>
      </c>
      <c r="AY352" s="173" t="s">
        <v>150</v>
      </c>
    </row>
    <row r="353" spans="2:51" s="12" customFormat="1" ht="12">
      <c r="B353" s="166"/>
      <c r="D353" s="150" t="s">
        <v>296</v>
      </c>
      <c r="E353" s="167" t="s">
        <v>1</v>
      </c>
      <c r="F353" s="168" t="s">
        <v>469</v>
      </c>
      <c r="H353" s="167" t="s">
        <v>1</v>
      </c>
      <c r="I353" s="169"/>
      <c r="L353" s="166"/>
      <c r="M353" s="170"/>
      <c r="T353" s="171"/>
      <c r="AT353" s="167" t="s">
        <v>296</v>
      </c>
      <c r="AU353" s="167" t="s">
        <v>89</v>
      </c>
      <c r="AV353" s="12" t="s">
        <v>86</v>
      </c>
      <c r="AW353" s="12" t="s">
        <v>33</v>
      </c>
      <c r="AX353" s="12" t="s">
        <v>78</v>
      </c>
      <c r="AY353" s="167" t="s">
        <v>150</v>
      </c>
    </row>
    <row r="354" spans="2:51" s="13" customFormat="1" ht="12">
      <c r="B354" s="172"/>
      <c r="D354" s="150" t="s">
        <v>296</v>
      </c>
      <c r="E354" s="173" t="s">
        <v>1</v>
      </c>
      <c r="F354" s="174" t="s">
        <v>495</v>
      </c>
      <c r="H354" s="175">
        <v>21.84</v>
      </c>
      <c r="I354" s="176"/>
      <c r="L354" s="172"/>
      <c r="M354" s="177"/>
      <c r="T354" s="178"/>
      <c r="AT354" s="173" t="s">
        <v>296</v>
      </c>
      <c r="AU354" s="173" t="s">
        <v>89</v>
      </c>
      <c r="AV354" s="13" t="s">
        <v>89</v>
      </c>
      <c r="AW354" s="13" t="s">
        <v>33</v>
      </c>
      <c r="AX354" s="13" t="s">
        <v>78</v>
      </c>
      <c r="AY354" s="173" t="s">
        <v>150</v>
      </c>
    </row>
    <row r="355" spans="2:51" s="12" customFormat="1" ht="12">
      <c r="B355" s="166"/>
      <c r="D355" s="150" t="s">
        <v>296</v>
      </c>
      <c r="E355" s="167" t="s">
        <v>1</v>
      </c>
      <c r="F355" s="168" t="s">
        <v>475</v>
      </c>
      <c r="H355" s="167" t="s">
        <v>1</v>
      </c>
      <c r="I355" s="169"/>
      <c r="L355" s="166"/>
      <c r="M355" s="170"/>
      <c r="T355" s="171"/>
      <c r="AT355" s="167" t="s">
        <v>296</v>
      </c>
      <c r="AU355" s="167" t="s">
        <v>89</v>
      </c>
      <c r="AV355" s="12" t="s">
        <v>86</v>
      </c>
      <c r="AW355" s="12" t="s">
        <v>33</v>
      </c>
      <c r="AX355" s="12" t="s">
        <v>78</v>
      </c>
      <c r="AY355" s="167" t="s">
        <v>150</v>
      </c>
    </row>
    <row r="356" spans="2:51" s="13" customFormat="1" ht="12">
      <c r="B356" s="172"/>
      <c r="D356" s="150" t="s">
        <v>296</v>
      </c>
      <c r="E356" s="173" t="s">
        <v>1</v>
      </c>
      <c r="F356" s="174" t="s">
        <v>496</v>
      </c>
      <c r="H356" s="175">
        <v>0.848</v>
      </c>
      <c r="I356" s="176"/>
      <c r="L356" s="172"/>
      <c r="M356" s="177"/>
      <c r="T356" s="178"/>
      <c r="AT356" s="173" t="s">
        <v>296</v>
      </c>
      <c r="AU356" s="173" t="s">
        <v>89</v>
      </c>
      <c r="AV356" s="13" t="s">
        <v>89</v>
      </c>
      <c r="AW356" s="13" t="s">
        <v>33</v>
      </c>
      <c r="AX356" s="13" t="s">
        <v>78</v>
      </c>
      <c r="AY356" s="173" t="s">
        <v>150</v>
      </c>
    </row>
    <row r="357" spans="2:51" s="12" customFormat="1" ht="12">
      <c r="B357" s="166"/>
      <c r="D357" s="150" t="s">
        <v>296</v>
      </c>
      <c r="E357" s="167" t="s">
        <v>1</v>
      </c>
      <c r="F357" s="168" t="s">
        <v>497</v>
      </c>
      <c r="H357" s="167" t="s">
        <v>1</v>
      </c>
      <c r="I357" s="169"/>
      <c r="L357" s="166"/>
      <c r="M357" s="170"/>
      <c r="T357" s="171"/>
      <c r="AT357" s="167" t="s">
        <v>296</v>
      </c>
      <c r="AU357" s="167" t="s">
        <v>89</v>
      </c>
      <c r="AV357" s="12" t="s">
        <v>86</v>
      </c>
      <c r="AW357" s="12" t="s">
        <v>33</v>
      </c>
      <c r="AX357" s="12" t="s">
        <v>78</v>
      </c>
      <c r="AY357" s="167" t="s">
        <v>150</v>
      </c>
    </row>
    <row r="358" spans="2:51" s="13" customFormat="1" ht="12">
      <c r="B358" s="172"/>
      <c r="D358" s="150" t="s">
        <v>296</v>
      </c>
      <c r="E358" s="173" t="s">
        <v>1</v>
      </c>
      <c r="F358" s="174" t="s">
        <v>498</v>
      </c>
      <c r="H358" s="175">
        <v>8.237</v>
      </c>
      <c r="I358" s="176"/>
      <c r="L358" s="172"/>
      <c r="M358" s="177"/>
      <c r="T358" s="178"/>
      <c r="AT358" s="173" t="s">
        <v>296</v>
      </c>
      <c r="AU358" s="173" t="s">
        <v>89</v>
      </c>
      <c r="AV358" s="13" t="s">
        <v>89</v>
      </c>
      <c r="AW358" s="13" t="s">
        <v>33</v>
      </c>
      <c r="AX358" s="13" t="s">
        <v>78</v>
      </c>
      <c r="AY358" s="173" t="s">
        <v>150</v>
      </c>
    </row>
    <row r="359" spans="2:51" s="13" customFormat="1" ht="12">
      <c r="B359" s="172"/>
      <c r="D359" s="150" t="s">
        <v>296</v>
      </c>
      <c r="E359" s="173" t="s">
        <v>1</v>
      </c>
      <c r="F359" s="174" t="s">
        <v>499</v>
      </c>
      <c r="H359" s="175">
        <v>37.17</v>
      </c>
      <c r="I359" s="176"/>
      <c r="L359" s="172"/>
      <c r="M359" s="177"/>
      <c r="T359" s="178"/>
      <c r="AT359" s="173" t="s">
        <v>296</v>
      </c>
      <c r="AU359" s="173" t="s">
        <v>89</v>
      </c>
      <c r="AV359" s="13" t="s">
        <v>89</v>
      </c>
      <c r="AW359" s="13" t="s">
        <v>33</v>
      </c>
      <c r="AX359" s="13" t="s">
        <v>78</v>
      </c>
      <c r="AY359" s="173" t="s">
        <v>150</v>
      </c>
    </row>
    <row r="360" spans="2:51" s="13" customFormat="1" ht="12">
      <c r="B360" s="172"/>
      <c r="D360" s="150" t="s">
        <v>296</v>
      </c>
      <c r="E360" s="173" t="s">
        <v>1</v>
      </c>
      <c r="F360" s="174" t="s">
        <v>500</v>
      </c>
      <c r="H360" s="175">
        <v>11.682</v>
      </c>
      <c r="I360" s="176"/>
      <c r="L360" s="172"/>
      <c r="M360" s="177"/>
      <c r="T360" s="178"/>
      <c r="AT360" s="173" t="s">
        <v>296</v>
      </c>
      <c r="AU360" s="173" t="s">
        <v>89</v>
      </c>
      <c r="AV360" s="13" t="s">
        <v>89</v>
      </c>
      <c r="AW360" s="13" t="s">
        <v>33</v>
      </c>
      <c r="AX360" s="13" t="s">
        <v>78</v>
      </c>
      <c r="AY360" s="173" t="s">
        <v>150</v>
      </c>
    </row>
    <row r="361" spans="2:51" s="13" customFormat="1" ht="12">
      <c r="B361" s="172"/>
      <c r="D361" s="150" t="s">
        <v>296</v>
      </c>
      <c r="E361" s="173" t="s">
        <v>1</v>
      </c>
      <c r="F361" s="174" t="s">
        <v>501</v>
      </c>
      <c r="H361" s="175">
        <v>79.8</v>
      </c>
      <c r="I361" s="176"/>
      <c r="L361" s="172"/>
      <c r="M361" s="177"/>
      <c r="T361" s="178"/>
      <c r="AT361" s="173" t="s">
        <v>296</v>
      </c>
      <c r="AU361" s="173" t="s">
        <v>89</v>
      </c>
      <c r="AV361" s="13" t="s">
        <v>89</v>
      </c>
      <c r="AW361" s="13" t="s">
        <v>33</v>
      </c>
      <c r="AX361" s="13" t="s">
        <v>78</v>
      </c>
      <c r="AY361" s="173" t="s">
        <v>150</v>
      </c>
    </row>
    <row r="362" spans="2:51" s="13" customFormat="1" ht="12">
      <c r="B362" s="172"/>
      <c r="D362" s="150" t="s">
        <v>296</v>
      </c>
      <c r="E362" s="173" t="s">
        <v>1</v>
      </c>
      <c r="F362" s="174" t="s">
        <v>502</v>
      </c>
      <c r="H362" s="175">
        <v>124.043</v>
      </c>
      <c r="I362" s="176"/>
      <c r="L362" s="172"/>
      <c r="M362" s="177"/>
      <c r="T362" s="178"/>
      <c r="AT362" s="173" t="s">
        <v>296</v>
      </c>
      <c r="AU362" s="173" t="s">
        <v>89</v>
      </c>
      <c r="AV362" s="13" t="s">
        <v>89</v>
      </c>
      <c r="AW362" s="13" t="s">
        <v>33</v>
      </c>
      <c r="AX362" s="13" t="s">
        <v>78</v>
      </c>
      <c r="AY362" s="173" t="s">
        <v>150</v>
      </c>
    </row>
    <row r="363" spans="2:51" s="13" customFormat="1" ht="12">
      <c r="B363" s="172"/>
      <c r="D363" s="150" t="s">
        <v>296</v>
      </c>
      <c r="E363" s="173" t="s">
        <v>1</v>
      </c>
      <c r="F363" s="174" t="s">
        <v>503</v>
      </c>
      <c r="H363" s="175">
        <v>25.344</v>
      </c>
      <c r="I363" s="176"/>
      <c r="L363" s="172"/>
      <c r="M363" s="177"/>
      <c r="T363" s="178"/>
      <c r="AT363" s="173" t="s">
        <v>296</v>
      </c>
      <c r="AU363" s="173" t="s">
        <v>89</v>
      </c>
      <c r="AV363" s="13" t="s">
        <v>89</v>
      </c>
      <c r="AW363" s="13" t="s">
        <v>33</v>
      </c>
      <c r="AX363" s="13" t="s">
        <v>78</v>
      </c>
      <c r="AY363" s="173" t="s">
        <v>150</v>
      </c>
    </row>
    <row r="364" spans="2:51" s="13" customFormat="1" ht="12">
      <c r="B364" s="172"/>
      <c r="D364" s="150" t="s">
        <v>296</v>
      </c>
      <c r="E364" s="173" t="s">
        <v>1</v>
      </c>
      <c r="F364" s="174" t="s">
        <v>504</v>
      </c>
      <c r="H364" s="175">
        <v>56.28</v>
      </c>
      <c r="I364" s="176"/>
      <c r="L364" s="172"/>
      <c r="M364" s="177"/>
      <c r="T364" s="178"/>
      <c r="AT364" s="173" t="s">
        <v>296</v>
      </c>
      <c r="AU364" s="173" t="s">
        <v>89</v>
      </c>
      <c r="AV364" s="13" t="s">
        <v>89</v>
      </c>
      <c r="AW364" s="13" t="s">
        <v>33</v>
      </c>
      <c r="AX364" s="13" t="s">
        <v>78</v>
      </c>
      <c r="AY364" s="173" t="s">
        <v>150</v>
      </c>
    </row>
    <row r="365" spans="2:51" s="13" customFormat="1" ht="12">
      <c r="B365" s="172"/>
      <c r="D365" s="150" t="s">
        <v>296</v>
      </c>
      <c r="E365" s="173" t="s">
        <v>1</v>
      </c>
      <c r="F365" s="174" t="s">
        <v>505</v>
      </c>
      <c r="H365" s="175">
        <v>622.332</v>
      </c>
      <c r="I365" s="176"/>
      <c r="L365" s="172"/>
      <c r="M365" s="177"/>
      <c r="T365" s="178"/>
      <c r="AT365" s="173" t="s">
        <v>296</v>
      </c>
      <c r="AU365" s="173" t="s">
        <v>89</v>
      </c>
      <c r="AV365" s="13" t="s">
        <v>89</v>
      </c>
      <c r="AW365" s="13" t="s">
        <v>33</v>
      </c>
      <c r="AX365" s="13" t="s">
        <v>78</v>
      </c>
      <c r="AY365" s="173" t="s">
        <v>150</v>
      </c>
    </row>
    <row r="366" spans="2:51" s="12" customFormat="1" ht="12">
      <c r="B366" s="166"/>
      <c r="D366" s="150" t="s">
        <v>296</v>
      </c>
      <c r="E366" s="167" t="s">
        <v>1</v>
      </c>
      <c r="F366" s="168" t="s">
        <v>506</v>
      </c>
      <c r="H366" s="167" t="s">
        <v>1</v>
      </c>
      <c r="I366" s="169"/>
      <c r="L366" s="166"/>
      <c r="M366" s="170"/>
      <c r="T366" s="171"/>
      <c r="AT366" s="167" t="s">
        <v>296</v>
      </c>
      <c r="AU366" s="167" t="s">
        <v>89</v>
      </c>
      <c r="AV366" s="12" t="s">
        <v>86</v>
      </c>
      <c r="AW366" s="12" t="s">
        <v>33</v>
      </c>
      <c r="AX366" s="12" t="s">
        <v>78</v>
      </c>
      <c r="AY366" s="167" t="s">
        <v>150</v>
      </c>
    </row>
    <row r="367" spans="2:51" s="13" customFormat="1" ht="12">
      <c r="B367" s="172"/>
      <c r="D367" s="150" t="s">
        <v>296</v>
      </c>
      <c r="E367" s="173" t="s">
        <v>1</v>
      </c>
      <c r="F367" s="174" t="s">
        <v>507</v>
      </c>
      <c r="H367" s="175">
        <v>43.05</v>
      </c>
      <c r="I367" s="176"/>
      <c r="L367" s="172"/>
      <c r="M367" s="177"/>
      <c r="T367" s="178"/>
      <c r="AT367" s="173" t="s">
        <v>296</v>
      </c>
      <c r="AU367" s="173" t="s">
        <v>89</v>
      </c>
      <c r="AV367" s="13" t="s">
        <v>89</v>
      </c>
      <c r="AW367" s="13" t="s">
        <v>33</v>
      </c>
      <c r="AX367" s="13" t="s">
        <v>78</v>
      </c>
      <c r="AY367" s="173" t="s">
        <v>150</v>
      </c>
    </row>
    <row r="368" spans="2:51" s="13" customFormat="1" ht="12">
      <c r="B368" s="172"/>
      <c r="D368" s="150" t="s">
        <v>296</v>
      </c>
      <c r="E368" s="173" t="s">
        <v>1</v>
      </c>
      <c r="F368" s="174" t="s">
        <v>508</v>
      </c>
      <c r="H368" s="175">
        <v>27.68</v>
      </c>
      <c r="I368" s="176"/>
      <c r="L368" s="172"/>
      <c r="M368" s="177"/>
      <c r="T368" s="178"/>
      <c r="AT368" s="173" t="s">
        <v>296</v>
      </c>
      <c r="AU368" s="173" t="s">
        <v>89</v>
      </c>
      <c r="AV368" s="13" t="s">
        <v>89</v>
      </c>
      <c r="AW368" s="13" t="s">
        <v>33</v>
      </c>
      <c r="AX368" s="13" t="s">
        <v>78</v>
      </c>
      <c r="AY368" s="173" t="s">
        <v>150</v>
      </c>
    </row>
    <row r="369" spans="2:51" s="13" customFormat="1" ht="12">
      <c r="B369" s="172"/>
      <c r="D369" s="150" t="s">
        <v>296</v>
      </c>
      <c r="E369" s="173" t="s">
        <v>1</v>
      </c>
      <c r="F369" s="174" t="s">
        <v>509</v>
      </c>
      <c r="H369" s="175">
        <v>124.425</v>
      </c>
      <c r="I369" s="176"/>
      <c r="L369" s="172"/>
      <c r="M369" s="177"/>
      <c r="T369" s="178"/>
      <c r="AT369" s="173" t="s">
        <v>296</v>
      </c>
      <c r="AU369" s="173" t="s">
        <v>89</v>
      </c>
      <c r="AV369" s="13" t="s">
        <v>89</v>
      </c>
      <c r="AW369" s="13" t="s">
        <v>33</v>
      </c>
      <c r="AX369" s="13" t="s">
        <v>78</v>
      </c>
      <c r="AY369" s="173" t="s">
        <v>150</v>
      </c>
    </row>
    <row r="370" spans="2:51" s="12" customFormat="1" ht="12">
      <c r="B370" s="166"/>
      <c r="D370" s="150" t="s">
        <v>296</v>
      </c>
      <c r="E370" s="167" t="s">
        <v>1</v>
      </c>
      <c r="F370" s="168" t="s">
        <v>510</v>
      </c>
      <c r="H370" s="167" t="s">
        <v>1</v>
      </c>
      <c r="I370" s="169"/>
      <c r="L370" s="166"/>
      <c r="M370" s="170"/>
      <c r="T370" s="171"/>
      <c r="AT370" s="167" t="s">
        <v>296</v>
      </c>
      <c r="AU370" s="167" t="s">
        <v>89</v>
      </c>
      <c r="AV370" s="12" t="s">
        <v>86</v>
      </c>
      <c r="AW370" s="12" t="s">
        <v>33</v>
      </c>
      <c r="AX370" s="12" t="s">
        <v>78</v>
      </c>
      <c r="AY370" s="167" t="s">
        <v>150</v>
      </c>
    </row>
    <row r="371" spans="2:51" s="13" customFormat="1" ht="12">
      <c r="B371" s="172"/>
      <c r="D371" s="150" t="s">
        <v>296</v>
      </c>
      <c r="E371" s="173" t="s">
        <v>1</v>
      </c>
      <c r="F371" s="174" t="s">
        <v>511</v>
      </c>
      <c r="H371" s="175">
        <v>136.8</v>
      </c>
      <c r="I371" s="176"/>
      <c r="L371" s="172"/>
      <c r="M371" s="177"/>
      <c r="T371" s="178"/>
      <c r="AT371" s="173" t="s">
        <v>296</v>
      </c>
      <c r="AU371" s="173" t="s">
        <v>89</v>
      </c>
      <c r="AV371" s="13" t="s">
        <v>89</v>
      </c>
      <c r="AW371" s="13" t="s">
        <v>33</v>
      </c>
      <c r="AX371" s="13" t="s">
        <v>78</v>
      </c>
      <c r="AY371" s="173" t="s">
        <v>150</v>
      </c>
    </row>
    <row r="372" spans="2:51" s="12" customFormat="1" ht="12">
      <c r="B372" s="166"/>
      <c r="D372" s="150" t="s">
        <v>296</v>
      </c>
      <c r="E372" s="167" t="s">
        <v>1</v>
      </c>
      <c r="F372" s="168" t="s">
        <v>414</v>
      </c>
      <c r="H372" s="167" t="s">
        <v>1</v>
      </c>
      <c r="I372" s="169"/>
      <c r="L372" s="166"/>
      <c r="M372" s="170"/>
      <c r="T372" s="171"/>
      <c r="AT372" s="167" t="s">
        <v>296</v>
      </c>
      <c r="AU372" s="167" t="s">
        <v>89</v>
      </c>
      <c r="AV372" s="12" t="s">
        <v>86</v>
      </c>
      <c r="AW372" s="12" t="s">
        <v>33</v>
      </c>
      <c r="AX372" s="12" t="s">
        <v>78</v>
      </c>
      <c r="AY372" s="167" t="s">
        <v>150</v>
      </c>
    </row>
    <row r="373" spans="2:51" s="13" customFormat="1" ht="12">
      <c r="B373" s="172"/>
      <c r="D373" s="150" t="s">
        <v>296</v>
      </c>
      <c r="E373" s="173" t="s">
        <v>1</v>
      </c>
      <c r="F373" s="174" t="s">
        <v>512</v>
      </c>
      <c r="H373" s="175">
        <v>45.936</v>
      </c>
      <c r="I373" s="176"/>
      <c r="L373" s="172"/>
      <c r="M373" s="177"/>
      <c r="T373" s="178"/>
      <c r="AT373" s="173" t="s">
        <v>296</v>
      </c>
      <c r="AU373" s="173" t="s">
        <v>89</v>
      </c>
      <c r="AV373" s="13" t="s">
        <v>89</v>
      </c>
      <c r="AW373" s="13" t="s">
        <v>33</v>
      </c>
      <c r="AX373" s="13" t="s">
        <v>78</v>
      </c>
      <c r="AY373" s="173" t="s">
        <v>150</v>
      </c>
    </row>
    <row r="374" spans="2:51" s="13" customFormat="1" ht="12">
      <c r="B374" s="172"/>
      <c r="D374" s="150" t="s">
        <v>296</v>
      </c>
      <c r="E374" s="173" t="s">
        <v>1</v>
      </c>
      <c r="F374" s="174" t="s">
        <v>513</v>
      </c>
      <c r="H374" s="175">
        <v>71.556</v>
      </c>
      <c r="I374" s="176"/>
      <c r="L374" s="172"/>
      <c r="M374" s="177"/>
      <c r="T374" s="178"/>
      <c r="AT374" s="173" t="s">
        <v>296</v>
      </c>
      <c r="AU374" s="173" t="s">
        <v>89</v>
      </c>
      <c r="AV374" s="13" t="s">
        <v>89</v>
      </c>
      <c r="AW374" s="13" t="s">
        <v>33</v>
      </c>
      <c r="AX374" s="13" t="s">
        <v>78</v>
      </c>
      <c r="AY374" s="173" t="s">
        <v>150</v>
      </c>
    </row>
    <row r="375" spans="2:51" s="12" customFormat="1" ht="12">
      <c r="B375" s="166"/>
      <c r="D375" s="150" t="s">
        <v>296</v>
      </c>
      <c r="E375" s="167" t="s">
        <v>1</v>
      </c>
      <c r="F375" s="168" t="s">
        <v>514</v>
      </c>
      <c r="H375" s="167" t="s">
        <v>1</v>
      </c>
      <c r="I375" s="169"/>
      <c r="L375" s="166"/>
      <c r="M375" s="170"/>
      <c r="T375" s="171"/>
      <c r="AT375" s="167" t="s">
        <v>296</v>
      </c>
      <c r="AU375" s="167" t="s">
        <v>89</v>
      </c>
      <c r="AV375" s="12" t="s">
        <v>86</v>
      </c>
      <c r="AW375" s="12" t="s">
        <v>33</v>
      </c>
      <c r="AX375" s="12" t="s">
        <v>78</v>
      </c>
      <c r="AY375" s="167" t="s">
        <v>150</v>
      </c>
    </row>
    <row r="376" spans="2:51" s="13" customFormat="1" ht="12">
      <c r="B376" s="172"/>
      <c r="D376" s="150" t="s">
        <v>296</v>
      </c>
      <c r="E376" s="173" t="s">
        <v>1</v>
      </c>
      <c r="F376" s="174" t="s">
        <v>515</v>
      </c>
      <c r="H376" s="175">
        <v>71.505</v>
      </c>
      <c r="I376" s="176"/>
      <c r="L376" s="172"/>
      <c r="M376" s="177"/>
      <c r="T376" s="178"/>
      <c r="AT376" s="173" t="s">
        <v>296</v>
      </c>
      <c r="AU376" s="173" t="s">
        <v>89</v>
      </c>
      <c r="AV376" s="13" t="s">
        <v>89</v>
      </c>
      <c r="AW376" s="13" t="s">
        <v>33</v>
      </c>
      <c r="AX376" s="13" t="s">
        <v>78</v>
      </c>
      <c r="AY376" s="173" t="s">
        <v>150</v>
      </c>
    </row>
    <row r="377" spans="2:51" s="13" customFormat="1" ht="12">
      <c r="B377" s="172"/>
      <c r="D377" s="150" t="s">
        <v>296</v>
      </c>
      <c r="E377" s="173" t="s">
        <v>1</v>
      </c>
      <c r="F377" s="174" t="s">
        <v>516</v>
      </c>
      <c r="H377" s="175">
        <v>70.04</v>
      </c>
      <c r="I377" s="176"/>
      <c r="L377" s="172"/>
      <c r="M377" s="177"/>
      <c r="T377" s="178"/>
      <c r="AT377" s="173" t="s">
        <v>296</v>
      </c>
      <c r="AU377" s="173" t="s">
        <v>89</v>
      </c>
      <c r="AV377" s="13" t="s">
        <v>89</v>
      </c>
      <c r="AW377" s="13" t="s">
        <v>33</v>
      </c>
      <c r="AX377" s="13" t="s">
        <v>78</v>
      </c>
      <c r="AY377" s="173" t="s">
        <v>150</v>
      </c>
    </row>
    <row r="378" spans="2:51" s="13" customFormat="1" ht="12">
      <c r="B378" s="172"/>
      <c r="D378" s="150" t="s">
        <v>296</v>
      </c>
      <c r="E378" s="173" t="s">
        <v>1</v>
      </c>
      <c r="F378" s="174" t="s">
        <v>517</v>
      </c>
      <c r="H378" s="175">
        <v>49.93</v>
      </c>
      <c r="I378" s="176"/>
      <c r="L378" s="172"/>
      <c r="M378" s="177"/>
      <c r="T378" s="178"/>
      <c r="AT378" s="173" t="s">
        <v>296</v>
      </c>
      <c r="AU378" s="173" t="s">
        <v>89</v>
      </c>
      <c r="AV378" s="13" t="s">
        <v>89</v>
      </c>
      <c r="AW378" s="13" t="s">
        <v>33</v>
      </c>
      <c r="AX378" s="13" t="s">
        <v>78</v>
      </c>
      <c r="AY378" s="173" t="s">
        <v>150</v>
      </c>
    </row>
    <row r="379" spans="2:51" s="12" customFormat="1" ht="12">
      <c r="B379" s="166"/>
      <c r="D379" s="150" t="s">
        <v>296</v>
      </c>
      <c r="E379" s="167" t="s">
        <v>1</v>
      </c>
      <c r="F379" s="168" t="s">
        <v>518</v>
      </c>
      <c r="H379" s="167" t="s">
        <v>1</v>
      </c>
      <c r="I379" s="169"/>
      <c r="L379" s="166"/>
      <c r="M379" s="170"/>
      <c r="T379" s="171"/>
      <c r="AT379" s="167" t="s">
        <v>296</v>
      </c>
      <c r="AU379" s="167" t="s">
        <v>89</v>
      </c>
      <c r="AV379" s="12" t="s">
        <v>86</v>
      </c>
      <c r="AW379" s="12" t="s">
        <v>33</v>
      </c>
      <c r="AX379" s="12" t="s">
        <v>78</v>
      </c>
      <c r="AY379" s="167" t="s">
        <v>150</v>
      </c>
    </row>
    <row r="380" spans="2:51" s="13" customFormat="1" ht="12">
      <c r="B380" s="172"/>
      <c r="D380" s="150" t="s">
        <v>296</v>
      </c>
      <c r="E380" s="173" t="s">
        <v>1</v>
      </c>
      <c r="F380" s="174" t="s">
        <v>519</v>
      </c>
      <c r="H380" s="175">
        <v>114.647</v>
      </c>
      <c r="I380" s="176"/>
      <c r="L380" s="172"/>
      <c r="M380" s="177"/>
      <c r="T380" s="178"/>
      <c r="AT380" s="173" t="s">
        <v>296</v>
      </c>
      <c r="AU380" s="173" t="s">
        <v>89</v>
      </c>
      <c r="AV380" s="13" t="s">
        <v>89</v>
      </c>
      <c r="AW380" s="13" t="s">
        <v>33</v>
      </c>
      <c r="AX380" s="13" t="s">
        <v>78</v>
      </c>
      <c r="AY380" s="173" t="s">
        <v>150</v>
      </c>
    </row>
    <row r="381" spans="2:51" s="13" customFormat="1" ht="12">
      <c r="B381" s="172"/>
      <c r="D381" s="150" t="s">
        <v>296</v>
      </c>
      <c r="E381" s="173" t="s">
        <v>1</v>
      </c>
      <c r="F381" s="174" t="s">
        <v>520</v>
      </c>
      <c r="H381" s="175">
        <v>66.873</v>
      </c>
      <c r="I381" s="176"/>
      <c r="L381" s="172"/>
      <c r="M381" s="177"/>
      <c r="T381" s="178"/>
      <c r="AT381" s="173" t="s">
        <v>296</v>
      </c>
      <c r="AU381" s="173" t="s">
        <v>89</v>
      </c>
      <c r="AV381" s="13" t="s">
        <v>89</v>
      </c>
      <c r="AW381" s="13" t="s">
        <v>33</v>
      </c>
      <c r="AX381" s="13" t="s">
        <v>78</v>
      </c>
      <c r="AY381" s="173" t="s">
        <v>150</v>
      </c>
    </row>
    <row r="382" spans="2:51" s="12" customFormat="1" ht="12">
      <c r="B382" s="166"/>
      <c r="D382" s="150" t="s">
        <v>296</v>
      </c>
      <c r="E382" s="167" t="s">
        <v>1</v>
      </c>
      <c r="F382" s="168" t="s">
        <v>521</v>
      </c>
      <c r="H382" s="167" t="s">
        <v>1</v>
      </c>
      <c r="I382" s="169"/>
      <c r="L382" s="166"/>
      <c r="M382" s="170"/>
      <c r="T382" s="171"/>
      <c r="AT382" s="167" t="s">
        <v>296</v>
      </c>
      <c r="AU382" s="167" t="s">
        <v>89</v>
      </c>
      <c r="AV382" s="12" t="s">
        <v>86</v>
      </c>
      <c r="AW382" s="12" t="s">
        <v>33</v>
      </c>
      <c r="AX382" s="12" t="s">
        <v>78</v>
      </c>
      <c r="AY382" s="167" t="s">
        <v>150</v>
      </c>
    </row>
    <row r="383" spans="2:51" s="12" customFormat="1" ht="12">
      <c r="B383" s="166"/>
      <c r="D383" s="150" t="s">
        <v>296</v>
      </c>
      <c r="E383" s="167" t="s">
        <v>1</v>
      </c>
      <c r="F383" s="168" t="s">
        <v>522</v>
      </c>
      <c r="H383" s="167" t="s">
        <v>1</v>
      </c>
      <c r="I383" s="169"/>
      <c r="L383" s="166"/>
      <c r="M383" s="170"/>
      <c r="T383" s="171"/>
      <c r="AT383" s="167" t="s">
        <v>296</v>
      </c>
      <c r="AU383" s="167" t="s">
        <v>89</v>
      </c>
      <c r="AV383" s="12" t="s">
        <v>86</v>
      </c>
      <c r="AW383" s="12" t="s">
        <v>33</v>
      </c>
      <c r="AX383" s="12" t="s">
        <v>78</v>
      </c>
      <c r="AY383" s="167" t="s">
        <v>150</v>
      </c>
    </row>
    <row r="384" spans="2:51" s="13" customFormat="1" ht="12">
      <c r="B384" s="172"/>
      <c r="D384" s="150" t="s">
        <v>296</v>
      </c>
      <c r="E384" s="173" t="s">
        <v>1</v>
      </c>
      <c r="F384" s="174" t="s">
        <v>523</v>
      </c>
      <c r="H384" s="175">
        <v>-12.96</v>
      </c>
      <c r="I384" s="176"/>
      <c r="L384" s="172"/>
      <c r="M384" s="177"/>
      <c r="T384" s="178"/>
      <c r="AT384" s="173" t="s">
        <v>296</v>
      </c>
      <c r="AU384" s="173" t="s">
        <v>89</v>
      </c>
      <c r="AV384" s="13" t="s">
        <v>89</v>
      </c>
      <c r="AW384" s="13" t="s">
        <v>33</v>
      </c>
      <c r="AX384" s="13" t="s">
        <v>78</v>
      </c>
      <c r="AY384" s="173" t="s">
        <v>150</v>
      </c>
    </row>
    <row r="385" spans="2:51" s="13" customFormat="1" ht="12">
      <c r="B385" s="172"/>
      <c r="D385" s="150" t="s">
        <v>296</v>
      </c>
      <c r="E385" s="173" t="s">
        <v>1</v>
      </c>
      <c r="F385" s="174" t="s">
        <v>524</v>
      </c>
      <c r="H385" s="175">
        <v>-136.86</v>
      </c>
      <c r="I385" s="176"/>
      <c r="L385" s="172"/>
      <c r="M385" s="177"/>
      <c r="T385" s="178"/>
      <c r="AT385" s="173" t="s">
        <v>296</v>
      </c>
      <c r="AU385" s="173" t="s">
        <v>89</v>
      </c>
      <c r="AV385" s="13" t="s">
        <v>89</v>
      </c>
      <c r="AW385" s="13" t="s">
        <v>33</v>
      </c>
      <c r="AX385" s="13" t="s">
        <v>78</v>
      </c>
      <c r="AY385" s="173" t="s">
        <v>150</v>
      </c>
    </row>
    <row r="386" spans="2:51" s="13" customFormat="1" ht="12">
      <c r="B386" s="172"/>
      <c r="D386" s="150" t="s">
        <v>296</v>
      </c>
      <c r="E386" s="173" t="s">
        <v>1</v>
      </c>
      <c r="F386" s="174" t="s">
        <v>525</v>
      </c>
      <c r="H386" s="175">
        <v>-4.8</v>
      </c>
      <c r="I386" s="176"/>
      <c r="L386" s="172"/>
      <c r="M386" s="177"/>
      <c r="T386" s="178"/>
      <c r="AT386" s="173" t="s">
        <v>296</v>
      </c>
      <c r="AU386" s="173" t="s">
        <v>89</v>
      </c>
      <c r="AV386" s="13" t="s">
        <v>89</v>
      </c>
      <c r="AW386" s="13" t="s">
        <v>33</v>
      </c>
      <c r="AX386" s="13" t="s">
        <v>78</v>
      </c>
      <c r="AY386" s="173" t="s">
        <v>150</v>
      </c>
    </row>
    <row r="387" spans="2:51" s="13" customFormat="1" ht="12">
      <c r="B387" s="172"/>
      <c r="D387" s="150" t="s">
        <v>296</v>
      </c>
      <c r="E387" s="173" t="s">
        <v>1</v>
      </c>
      <c r="F387" s="174" t="s">
        <v>526</v>
      </c>
      <c r="H387" s="175">
        <v>-2.4</v>
      </c>
      <c r="I387" s="176"/>
      <c r="L387" s="172"/>
      <c r="M387" s="177"/>
      <c r="T387" s="178"/>
      <c r="AT387" s="173" t="s">
        <v>296</v>
      </c>
      <c r="AU387" s="173" t="s">
        <v>89</v>
      </c>
      <c r="AV387" s="13" t="s">
        <v>89</v>
      </c>
      <c r="AW387" s="13" t="s">
        <v>33</v>
      </c>
      <c r="AX387" s="13" t="s">
        <v>78</v>
      </c>
      <c r="AY387" s="173" t="s">
        <v>150</v>
      </c>
    </row>
    <row r="388" spans="2:51" s="13" customFormat="1" ht="12">
      <c r="B388" s="172"/>
      <c r="D388" s="150" t="s">
        <v>296</v>
      </c>
      <c r="E388" s="173" t="s">
        <v>1</v>
      </c>
      <c r="F388" s="174" t="s">
        <v>527</v>
      </c>
      <c r="H388" s="175">
        <v>-2.808</v>
      </c>
      <c r="I388" s="176"/>
      <c r="L388" s="172"/>
      <c r="M388" s="177"/>
      <c r="T388" s="178"/>
      <c r="AT388" s="173" t="s">
        <v>296</v>
      </c>
      <c r="AU388" s="173" t="s">
        <v>89</v>
      </c>
      <c r="AV388" s="13" t="s">
        <v>89</v>
      </c>
      <c r="AW388" s="13" t="s">
        <v>33</v>
      </c>
      <c r="AX388" s="13" t="s">
        <v>78</v>
      </c>
      <c r="AY388" s="173" t="s">
        <v>150</v>
      </c>
    </row>
    <row r="389" spans="2:51" s="12" customFormat="1" ht="12">
      <c r="B389" s="166"/>
      <c r="D389" s="150" t="s">
        <v>296</v>
      </c>
      <c r="E389" s="167" t="s">
        <v>1</v>
      </c>
      <c r="F389" s="168" t="s">
        <v>528</v>
      </c>
      <c r="H389" s="167" t="s">
        <v>1</v>
      </c>
      <c r="I389" s="169"/>
      <c r="L389" s="166"/>
      <c r="M389" s="170"/>
      <c r="T389" s="171"/>
      <c r="AT389" s="167" t="s">
        <v>296</v>
      </c>
      <c r="AU389" s="167" t="s">
        <v>89</v>
      </c>
      <c r="AV389" s="12" t="s">
        <v>86</v>
      </c>
      <c r="AW389" s="12" t="s">
        <v>33</v>
      </c>
      <c r="AX389" s="12" t="s">
        <v>78</v>
      </c>
      <c r="AY389" s="167" t="s">
        <v>150</v>
      </c>
    </row>
    <row r="390" spans="2:51" s="13" customFormat="1" ht="12">
      <c r="B390" s="172"/>
      <c r="D390" s="150" t="s">
        <v>296</v>
      </c>
      <c r="E390" s="173" t="s">
        <v>1</v>
      </c>
      <c r="F390" s="174" t="s">
        <v>529</v>
      </c>
      <c r="H390" s="175">
        <v>-35.7</v>
      </c>
      <c r="I390" s="176"/>
      <c r="L390" s="172"/>
      <c r="M390" s="177"/>
      <c r="T390" s="178"/>
      <c r="AT390" s="173" t="s">
        <v>296</v>
      </c>
      <c r="AU390" s="173" t="s">
        <v>89</v>
      </c>
      <c r="AV390" s="13" t="s">
        <v>89</v>
      </c>
      <c r="AW390" s="13" t="s">
        <v>33</v>
      </c>
      <c r="AX390" s="13" t="s">
        <v>78</v>
      </c>
      <c r="AY390" s="173" t="s">
        <v>150</v>
      </c>
    </row>
    <row r="391" spans="2:51" s="13" customFormat="1" ht="12">
      <c r="B391" s="172"/>
      <c r="D391" s="150" t="s">
        <v>296</v>
      </c>
      <c r="E391" s="173" t="s">
        <v>1</v>
      </c>
      <c r="F391" s="174" t="s">
        <v>530</v>
      </c>
      <c r="H391" s="175">
        <v>-118.02</v>
      </c>
      <c r="I391" s="176"/>
      <c r="L391" s="172"/>
      <c r="M391" s="177"/>
      <c r="T391" s="178"/>
      <c r="AT391" s="173" t="s">
        <v>296</v>
      </c>
      <c r="AU391" s="173" t="s">
        <v>89</v>
      </c>
      <c r="AV391" s="13" t="s">
        <v>89</v>
      </c>
      <c r="AW391" s="13" t="s">
        <v>33</v>
      </c>
      <c r="AX391" s="13" t="s">
        <v>78</v>
      </c>
      <c r="AY391" s="173" t="s">
        <v>150</v>
      </c>
    </row>
    <row r="392" spans="2:51" s="13" customFormat="1" ht="12">
      <c r="B392" s="172"/>
      <c r="D392" s="150" t="s">
        <v>296</v>
      </c>
      <c r="E392" s="173" t="s">
        <v>1</v>
      </c>
      <c r="F392" s="174" t="s">
        <v>531</v>
      </c>
      <c r="H392" s="175">
        <v>-22.68</v>
      </c>
      <c r="I392" s="176"/>
      <c r="L392" s="172"/>
      <c r="M392" s="177"/>
      <c r="T392" s="178"/>
      <c r="AT392" s="173" t="s">
        <v>296</v>
      </c>
      <c r="AU392" s="173" t="s">
        <v>89</v>
      </c>
      <c r="AV392" s="13" t="s">
        <v>89</v>
      </c>
      <c r="AW392" s="13" t="s">
        <v>33</v>
      </c>
      <c r="AX392" s="13" t="s">
        <v>78</v>
      </c>
      <c r="AY392" s="173" t="s">
        <v>150</v>
      </c>
    </row>
    <row r="393" spans="2:51" s="13" customFormat="1" ht="12">
      <c r="B393" s="172"/>
      <c r="D393" s="150" t="s">
        <v>296</v>
      </c>
      <c r="E393" s="173" t="s">
        <v>1</v>
      </c>
      <c r="F393" s="174" t="s">
        <v>532</v>
      </c>
      <c r="H393" s="175">
        <v>-4.788</v>
      </c>
      <c r="I393" s="176"/>
      <c r="L393" s="172"/>
      <c r="M393" s="177"/>
      <c r="T393" s="178"/>
      <c r="AT393" s="173" t="s">
        <v>296</v>
      </c>
      <c r="AU393" s="173" t="s">
        <v>89</v>
      </c>
      <c r="AV393" s="13" t="s">
        <v>89</v>
      </c>
      <c r="AW393" s="13" t="s">
        <v>33</v>
      </c>
      <c r="AX393" s="13" t="s">
        <v>78</v>
      </c>
      <c r="AY393" s="173" t="s">
        <v>150</v>
      </c>
    </row>
    <row r="394" spans="2:51" s="13" customFormat="1" ht="12">
      <c r="B394" s="172"/>
      <c r="D394" s="150" t="s">
        <v>296</v>
      </c>
      <c r="E394" s="173" t="s">
        <v>1</v>
      </c>
      <c r="F394" s="174" t="s">
        <v>533</v>
      </c>
      <c r="H394" s="175">
        <v>-3.36</v>
      </c>
      <c r="I394" s="176"/>
      <c r="L394" s="172"/>
      <c r="M394" s="177"/>
      <c r="T394" s="178"/>
      <c r="AT394" s="173" t="s">
        <v>296</v>
      </c>
      <c r="AU394" s="173" t="s">
        <v>89</v>
      </c>
      <c r="AV394" s="13" t="s">
        <v>89</v>
      </c>
      <c r="AW394" s="13" t="s">
        <v>33</v>
      </c>
      <c r="AX394" s="13" t="s">
        <v>78</v>
      </c>
      <c r="AY394" s="173" t="s">
        <v>150</v>
      </c>
    </row>
    <row r="395" spans="2:51" s="13" customFormat="1" ht="12">
      <c r="B395" s="172"/>
      <c r="D395" s="150" t="s">
        <v>296</v>
      </c>
      <c r="E395" s="173" t="s">
        <v>1</v>
      </c>
      <c r="F395" s="174" t="s">
        <v>534</v>
      </c>
      <c r="H395" s="175">
        <v>-14.07</v>
      </c>
      <c r="I395" s="176"/>
      <c r="L395" s="172"/>
      <c r="M395" s="177"/>
      <c r="T395" s="178"/>
      <c r="AT395" s="173" t="s">
        <v>296</v>
      </c>
      <c r="AU395" s="173" t="s">
        <v>89</v>
      </c>
      <c r="AV395" s="13" t="s">
        <v>89</v>
      </c>
      <c r="AW395" s="13" t="s">
        <v>33</v>
      </c>
      <c r="AX395" s="13" t="s">
        <v>78</v>
      </c>
      <c r="AY395" s="173" t="s">
        <v>150</v>
      </c>
    </row>
    <row r="396" spans="2:51" s="13" customFormat="1" ht="12">
      <c r="B396" s="172"/>
      <c r="D396" s="150" t="s">
        <v>296</v>
      </c>
      <c r="E396" s="173" t="s">
        <v>1</v>
      </c>
      <c r="F396" s="174" t="s">
        <v>535</v>
      </c>
      <c r="H396" s="175">
        <v>-181.692</v>
      </c>
      <c r="I396" s="176"/>
      <c r="L396" s="172"/>
      <c r="M396" s="177"/>
      <c r="T396" s="178"/>
      <c r="AT396" s="173" t="s">
        <v>296</v>
      </c>
      <c r="AU396" s="173" t="s">
        <v>89</v>
      </c>
      <c r="AV396" s="13" t="s">
        <v>89</v>
      </c>
      <c r="AW396" s="13" t="s">
        <v>33</v>
      </c>
      <c r="AX396" s="13" t="s">
        <v>78</v>
      </c>
      <c r="AY396" s="173" t="s">
        <v>150</v>
      </c>
    </row>
    <row r="397" spans="2:51" s="13" customFormat="1" ht="12">
      <c r="B397" s="172"/>
      <c r="D397" s="150" t="s">
        <v>296</v>
      </c>
      <c r="E397" s="173" t="s">
        <v>1</v>
      </c>
      <c r="F397" s="174" t="s">
        <v>536</v>
      </c>
      <c r="H397" s="175">
        <v>-6.72</v>
      </c>
      <c r="I397" s="176"/>
      <c r="L397" s="172"/>
      <c r="M397" s="177"/>
      <c r="T397" s="178"/>
      <c r="AT397" s="173" t="s">
        <v>296</v>
      </c>
      <c r="AU397" s="173" t="s">
        <v>89</v>
      </c>
      <c r="AV397" s="13" t="s">
        <v>89</v>
      </c>
      <c r="AW397" s="13" t="s">
        <v>33</v>
      </c>
      <c r="AX397" s="13" t="s">
        <v>78</v>
      </c>
      <c r="AY397" s="173" t="s">
        <v>150</v>
      </c>
    </row>
    <row r="398" spans="2:51" s="13" customFormat="1" ht="12">
      <c r="B398" s="172"/>
      <c r="D398" s="150" t="s">
        <v>296</v>
      </c>
      <c r="E398" s="173" t="s">
        <v>1</v>
      </c>
      <c r="F398" s="174" t="s">
        <v>537</v>
      </c>
      <c r="H398" s="175">
        <v>-40.194</v>
      </c>
      <c r="I398" s="176"/>
      <c r="L398" s="172"/>
      <c r="M398" s="177"/>
      <c r="T398" s="178"/>
      <c r="AT398" s="173" t="s">
        <v>296</v>
      </c>
      <c r="AU398" s="173" t="s">
        <v>89</v>
      </c>
      <c r="AV398" s="13" t="s">
        <v>89</v>
      </c>
      <c r="AW398" s="13" t="s">
        <v>33</v>
      </c>
      <c r="AX398" s="13" t="s">
        <v>78</v>
      </c>
      <c r="AY398" s="173" t="s">
        <v>150</v>
      </c>
    </row>
    <row r="399" spans="2:51" s="13" customFormat="1" ht="12">
      <c r="B399" s="172"/>
      <c r="D399" s="150" t="s">
        <v>296</v>
      </c>
      <c r="E399" s="173" t="s">
        <v>1</v>
      </c>
      <c r="F399" s="174" t="s">
        <v>538</v>
      </c>
      <c r="H399" s="175">
        <v>-113.6</v>
      </c>
      <c r="I399" s="176"/>
      <c r="L399" s="172"/>
      <c r="M399" s="177"/>
      <c r="T399" s="178"/>
      <c r="AT399" s="173" t="s">
        <v>296</v>
      </c>
      <c r="AU399" s="173" t="s">
        <v>89</v>
      </c>
      <c r="AV399" s="13" t="s">
        <v>89</v>
      </c>
      <c r="AW399" s="13" t="s">
        <v>33</v>
      </c>
      <c r="AX399" s="13" t="s">
        <v>78</v>
      </c>
      <c r="AY399" s="173" t="s">
        <v>150</v>
      </c>
    </row>
    <row r="400" spans="2:51" s="13" customFormat="1" ht="12">
      <c r="B400" s="172"/>
      <c r="D400" s="150" t="s">
        <v>296</v>
      </c>
      <c r="E400" s="173" t="s">
        <v>1</v>
      </c>
      <c r="F400" s="174" t="s">
        <v>539</v>
      </c>
      <c r="H400" s="175">
        <v>-11.088</v>
      </c>
      <c r="I400" s="176"/>
      <c r="L400" s="172"/>
      <c r="M400" s="177"/>
      <c r="T400" s="178"/>
      <c r="AT400" s="173" t="s">
        <v>296</v>
      </c>
      <c r="AU400" s="173" t="s">
        <v>89</v>
      </c>
      <c r="AV400" s="13" t="s">
        <v>89</v>
      </c>
      <c r="AW400" s="13" t="s">
        <v>33</v>
      </c>
      <c r="AX400" s="13" t="s">
        <v>78</v>
      </c>
      <c r="AY400" s="173" t="s">
        <v>150</v>
      </c>
    </row>
    <row r="401" spans="2:51" s="13" customFormat="1" ht="12">
      <c r="B401" s="172"/>
      <c r="D401" s="150" t="s">
        <v>296</v>
      </c>
      <c r="E401" s="173" t="s">
        <v>1</v>
      </c>
      <c r="F401" s="174" t="s">
        <v>540</v>
      </c>
      <c r="H401" s="175">
        <v>-16.884</v>
      </c>
      <c r="I401" s="176"/>
      <c r="L401" s="172"/>
      <c r="M401" s="177"/>
      <c r="T401" s="178"/>
      <c r="AT401" s="173" t="s">
        <v>296</v>
      </c>
      <c r="AU401" s="173" t="s">
        <v>89</v>
      </c>
      <c r="AV401" s="13" t="s">
        <v>89</v>
      </c>
      <c r="AW401" s="13" t="s">
        <v>33</v>
      </c>
      <c r="AX401" s="13" t="s">
        <v>78</v>
      </c>
      <c r="AY401" s="173" t="s">
        <v>150</v>
      </c>
    </row>
    <row r="402" spans="2:51" s="12" customFormat="1" ht="12">
      <c r="B402" s="166"/>
      <c r="D402" s="150" t="s">
        <v>296</v>
      </c>
      <c r="E402" s="167" t="s">
        <v>1</v>
      </c>
      <c r="F402" s="168" t="s">
        <v>541</v>
      </c>
      <c r="H402" s="167" t="s">
        <v>1</v>
      </c>
      <c r="I402" s="169"/>
      <c r="L402" s="166"/>
      <c r="M402" s="170"/>
      <c r="T402" s="171"/>
      <c r="AT402" s="167" t="s">
        <v>296</v>
      </c>
      <c r="AU402" s="167" t="s">
        <v>89</v>
      </c>
      <c r="AV402" s="12" t="s">
        <v>86</v>
      </c>
      <c r="AW402" s="12" t="s">
        <v>33</v>
      </c>
      <c r="AX402" s="12" t="s">
        <v>78</v>
      </c>
      <c r="AY402" s="167" t="s">
        <v>150</v>
      </c>
    </row>
    <row r="403" spans="2:51" s="13" customFormat="1" ht="12">
      <c r="B403" s="172"/>
      <c r="D403" s="150" t="s">
        <v>296</v>
      </c>
      <c r="E403" s="173" t="s">
        <v>1</v>
      </c>
      <c r="F403" s="174" t="s">
        <v>542</v>
      </c>
      <c r="H403" s="175">
        <v>-1.2</v>
      </c>
      <c r="I403" s="176"/>
      <c r="L403" s="172"/>
      <c r="M403" s="177"/>
      <c r="T403" s="178"/>
      <c r="AT403" s="173" t="s">
        <v>296</v>
      </c>
      <c r="AU403" s="173" t="s">
        <v>89</v>
      </c>
      <c r="AV403" s="13" t="s">
        <v>89</v>
      </c>
      <c r="AW403" s="13" t="s">
        <v>33</v>
      </c>
      <c r="AX403" s="13" t="s">
        <v>78</v>
      </c>
      <c r="AY403" s="173" t="s">
        <v>150</v>
      </c>
    </row>
    <row r="404" spans="2:51" s="12" customFormat="1" ht="12">
      <c r="B404" s="166"/>
      <c r="D404" s="150" t="s">
        <v>296</v>
      </c>
      <c r="E404" s="167" t="s">
        <v>1</v>
      </c>
      <c r="F404" s="168" t="s">
        <v>543</v>
      </c>
      <c r="H404" s="167" t="s">
        <v>1</v>
      </c>
      <c r="I404" s="169"/>
      <c r="L404" s="166"/>
      <c r="M404" s="170"/>
      <c r="T404" s="171"/>
      <c r="AT404" s="167" t="s">
        <v>296</v>
      </c>
      <c r="AU404" s="167" t="s">
        <v>89</v>
      </c>
      <c r="AV404" s="12" t="s">
        <v>86</v>
      </c>
      <c r="AW404" s="12" t="s">
        <v>33</v>
      </c>
      <c r="AX404" s="12" t="s">
        <v>78</v>
      </c>
      <c r="AY404" s="167" t="s">
        <v>150</v>
      </c>
    </row>
    <row r="405" spans="2:51" s="13" customFormat="1" ht="12">
      <c r="B405" s="172"/>
      <c r="D405" s="150" t="s">
        <v>296</v>
      </c>
      <c r="E405" s="173" t="s">
        <v>1</v>
      </c>
      <c r="F405" s="174" t="s">
        <v>544</v>
      </c>
      <c r="H405" s="175">
        <v>-3</v>
      </c>
      <c r="I405" s="176"/>
      <c r="L405" s="172"/>
      <c r="M405" s="177"/>
      <c r="T405" s="178"/>
      <c r="AT405" s="173" t="s">
        <v>296</v>
      </c>
      <c r="AU405" s="173" t="s">
        <v>89</v>
      </c>
      <c r="AV405" s="13" t="s">
        <v>89</v>
      </c>
      <c r="AW405" s="13" t="s">
        <v>33</v>
      </c>
      <c r="AX405" s="13" t="s">
        <v>78</v>
      </c>
      <c r="AY405" s="173" t="s">
        <v>150</v>
      </c>
    </row>
    <row r="406" spans="2:51" s="13" customFormat="1" ht="12">
      <c r="B406" s="172"/>
      <c r="D406" s="150" t="s">
        <v>296</v>
      </c>
      <c r="E406" s="173" t="s">
        <v>1</v>
      </c>
      <c r="F406" s="174" t="s">
        <v>545</v>
      </c>
      <c r="H406" s="175">
        <v>-26.24</v>
      </c>
      <c r="I406" s="176"/>
      <c r="L406" s="172"/>
      <c r="M406" s="177"/>
      <c r="T406" s="178"/>
      <c r="AT406" s="173" t="s">
        <v>296</v>
      </c>
      <c r="AU406" s="173" t="s">
        <v>89</v>
      </c>
      <c r="AV406" s="13" t="s">
        <v>89</v>
      </c>
      <c r="AW406" s="13" t="s">
        <v>33</v>
      </c>
      <c r="AX406" s="13" t="s">
        <v>78</v>
      </c>
      <c r="AY406" s="173" t="s">
        <v>150</v>
      </c>
    </row>
    <row r="407" spans="2:51" s="12" customFormat="1" ht="12">
      <c r="B407" s="166"/>
      <c r="D407" s="150" t="s">
        <v>296</v>
      </c>
      <c r="E407" s="167" t="s">
        <v>1</v>
      </c>
      <c r="F407" s="168" t="s">
        <v>419</v>
      </c>
      <c r="H407" s="167" t="s">
        <v>1</v>
      </c>
      <c r="I407" s="169"/>
      <c r="L407" s="166"/>
      <c r="M407" s="170"/>
      <c r="T407" s="171"/>
      <c r="AT407" s="167" t="s">
        <v>296</v>
      </c>
      <c r="AU407" s="167" t="s">
        <v>89</v>
      </c>
      <c r="AV407" s="12" t="s">
        <v>86</v>
      </c>
      <c r="AW407" s="12" t="s">
        <v>33</v>
      </c>
      <c r="AX407" s="12" t="s">
        <v>78</v>
      </c>
      <c r="AY407" s="167" t="s">
        <v>150</v>
      </c>
    </row>
    <row r="408" spans="2:51" s="13" customFormat="1" ht="22.5">
      <c r="B408" s="172"/>
      <c r="D408" s="150" t="s">
        <v>296</v>
      </c>
      <c r="E408" s="173" t="s">
        <v>1</v>
      </c>
      <c r="F408" s="174" t="s">
        <v>546</v>
      </c>
      <c r="H408" s="175">
        <v>-13.03</v>
      </c>
      <c r="I408" s="176"/>
      <c r="L408" s="172"/>
      <c r="M408" s="177"/>
      <c r="T408" s="178"/>
      <c r="AT408" s="173" t="s">
        <v>296</v>
      </c>
      <c r="AU408" s="173" t="s">
        <v>89</v>
      </c>
      <c r="AV408" s="13" t="s">
        <v>89</v>
      </c>
      <c r="AW408" s="13" t="s">
        <v>33</v>
      </c>
      <c r="AX408" s="13" t="s">
        <v>78</v>
      </c>
      <c r="AY408" s="173" t="s">
        <v>150</v>
      </c>
    </row>
    <row r="409" spans="2:51" s="13" customFormat="1" ht="12">
      <c r="B409" s="172"/>
      <c r="D409" s="150" t="s">
        <v>296</v>
      </c>
      <c r="E409" s="173" t="s">
        <v>1</v>
      </c>
      <c r="F409" s="174" t="s">
        <v>547</v>
      </c>
      <c r="H409" s="175">
        <v>-1.02</v>
      </c>
      <c r="I409" s="176"/>
      <c r="L409" s="172"/>
      <c r="M409" s="177"/>
      <c r="T409" s="178"/>
      <c r="AT409" s="173" t="s">
        <v>296</v>
      </c>
      <c r="AU409" s="173" t="s">
        <v>89</v>
      </c>
      <c r="AV409" s="13" t="s">
        <v>89</v>
      </c>
      <c r="AW409" s="13" t="s">
        <v>33</v>
      </c>
      <c r="AX409" s="13" t="s">
        <v>78</v>
      </c>
      <c r="AY409" s="173" t="s">
        <v>150</v>
      </c>
    </row>
    <row r="410" spans="2:51" s="13" customFormat="1" ht="12">
      <c r="B410" s="172"/>
      <c r="D410" s="150" t="s">
        <v>296</v>
      </c>
      <c r="E410" s="173" t="s">
        <v>1</v>
      </c>
      <c r="F410" s="174" t="s">
        <v>548</v>
      </c>
      <c r="H410" s="175">
        <v>-0.8</v>
      </c>
      <c r="I410" s="176"/>
      <c r="L410" s="172"/>
      <c r="M410" s="177"/>
      <c r="T410" s="178"/>
      <c r="AT410" s="173" t="s">
        <v>296</v>
      </c>
      <c r="AU410" s="173" t="s">
        <v>89</v>
      </c>
      <c r="AV410" s="13" t="s">
        <v>89</v>
      </c>
      <c r="AW410" s="13" t="s">
        <v>33</v>
      </c>
      <c r="AX410" s="13" t="s">
        <v>78</v>
      </c>
      <c r="AY410" s="173" t="s">
        <v>150</v>
      </c>
    </row>
    <row r="411" spans="2:51" s="13" customFormat="1" ht="12">
      <c r="B411" s="172"/>
      <c r="D411" s="150" t="s">
        <v>296</v>
      </c>
      <c r="E411" s="173" t="s">
        <v>1</v>
      </c>
      <c r="F411" s="174" t="s">
        <v>549</v>
      </c>
      <c r="H411" s="175">
        <v>-0.8</v>
      </c>
      <c r="I411" s="176"/>
      <c r="L411" s="172"/>
      <c r="M411" s="177"/>
      <c r="T411" s="178"/>
      <c r="AT411" s="173" t="s">
        <v>296</v>
      </c>
      <c r="AU411" s="173" t="s">
        <v>89</v>
      </c>
      <c r="AV411" s="13" t="s">
        <v>89</v>
      </c>
      <c r="AW411" s="13" t="s">
        <v>33</v>
      </c>
      <c r="AX411" s="13" t="s">
        <v>78</v>
      </c>
      <c r="AY411" s="173" t="s">
        <v>150</v>
      </c>
    </row>
    <row r="412" spans="2:51" s="13" customFormat="1" ht="12">
      <c r="B412" s="172"/>
      <c r="D412" s="150" t="s">
        <v>296</v>
      </c>
      <c r="E412" s="173" t="s">
        <v>1</v>
      </c>
      <c r="F412" s="174" t="s">
        <v>550</v>
      </c>
      <c r="H412" s="175">
        <v>-8.48</v>
      </c>
      <c r="I412" s="176"/>
      <c r="L412" s="172"/>
      <c r="M412" s="177"/>
      <c r="T412" s="178"/>
      <c r="AT412" s="173" t="s">
        <v>296</v>
      </c>
      <c r="AU412" s="173" t="s">
        <v>89</v>
      </c>
      <c r="AV412" s="13" t="s">
        <v>89</v>
      </c>
      <c r="AW412" s="13" t="s">
        <v>33</v>
      </c>
      <c r="AX412" s="13" t="s">
        <v>78</v>
      </c>
      <c r="AY412" s="173" t="s">
        <v>150</v>
      </c>
    </row>
    <row r="413" spans="2:51" s="13" customFormat="1" ht="12">
      <c r="B413" s="172"/>
      <c r="D413" s="150" t="s">
        <v>296</v>
      </c>
      <c r="E413" s="173" t="s">
        <v>1</v>
      </c>
      <c r="F413" s="174" t="s">
        <v>551</v>
      </c>
      <c r="H413" s="175">
        <v>-1.86</v>
      </c>
      <c r="I413" s="176"/>
      <c r="L413" s="172"/>
      <c r="M413" s="177"/>
      <c r="T413" s="178"/>
      <c r="AT413" s="173" t="s">
        <v>296</v>
      </c>
      <c r="AU413" s="173" t="s">
        <v>89</v>
      </c>
      <c r="AV413" s="13" t="s">
        <v>89</v>
      </c>
      <c r="AW413" s="13" t="s">
        <v>33</v>
      </c>
      <c r="AX413" s="13" t="s">
        <v>78</v>
      </c>
      <c r="AY413" s="173" t="s">
        <v>150</v>
      </c>
    </row>
    <row r="414" spans="2:51" s="13" customFormat="1" ht="12">
      <c r="B414" s="172"/>
      <c r="D414" s="150" t="s">
        <v>296</v>
      </c>
      <c r="E414" s="173" t="s">
        <v>1</v>
      </c>
      <c r="F414" s="174" t="s">
        <v>552</v>
      </c>
      <c r="H414" s="175">
        <v>-0.6</v>
      </c>
      <c r="I414" s="176"/>
      <c r="L414" s="172"/>
      <c r="M414" s="177"/>
      <c r="T414" s="178"/>
      <c r="AT414" s="173" t="s">
        <v>296</v>
      </c>
      <c r="AU414" s="173" t="s">
        <v>89</v>
      </c>
      <c r="AV414" s="13" t="s">
        <v>89</v>
      </c>
      <c r="AW414" s="13" t="s">
        <v>33</v>
      </c>
      <c r="AX414" s="13" t="s">
        <v>78</v>
      </c>
      <c r="AY414" s="173" t="s">
        <v>150</v>
      </c>
    </row>
    <row r="415" spans="2:51" s="13" customFormat="1" ht="12">
      <c r="B415" s="172"/>
      <c r="D415" s="150" t="s">
        <v>296</v>
      </c>
      <c r="E415" s="173" t="s">
        <v>1</v>
      </c>
      <c r="F415" s="174" t="s">
        <v>553</v>
      </c>
      <c r="H415" s="175">
        <v>-2.04</v>
      </c>
      <c r="I415" s="176"/>
      <c r="L415" s="172"/>
      <c r="M415" s="177"/>
      <c r="T415" s="178"/>
      <c r="AT415" s="173" t="s">
        <v>296</v>
      </c>
      <c r="AU415" s="173" t="s">
        <v>89</v>
      </c>
      <c r="AV415" s="13" t="s">
        <v>89</v>
      </c>
      <c r="AW415" s="13" t="s">
        <v>33</v>
      </c>
      <c r="AX415" s="13" t="s">
        <v>78</v>
      </c>
      <c r="AY415" s="173" t="s">
        <v>150</v>
      </c>
    </row>
    <row r="416" spans="2:51" s="13" customFormat="1" ht="12">
      <c r="B416" s="172"/>
      <c r="D416" s="150" t="s">
        <v>296</v>
      </c>
      <c r="E416" s="173" t="s">
        <v>1</v>
      </c>
      <c r="F416" s="174" t="s">
        <v>554</v>
      </c>
      <c r="H416" s="175">
        <v>-0.66</v>
      </c>
      <c r="I416" s="176"/>
      <c r="L416" s="172"/>
      <c r="M416" s="177"/>
      <c r="T416" s="178"/>
      <c r="AT416" s="173" t="s">
        <v>296</v>
      </c>
      <c r="AU416" s="173" t="s">
        <v>89</v>
      </c>
      <c r="AV416" s="13" t="s">
        <v>89</v>
      </c>
      <c r="AW416" s="13" t="s">
        <v>33</v>
      </c>
      <c r="AX416" s="13" t="s">
        <v>78</v>
      </c>
      <c r="AY416" s="173" t="s">
        <v>150</v>
      </c>
    </row>
    <row r="417" spans="2:51" s="13" customFormat="1" ht="12">
      <c r="B417" s="172"/>
      <c r="D417" s="150" t="s">
        <v>296</v>
      </c>
      <c r="E417" s="173" t="s">
        <v>1</v>
      </c>
      <c r="F417" s="174" t="s">
        <v>555</v>
      </c>
      <c r="H417" s="175">
        <v>-7.945</v>
      </c>
      <c r="I417" s="176"/>
      <c r="L417" s="172"/>
      <c r="M417" s="177"/>
      <c r="T417" s="178"/>
      <c r="AT417" s="173" t="s">
        <v>296</v>
      </c>
      <c r="AU417" s="173" t="s">
        <v>89</v>
      </c>
      <c r="AV417" s="13" t="s">
        <v>89</v>
      </c>
      <c r="AW417" s="13" t="s">
        <v>33</v>
      </c>
      <c r="AX417" s="13" t="s">
        <v>78</v>
      </c>
      <c r="AY417" s="173" t="s">
        <v>150</v>
      </c>
    </row>
    <row r="418" spans="2:51" s="13" customFormat="1" ht="12">
      <c r="B418" s="172"/>
      <c r="D418" s="150" t="s">
        <v>296</v>
      </c>
      <c r="E418" s="173" t="s">
        <v>1</v>
      </c>
      <c r="F418" s="174" t="s">
        <v>556</v>
      </c>
      <c r="H418" s="175">
        <v>-8.755</v>
      </c>
      <c r="I418" s="176"/>
      <c r="L418" s="172"/>
      <c r="M418" s="177"/>
      <c r="T418" s="178"/>
      <c r="AT418" s="173" t="s">
        <v>296</v>
      </c>
      <c r="AU418" s="173" t="s">
        <v>89</v>
      </c>
      <c r="AV418" s="13" t="s">
        <v>89</v>
      </c>
      <c r="AW418" s="13" t="s">
        <v>33</v>
      </c>
      <c r="AX418" s="13" t="s">
        <v>78</v>
      </c>
      <c r="AY418" s="173" t="s">
        <v>150</v>
      </c>
    </row>
    <row r="419" spans="2:51" s="13" customFormat="1" ht="12">
      <c r="B419" s="172"/>
      <c r="D419" s="150" t="s">
        <v>296</v>
      </c>
      <c r="E419" s="173" t="s">
        <v>1</v>
      </c>
      <c r="F419" s="174" t="s">
        <v>557</v>
      </c>
      <c r="H419" s="175">
        <v>-4.993</v>
      </c>
      <c r="I419" s="176"/>
      <c r="L419" s="172"/>
      <c r="M419" s="177"/>
      <c r="T419" s="178"/>
      <c r="AT419" s="173" t="s">
        <v>296</v>
      </c>
      <c r="AU419" s="173" t="s">
        <v>89</v>
      </c>
      <c r="AV419" s="13" t="s">
        <v>89</v>
      </c>
      <c r="AW419" s="13" t="s">
        <v>33</v>
      </c>
      <c r="AX419" s="13" t="s">
        <v>78</v>
      </c>
      <c r="AY419" s="173" t="s">
        <v>150</v>
      </c>
    </row>
    <row r="420" spans="2:51" s="15" customFormat="1" ht="12">
      <c r="B420" s="186"/>
      <c r="D420" s="150" t="s">
        <v>296</v>
      </c>
      <c r="E420" s="187" t="s">
        <v>1</v>
      </c>
      <c r="F420" s="188" t="s">
        <v>430</v>
      </c>
      <c r="H420" s="189">
        <v>2871.832</v>
      </c>
      <c r="I420" s="190"/>
      <c r="L420" s="186"/>
      <c r="M420" s="191"/>
      <c r="T420" s="192"/>
      <c r="AT420" s="187" t="s">
        <v>296</v>
      </c>
      <c r="AU420" s="187" t="s">
        <v>89</v>
      </c>
      <c r="AV420" s="15" t="s">
        <v>166</v>
      </c>
      <c r="AW420" s="15" t="s">
        <v>33</v>
      </c>
      <c r="AX420" s="15" t="s">
        <v>78</v>
      </c>
      <c r="AY420" s="187" t="s">
        <v>150</v>
      </c>
    </row>
    <row r="421" spans="2:51" s="13" customFormat="1" ht="12">
      <c r="B421" s="172"/>
      <c r="D421" s="150" t="s">
        <v>296</v>
      </c>
      <c r="E421" s="173" t="s">
        <v>1</v>
      </c>
      <c r="F421" s="174" t="s">
        <v>558</v>
      </c>
      <c r="H421" s="175">
        <v>1723.099</v>
      </c>
      <c r="I421" s="176"/>
      <c r="L421" s="172"/>
      <c r="M421" s="177"/>
      <c r="T421" s="178"/>
      <c r="AT421" s="173" t="s">
        <v>296</v>
      </c>
      <c r="AU421" s="173" t="s">
        <v>89</v>
      </c>
      <c r="AV421" s="13" t="s">
        <v>89</v>
      </c>
      <c r="AW421" s="13" t="s">
        <v>33</v>
      </c>
      <c r="AX421" s="13" t="s">
        <v>86</v>
      </c>
      <c r="AY421" s="173" t="s">
        <v>150</v>
      </c>
    </row>
    <row r="422" spans="2:65" s="1" customFormat="1" ht="33" customHeight="1">
      <c r="B422" s="32"/>
      <c r="C422" s="154" t="s">
        <v>247</v>
      </c>
      <c r="D422" s="154" t="s">
        <v>172</v>
      </c>
      <c r="E422" s="155" t="s">
        <v>559</v>
      </c>
      <c r="F422" s="156" t="s">
        <v>560</v>
      </c>
      <c r="G422" s="157" t="s">
        <v>446</v>
      </c>
      <c r="H422" s="158">
        <v>287.183</v>
      </c>
      <c r="I422" s="159"/>
      <c r="J422" s="160">
        <f>ROUND(I422*H422,2)</f>
        <v>0</v>
      </c>
      <c r="K422" s="156" t="s">
        <v>294</v>
      </c>
      <c r="L422" s="32"/>
      <c r="M422" s="161" t="s">
        <v>1</v>
      </c>
      <c r="N422" s="162" t="s">
        <v>43</v>
      </c>
      <c r="P422" s="146">
        <f>O422*H422</f>
        <v>0</v>
      </c>
      <c r="Q422" s="146">
        <v>0</v>
      </c>
      <c r="R422" s="146">
        <f>Q422*H422</f>
        <v>0</v>
      </c>
      <c r="S422" s="146">
        <v>0</v>
      </c>
      <c r="T422" s="147">
        <f>S422*H422</f>
        <v>0</v>
      </c>
      <c r="AR422" s="148" t="s">
        <v>171</v>
      </c>
      <c r="AT422" s="148" t="s">
        <v>172</v>
      </c>
      <c r="AU422" s="148" t="s">
        <v>89</v>
      </c>
      <c r="AY422" s="17" t="s">
        <v>150</v>
      </c>
      <c r="BE422" s="149">
        <f>IF(N422="základní",J422,0)</f>
        <v>0</v>
      </c>
      <c r="BF422" s="149">
        <f>IF(N422="snížená",J422,0)</f>
        <v>0</v>
      </c>
      <c r="BG422" s="149">
        <f>IF(N422="zákl. přenesená",J422,0)</f>
        <v>0</v>
      </c>
      <c r="BH422" s="149">
        <f>IF(N422="sníž. přenesená",J422,0)</f>
        <v>0</v>
      </c>
      <c r="BI422" s="149">
        <f>IF(N422="nulová",J422,0)</f>
        <v>0</v>
      </c>
      <c r="BJ422" s="17" t="s">
        <v>86</v>
      </c>
      <c r="BK422" s="149">
        <f>ROUND(I422*H422,2)</f>
        <v>0</v>
      </c>
      <c r="BL422" s="17" t="s">
        <v>171</v>
      </c>
      <c r="BM422" s="148" t="s">
        <v>561</v>
      </c>
    </row>
    <row r="423" spans="2:51" s="13" customFormat="1" ht="12">
      <c r="B423" s="172"/>
      <c r="D423" s="150" t="s">
        <v>296</v>
      </c>
      <c r="E423" s="173" t="s">
        <v>1</v>
      </c>
      <c r="F423" s="174" t="s">
        <v>562</v>
      </c>
      <c r="H423" s="175">
        <v>287.183</v>
      </c>
      <c r="I423" s="176"/>
      <c r="L423" s="172"/>
      <c r="M423" s="177"/>
      <c r="T423" s="178"/>
      <c r="AT423" s="173" t="s">
        <v>296</v>
      </c>
      <c r="AU423" s="173" t="s">
        <v>89</v>
      </c>
      <c r="AV423" s="13" t="s">
        <v>89</v>
      </c>
      <c r="AW423" s="13" t="s">
        <v>33</v>
      </c>
      <c r="AX423" s="13" t="s">
        <v>86</v>
      </c>
      <c r="AY423" s="173" t="s">
        <v>150</v>
      </c>
    </row>
    <row r="424" spans="2:65" s="1" customFormat="1" ht="24.2" customHeight="1">
      <c r="B424" s="32"/>
      <c r="C424" s="154" t="s">
        <v>251</v>
      </c>
      <c r="D424" s="154" t="s">
        <v>172</v>
      </c>
      <c r="E424" s="155" t="s">
        <v>563</v>
      </c>
      <c r="F424" s="156" t="s">
        <v>564</v>
      </c>
      <c r="G424" s="157" t="s">
        <v>446</v>
      </c>
      <c r="H424" s="158">
        <v>165.32</v>
      </c>
      <c r="I424" s="159"/>
      <c r="J424" s="160">
        <f>ROUND(I424*H424,2)</f>
        <v>0</v>
      </c>
      <c r="K424" s="156" t="s">
        <v>294</v>
      </c>
      <c r="L424" s="32"/>
      <c r="M424" s="161" t="s">
        <v>1</v>
      </c>
      <c r="N424" s="162" t="s">
        <v>43</v>
      </c>
      <c r="P424" s="146">
        <f>O424*H424</f>
        <v>0</v>
      </c>
      <c r="Q424" s="146">
        <v>0</v>
      </c>
      <c r="R424" s="146">
        <f>Q424*H424</f>
        <v>0</v>
      </c>
      <c r="S424" s="146">
        <v>0</v>
      </c>
      <c r="T424" s="147">
        <f>S424*H424</f>
        <v>0</v>
      </c>
      <c r="AR424" s="148" t="s">
        <v>171</v>
      </c>
      <c r="AT424" s="148" t="s">
        <v>172</v>
      </c>
      <c r="AU424" s="148" t="s">
        <v>89</v>
      </c>
      <c r="AY424" s="17" t="s">
        <v>150</v>
      </c>
      <c r="BE424" s="149">
        <f>IF(N424="základní",J424,0)</f>
        <v>0</v>
      </c>
      <c r="BF424" s="149">
        <f>IF(N424="snížená",J424,0)</f>
        <v>0</v>
      </c>
      <c r="BG424" s="149">
        <f>IF(N424="zákl. přenesená",J424,0)</f>
        <v>0</v>
      </c>
      <c r="BH424" s="149">
        <f>IF(N424="sníž. přenesená",J424,0)</f>
        <v>0</v>
      </c>
      <c r="BI424" s="149">
        <f>IF(N424="nulová",J424,0)</f>
        <v>0</v>
      </c>
      <c r="BJ424" s="17" t="s">
        <v>86</v>
      </c>
      <c r="BK424" s="149">
        <f>ROUND(I424*H424,2)</f>
        <v>0</v>
      </c>
      <c r="BL424" s="17" t="s">
        <v>171</v>
      </c>
      <c r="BM424" s="148" t="s">
        <v>565</v>
      </c>
    </row>
    <row r="425" spans="2:51" s="12" customFormat="1" ht="12">
      <c r="B425" s="166"/>
      <c r="D425" s="150" t="s">
        <v>296</v>
      </c>
      <c r="E425" s="167" t="s">
        <v>1</v>
      </c>
      <c r="F425" s="168" t="s">
        <v>383</v>
      </c>
      <c r="H425" s="167" t="s">
        <v>1</v>
      </c>
      <c r="I425" s="169"/>
      <c r="L425" s="166"/>
      <c r="M425" s="170"/>
      <c r="T425" s="171"/>
      <c r="AT425" s="167" t="s">
        <v>296</v>
      </c>
      <c r="AU425" s="167" t="s">
        <v>89</v>
      </c>
      <c r="AV425" s="12" t="s">
        <v>86</v>
      </c>
      <c r="AW425" s="12" t="s">
        <v>33</v>
      </c>
      <c r="AX425" s="12" t="s">
        <v>78</v>
      </c>
      <c r="AY425" s="167" t="s">
        <v>150</v>
      </c>
    </row>
    <row r="426" spans="2:51" s="13" customFormat="1" ht="12">
      <c r="B426" s="172"/>
      <c r="D426" s="150" t="s">
        <v>296</v>
      </c>
      <c r="E426" s="173" t="s">
        <v>1</v>
      </c>
      <c r="F426" s="174" t="s">
        <v>566</v>
      </c>
      <c r="H426" s="175">
        <v>3.14</v>
      </c>
      <c r="I426" s="176"/>
      <c r="L426" s="172"/>
      <c r="M426" s="177"/>
      <c r="T426" s="178"/>
      <c r="AT426" s="173" t="s">
        <v>296</v>
      </c>
      <c r="AU426" s="173" t="s">
        <v>89</v>
      </c>
      <c r="AV426" s="13" t="s">
        <v>89</v>
      </c>
      <c r="AW426" s="13" t="s">
        <v>33</v>
      </c>
      <c r="AX426" s="13" t="s">
        <v>78</v>
      </c>
      <c r="AY426" s="173" t="s">
        <v>150</v>
      </c>
    </row>
    <row r="427" spans="2:51" s="13" customFormat="1" ht="12">
      <c r="B427" s="172"/>
      <c r="D427" s="150" t="s">
        <v>296</v>
      </c>
      <c r="E427" s="173" t="s">
        <v>1</v>
      </c>
      <c r="F427" s="174" t="s">
        <v>567</v>
      </c>
      <c r="H427" s="175">
        <v>3.1</v>
      </c>
      <c r="I427" s="176"/>
      <c r="L427" s="172"/>
      <c r="M427" s="177"/>
      <c r="T427" s="178"/>
      <c r="AT427" s="173" t="s">
        <v>296</v>
      </c>
      <c r="AU427" s="173" t="s">
        <v>89</v>
      </c>
      <c r="AV427" s="13" t="s">
        <v>89</v>
      </c>
      <c r="AW427" s="13" t="s">
        <v>33</v>
      </c>
      <c r="AX427" s="13" t="s">
        <v>78</v>
      </c>
      <c r="AY427" s="173" t="s">
        <v>150</v>
      </c>
    </row>
    <row r="428" spans="2:51" s="13" customFormat="1" ht="22.5">
      <c r="B428" s="172"/>
      <c r="D428" s="150" t="s">
        <v>296</v>
      </c>
      <c r="E428" s="173" t="s">
        <v>1</v>
      </c>
      <c r="F428" s="174" t="s">
        <v>568</v>
      </c>
      <c r="H428" s="175">
        <v>11.82</v>
      </c>
      <c r="I428" s="176"/>
      <c r="L428" s="172"/>
      <c r="M428" s="177"/>
      <c r="T428" s="178"/>
      <c r="AT428" s="173" t="s">
        <v>296</v>
      </c>
      <c r="AU428" s="173" t="s">
        <v>89</v>
      </c>
      <c r="AV428" s="13" t="s">
        <v>89</v>
      </c>
      <c r="AW428" s="13" t="s">
        <v>33</v>
      </c>
      <c r="AX428" s="13" t="s">
        <v>78</v>
      </c>
      <c r="AY428" s="173" t="s">
        <v>150</v>
      </c>
    </row>
    <row r="429" spans="2:51" s="13" customFormat="1" ht="12">
      <c r="B429" s="172"/>
      <c r="D429" s="150" t="s">
        <v>296</v>
      </c>
      <c r="E429" s="173" t="s">
        <v>1</v>
      </c>
      <c r="F429" s="174" t="s">
        <v>569</v>
      </c>
      <c r="H429" s="175">
        <v>2.04</v>
      </c>
      <c r="I429" s="176"/>
      <c r="L429" s="172"/>
      <c r="M429" s="177"/>
      <c r="T429" s="178"/>
      <c r="AT429" s="173" t="s">
        <v>296</v>
      </c>
      <c r="AU429" s="173" t="s">
        <v>89</v>
      </c>
      <c r="AV429" s="13" t="s">
        <v>89</v>
      </c>
      <c r="AW429" s="13" t="s">
        <v>33</v>
      </c>
      <c r="AX429" s="13" t="s">
        <v>78</v>
      </c>
      <c r="AY429" s="173" t="s">
        <v>150</v>
      </c>
    </row>
    <row r="430" spans="2:51" s="13" customFormat="1" ht="12">
      <c r="B430" s="172"/>
      <c r="D430" s="150" t="s">
        <v>296</v>
      </c>
      <c r="E430" s="173" t="s">
        <v>1</v>
      </c>
      <c r="F430" s="174" t="s">
        <v>570</v>
      </c>
      <c r="H430" s="175">
        <v>0.7</v>
      </c>
      <c r="I430" s="176"/>
      <c r="L430" s="172"/>
      <c r="M430" s="177"/>
      <c r="T430" s="178"/>
      <c r="AT430" s="173" t="s">
        <v>296</v>
      </c>
      <c r="AU430" s="173" t="s">
        <v>89</v>
      </c>
      <c r="AV430" s="13" t="s">
        <v>89</v>
      </c>
      <c r="AW430" s="13" t="s">
        <v>33</v>
      </c>
      <c r="AX430" s="13" t="s">
        <v>78</v>
      </c>
      <c r="AY430" s="173" t="s">
        <v>150</v>
      </c>
    </row>
    <row r="431" spans="2:51" s="12" customFormat="1" ht="12">
      <c r="B431" s="166"/>
      <c r="D431" s="150" t="s">
        <v>296</v>
      </c>
      <c r="E431" s="167" t="s">
        <v>1</v>
      </c>
      <c r="F431" s="168" t="s">
        <v>571</v>
      </c>
      <c r="H431" s="167" t="s">
        <v>1</v>
      </c>
      <c r="I431" s="169"/>
      <c r="L431" s="166"/>
      <c r="M431" s="170"/>
      <c r="T431" s="171"/>
      <c r="AT431" s="167" t="s">
        <v>296</v>
      </c>
      <c r="AU431" s="167" t="s">
        <v>89</v>
      </c>
      <c r="AV431" s="12" t="s">
        <v>86</v>
      </c>
      <c r="AW431" s="12" t="s">
        <v>33</v>
      </c>
      <c r="AX431" s="12" t="s">
        <v>78</v>
      </c>
      <c r="AY431" s="167" t="s">
        <v>150</v>
      </c>
    </row>
    <row r="432" spans="2:51" s="13" customFormat="1" ht="22.5">
      <c r="B432" s="172"/>
      <c r="D432" s="150" t="s">
        <v>296</v>
      </c>
      <c r="E432" s="173" t="s">
        <v>1</v>
      </c>
      <c r="F432" s="174" t="s">
        <v>572</v>
      </c>
      <c r="H432" s="175">
        <v>20.66</v>
      </c>
      <c r="I432" s="176"/>
      <c r="L432" s="172"/>
      <c r="M432" s="177"/>
      <c r="T432" s="178"/>
      <c r="AT432" s="173" t="s">
        <v>296</v>
      </c>
      <c r="AU432" s="173" t="s">
        <v>89</v>
      </c>
      <c r="AV432" s="13" t="s">
        <v>89</v>
      </c>
      <c r="AW432" s="13" t="s">
        <v>33</v>
      </c>
      <c r="AX432" s="13" t="s">
        <v>78</v>
      </c>
      <c r="AY432" s="173" t="s">
        <v>150</v>
      </c>
    </row>
    <row r="433" spans="2:51" s="13" customFormat="1" ht="22.5">
      <c r="B433" s="172"/>
      <c r="D433" s="150" t="s">
        <v>296</v>
      </c>
      <c r="E433" s="173" t="s">
        <v>1</v>
      </c>
      <c r="F433" s="174" t="s">
        <v>573</v>
      </c>
      <c r="H433" s="175">
        <v>18.12</v>
      </c>
      <c r="I433" s="176"/>
      <c r="L433" s="172"/>
      <c r="M433" s="177"/>
      <c r="T433" s="178"/>
      <c r="AT433" s="173" t="s">
        <v>296</v>
      </c>
      <c r="AU433" s="173" t="s">
        <v>89</v>
      </c>
      <c r="AV433" s="13" t="s">
        <v>89</v>
      </c>
      <c r="AW433" s="13" t="s">
        <v>33</v>
      </c>
      <c r="AX433" s="13" t="s">
        <v>78</v>
      </c>
      <c r="AY433" s="173" t="s">
        <v>150</v>
      </c>
    </row>
    <row r="434" spans="2:51" s="13" customFormat="1" ht="12">
      <c r="B434" s="172"/>
      <c r="D434" s="150" t="s">
        <v>296</v>
      </c>
      <c r="E434" s="173" t="s">
        <v>1</v>
      </c>
      <c r="F434" s="174" t="s">
        <v>574</v>
      </c>
      <c r="H434" s="175">
        <v>4.41</v>
      </c>
      <c r="I434" s="176"/>
      <c r="L434" s="172"/>
      <c r="M434" s="177"/>
      <c r="T434" s="178"/>
      <c r="AT434" s="173" t="s">
        <v>296</v>
      </c>
      <c r="AU434" s="173" t="s">
        <v>89</v>
      </c>
      <c r="AV434" s="13" t="s">
        <v>89</v>
      </c>
      <c r="AW434" s="13" t="s">
        <v>33</v>
      </c>
      <c r="AX434" s="13" t="s">
        <v>78</v>
      </c>
      <c r="AY434" s="173" t="s">
        <v>150</v>
      </c>
    </row>
    <row r="435" spans="2:51" s="12" customFormat="1" ht="12">
      <c r="B435" s="166"/>
      <c r="D435" s="150" t="s">
        <v>296</v>
      </c>
      <c r="E435" s="167" t="s">
        <v>1</v>
      </c>
      <c r="F435" s="168" t="s">
        <v>393</v>
      </c>
      <c r="H435" s="167" t="s">
        <v>1</v>
      </c>
      <c r="I435" s="169"/>
      <c r="L435" s="166"/>
      <c r="M435" s="170"/>
      <c r="T435" s="171"/>
      <c r="AT435" s="167" t="s">
        <v>296</v>
      </c>
      <c r="AU435" s="167" t="s">
        <v>89</v>
      </c>
      <c r="AV435" s="12" t="s">
        <v>86</v>
      </c>
      <c r="AW435" s="12" t="s">
        <v>33</v>
      </c>
      <c r="AX435" s="12" t="s">
        <v>78</v>
      </c>
      <c r="AY435" s="167" t="s">
        <v>150</v>
      </c>
    </row>
    <row r="436" spans="2:51" s="13" customFormat="1" ht="22.5">
      <c r="B436" s="172"/>
      <c r="D436" s="150" t="s">
        <v>296</v>
      </c>
      <c r="E436" s="173" t="s">
        <v>1</v>
      </c>
      <c r="F436" s="174" t="s">
        <v>575</v>
      </c>
      <c r="H436" s="175">
        <v>6.56</v>
      </c>
      <c r="I436" s="176"/>
      <c r="L436" s="172"/>
      <c r="M436" s="177"/>
      <c r="T436" s="178"/>
      <c r="AT436" s="173" t="s">
        <v>296</v>
      </c>
      <c r="AU436" s="173" t="s">
        <v>89</v>
      </c>
      <c r="AV436" s="13" t="s">
        <v>89</v>
      </c>
      <c r="AW436" s="13" t="s">
        <v>33</v>
      </c>
      <c r="AX436" s="13" t="s">
        <v>78</v>
      </c>
      <c r="AY436" s="173" t="s">
        <v>150</v>
      </c>
    </row>
    <row r="437" spans="2:51" s="13" customFormat="1" ht="22.5">
      <c r="B437" s="172"/>
      <c r="D437" s="150" t="s">
        <v>296</v>
      </c>
      <c r="E437" s="173" t="s">
        <v>1</v>
      </c>
      <c r="F437" s="174" t="s">
        <v>576</v>
      </c>
      <c r="H437" s="175">
        <v>18.57</v>
      </c>
      <c r="I437" s="176"/>
      <c r="L437" s="172"/>
      <c r="M437" s="177"/>
      <c r="T437" s="178"/>
      <c r="AT437" s="173" t="s">
        <v>296</v>
      </c>
      <c r="AU437" s="173" t="s">
        <v>89</v>
      </c>
      <c r="AV437" s="13" t="s">
        <v>89</v>
      </c>
      <c r="AW437" s="13" t="s">
        <v>33</v>
      </c>
      <c r="AX437" s="13" t="s">
        <v>78</v>
      </c>
      <c r="AY437" s="173" t="s">
        <v>150</v>
      </c>
    </row>
    <row r="438" spans="2:51" s="12" customFormat="1" ht="12">
      <c r="B438" s="166"/>
      <c r="D438" s="150" t="s">
        <v>296</v>
      </c>
      <c r="E438" s="167" t="s">
        <v>1</v>
      </c>
      <c r="F438" s="168" t="s">
        <v>407</v>
      </c>
      <c r="H438" s="167" t="s">
        <v>1</v>
      </c>
      <c r="I438" s="169"/>
      <c r="L438" s="166"/>
      <c r="M438" s="170"/>
      <c r="T438" s="171"/>
      <c r="AT438" s="167" t="s">
        <v>296</v>
      </c>
      <c r="AU438" s="167" t="s">
        <v>89</v>
      </c>
      <c r="AV438" s="12" t="s">
        <v>86</v>
      </c>
      <c r="AW438" s="12" t="s">
        <v>33</v>
      </c>
      <c r="AX438" s="12" t="s">
        <v>78</v>
      </c>
      <c r="AY438" s="167" t="s">
        <v>150</v>
      </c>
    </row>
    <row r="439" spans="2:51" s="13" customFormat="1" ht="12">
      <c r="B439" s="172"/>
      <c r="D439" s="150" t="s">
        <v>296</v>
      </c>
      <c r="E439" s="173" t="s">
        <v>1</v>
      </c>
      <c r="F439" s="174" t="s">
        <v>577</v>
      </c>
      <c r="H439" s="175">
        <v>6.58</v>
      </c>
      <c r="I439" s="176"/>
      <c r="L439" s="172"/>
      <c r="M439" s="177"/>
      <c r="T439" s="178"/>
      <c r="AT439" s="173" t="s">
        <v>296</v>
      </c>
      <c r="AU439" s="173" t="s">
        <v>89</v>
      </c>
      <c r="AV439" s="13" t="s">
        <v>89</v>
      </c>
      <c r="AW439" s="13" t="s">
        <v>33</v>
      </c>
      <c r="AX439" s="13" t="s">
        <v>78</v>
      </c>
      <c r="AY439" s="173" t="s">
        <v>150</v>
      </c>
    </row>
    <row r="440" spans="2:51" s="12" customFormat="1" ht="12">
      <c r="B440" s="166"/>
      <c r="D440" s="150" t="s">
        <v>296</v>
      </c>
      <c r="E440" s="167" t="s">
        <v>1</v>
      </c>
      <c r="F440" s="168" t="s">
        <v>409</v>
      </c>
      <c r="H440" s="167" t="s">
        <v>1</v>
      </c>
      <c r="I440" s="169"/>
      <c r="L440" s="166"/>
      <c r="M440" s="170"/>
      <c r="T440" s="171"/>
      <c r="AT440" s="167" t="s">
        <v>296</v>
      </c>
      <c r="AU440" s="167" t="s">
        <v>89</v>
      </c>
      <c r="AV440" s="12" t="s">
        <v>86</v>
      </c>
      <c r="AW440" s="12" t="s">
        <v>33</v>
      </c>
      <c r="AX440" s="12" t="s">
        <v>78</v>
      </c>
      <c r="AY440" s="167" t="s">
        <v>150</v>
      </c>
    </row>
    <row r="441" spans="2:51" s="13" customFormat="1" ht="12">
      <c r="B441" s="172"/>
      <c r="D441" s="150" t="s">
        <v>296</v>
      </c>
      <c r="E441" s="173" t="s">
        <v>1</v>
      </c>
      <c r="F441" s="174" t="s">
        <v>578</v>
      </c>
      <c r="H441" s="175">
        <v>9.78</v>
      </c>
      <c r="I441" s="176"/>
      <c r="L441" s="172"/>
      <c r="M441" s="177"/>
      <c r="T441" s="178"/>
      <c r="AT441" s="173" t="s">
        <v>296</v>
      </c>
      <c r="AU441" s="173" t="s">
        <v>89</v>
      </c>
      <c r="AV441" s="13" t="s">
        <v>89</v>
      </c>
      <c r="AW441" s="13" t="s">
        <v>33</v>
      </c>
      <c r="AX441" s="13" t="s">
        <v>78</v>
      </c>
      <c r="AY441" s="173" t="s">
        <v>150</v>
      </c>
    </row>
    <row r="442" spans="2:51" s="12" customFormat="1" ht="12">
      <c r="B442" s="166"/>
      <c r="D442" s="150" t="s">
        <v>296</v>
      </c>
      <c r="E442" s="167" t="s">
        <v>1</v>
      </c>
      <c r="F442" s="168" t="s">
        <v>395</v>
      </c>
      <c r="H442" s="167" t="s">
        <v>1</v>
      </c>
      <c r="I442" s="169"/>
      <c r="L442" s="166"/>
      <c r="M442" s="170"/>
      <c r="T442" s="171"/>
      <c r="AT442" s="167" t="s">
        <v>296</v>
      </c>
      <c r="AU442" s="167" t="s">
        <v>89</v>
      </c>
      <c r="AV442" s="12" t="s">
        <v>86</v>
      </c>
      <c r="AW442" s="12" t="s">
        <v>33</v>
      </c>
      <c r="AX442" s="12" t="s">
        <v>78</v>
      </c>
      <c r="AY442" s="167" t="s">
        <v>150</v>
      </c>
    </row>
    <row r="443" spans="2:51" s="13" customFormat="1" ht="12">
      <c r="B443" s="172"/>
      <c r="D443" s="150" t="s">
        <v>296</v>
      </c>
      <c r="E443" s="173" t="s">
        <v>1</v>
      </c>
      <c r="F443" s="174" t="s">
        <v>579</v>
      </c>
      <c r="H443" s="175">
        <v>5.8</v>
      </c>
      <c r="I443" s="176"/>
      <c r="L443" s="172"/>
      <c r="M443" s="177"/>
      <c r="T443" s="178"/>
      <c r="AT443" s="173" t="s">
        <v>296</v>
      </c>
      <c r="AU443" s="173" t="s">
        <v>89</v>
      </c>
      <c r="AV443" s="13" t="s">
        <v>89</v>
      </c>
      <c r="AW443" s="13" t="s">
        <v>33</v>
      </c>
      <c r="AX443" s="13" t="s">
        <v>78</v>
      </c>
      <c r="AY443" s="173" t="s">
        <v>150</v>
      </c>
    </row>
    <row r="444" spans="2:51" s="13" customFormat="1" ht="12">
      <c r="B444" s="172"/>
      <c r="D444" s="150" t="s">
        <v>296</v>
      </c>
      <c r="E444" s="173" t="s">
        <v>1</v>
      </c>
      <c r="F444" s="174" t="s">
        <v>580</v>
      </c>
      <c r="H444" s="175">
        <v>2.62</v>
      </c>
      <c r="I444" s="176"/>
      <c r="L444" s="172"/>
      <c r="M444" s="177"/>
      <c r="T444" s="178"/>
      <c r="AT444" s="173" t="s">
        <v>296</v>
      </c>
      <c r="AU444" s="173" t="s">
        <v>89</v>
      </c>
      <c r="AV444" s="13" t="s">
        <v>89</v>
      </c>
      <c r="AW444" s="13" t="s">
        <v>33</v>
      </c>
      <c r="AX444" s="13" t="s">
        <v>78</v>
      </c>
      <c r="AY444" s="173" t="s">
        <v>150</v>
      </c>
    </row>
    <row r="445" spans="2:51" s="13" customFormat="1" ht="12">
      <c r="B445" s="172"/>
      <c r="D445" s="150" t="s">
        <v>296</v>
      </c>
      <c r="E445" s="173" t="s">
        <v>1</v>
      </c>
      <c r="F445" s="174" t="s">
        <v>581</v>
      </c>
      <c r="H445" s="175">
        <v>8.12</v>
      </c>
      <c r="I445" s="176"/>
      <c r="L445" s="172"/>
      <c r="M445" s="177"/>
      <c r="T445" s="178"/>
      <c r="AT445" s="173" t="s">
        <v>296</v>
      </c>
      <c r="AU445" s="173" t="s">
        <v>89</v>
      </c>
      <c r="AV445" s="13" t="s">
        <v>89</v>
      </c>
      <c r="AW445" s="13" t="s">
        <v>33</v>
      </c>
      <c r="AX445" s="13" t="s">
        <v>78</v>
      </c>
      <c r="AY445" s="173" t="s">
        <v>150</v>
      </c>
    </row>
    <row r="446" spans="2:51" s="13" customFormat="1" ht="12">
      <c r="B446" s="172"/>
      <c r="D446" s="150" t="s">
        <v>296</v>
      </c>
      <c r="E446" s="173" t="s">
        <v>1</v>
      </c>
      <c r="F446" s="174" t="s">
        <v>582</v>
      </c>
      <c r="H446" s="175">
        <v>15.24</v>
      </c>
      <c r="I446" s="176"/>
      <c r="L446" s="172"/>
      <c r="M446" s="177"/>
      <c r="T446" s="178"/>
      <c r="AT446" s="173" t="s">
        <v>296</v>
      </c>
      <c r="AU446" s="173" t="s">
        <v>89</v>
      </c>
      <c r="AV446" s="13" t="s">
        <v>89</v>
      </c>
      <c r="AW446" s="13" t="s">
        <v>33</v>
      </c>
      <c r="AX446" s="13" t="s">
        <v>78</v>
      </c>
      <c r="AY446" s="173" t="s">
        <v>150</v>
      </c>
    </row>
    <row r="447" spans="2:51" s="12" customFormat="1" ht="12">
      <c r="B447" s="166"/>
      <c r="D447" s="150" t="s">
        <v>296</v>
      </c>
      <c r="E447" s="167" t="s">
        <v>1</v>
      </c>
      <c r="F447" s="168" t="s">
        <v>398</v>
      </c>
      <c r="H447" s="167" t="s">
        <v>1</v>
      </c>
      <c r="I447" s="169"/>
      <c r="L447" s="166"/>
      <c r="M447" s="170"/>
      <c r="T447" s="171"/>
      <c r="AT447" s="167" t="s">
        <v>296</v>
      </c>
      <c r="AU447" s="167" t="s">
        <v>89</v>
      </c>
      <c r="AV447" s="12" t="s">
        <v>86</v>
      </c>
      <c r="AW447" s="12" t="s">
        <v>33</v>
      </c>
      <c r="AX447" s="12" t="s">
        <v>78</v>
      </c>
      <c r="AY447" s="167" t="s">
        <v>150</v>
      </c>
    </row>
    <row r="448" spans="2:51" s="13" customFormat="1" ht="12">
      <c r="B448" s="172"/>
      <c r="D448" s="150" t="s">
        <v>296</v>
      </c>
      <c r="E448" s="173" t="s">
        <v>1</v>
      </c>
      <c r="F448" s="174" t="s">
        <v>583</v>
      </c>
      <c r="H448" s="175">
        <v>2.68</v>
      </c>
      <c r="I448" s="176"/>
      <c r="L448" s="172"/>
      <c r="M448" s="177"/>
      <c r="T448" s="178"/>
      <c r="AT448" s="173" t="s">
        <v>296</v>
      </c>
      <c r="AU448" s="173" t="s">
        <v>89</v>
      </c>
      <c r="AV448" s="13" t="s">
        <v>89</v>
      </c>
      <c r="AW448" s="13" t="s">
        <v>33</v>
      </c>
      <c r="AX448" s="13" t="s">
        <v>78</v>
      </c>
      <c r="AY448" s="173" t="s">
        <v>150</v>
      </c>
    </row>
    <row r="449" spans="2:51" s="13" customFormat="1" ht="12">
      <c r="B449" s="172"/>
      <c r="D449" s="150" t="s">
        <v>296</v>
      </c>
      <c r="E449" s="173" t="s">
        <v>1</v>
      </c>
      <c r="F449" s="174" t="s">
        <v>584</v>
      </c>
      <c r="H449" s="175">
        <v>8.22</v>
      </c>
      <c r="I449" s="176"/>
      <c r="L449" s="172"/>
      <c r="M449" s="177"/>
      <c r="T449" s="178"/>
      <c r="AT449" s="173" t="s">
        <v>296</v>
      </c>
      <c r="AU449" s="173" t="s">
        <v>89</v>
      </c>
      <c r="AV449" s="13" t="s">
        <v>89</v>
      </c>
      <c r="AW449" s="13" t="s">
        <v>33</v>
      </c>
      <c r="AX449" s="13" t="s">
        <v>78</v>
      </c>
      <c r="AY449" s="173" t="s">
        <v>150</v>
      </c>
    </row>
    <row r="450" spans="2:51" s="13" customFormat="1" ht="12">
      <c r="B450" s="172"/>
      <c r="D450" s="150" t="s">
        <v>296</v>
      </c>
      <c r="E450" s="173" t="s">
        <v>1</v>
      </c>
      <c r="F450" s="174" t="s">
        <v>585</v>
      </c>
      <c r="H450" s="175">
        <v>3.75</v>
      </c>
      <c r="I450" s="176"/>
      <c r="L450" s="172"/>
      <c r="M450" s="177"/>
      <c r="T450" s="178"/>
      <c r="AT450" s="173" t="s">
        <v>296</v>
      </c>
      <c r="AU450" s="173" t="s">
        <v>89</v>
      </c>
      <c r="AV450" s="13" t="s">
        <v>89</v>
      </c>
      <c r="AW450" s="13" t="s">
        <v>33</v>
      </c>
      <c r="AX450" s="13" t="s">
        <v>78</v>
      </c>
      <c r="AY450" s="173" t="s">
        <v>150</v>
      </c>
    </row>
    <row r="451" spans="2:51" s="12" customFormat="1" ht="12">
      <c r="B451" s="166"/>
      <c r="D451" s="150" t="s">
        <v>296</v>
      </c>
      <c r="E451" s="167" t="s">
        <v>1</v>
      </c>
      <c r="F451" s="168" t="s">
        <v>414</v>
      </c>
      <c r="H451" s="167" t="s">
        <v>1</v>
      </c>
      <c r="I451" s="169"/>
      <c r="L451" s="166"/>
      <c r="M451" s="170"/>
      <c r="T451" s="171"/>
      <c r="AT451" s="167" t="s">
        <v>296</v>
      </c>
      <c r="AU451" s="167" t="s">
        <v>89</v>
      </c>
      <c r="AV451" s="12" t="s">
        <v>86</v>
      </c>
      <c r="AW451" s="12" t="s">
        <v>33</v>
      </c>
      <c r="AX451" s="12" t="s">
        <v>78</v>
      </c>
      <c r="AY451" s="167" t="s">
        <v>150</v>
      </c>
    </row>
    <row r="452" spans="2:51" s="13" customFormat="1" ht="12">
      <c r="B452" s="172"/>
      <c r="D452" s="150" t="s">
        <v>296</v>
      </c>
      <c r="E452" s="173" t="s">
        <v>1</v>
      </c>
      <c r="F452" s="174" t="s">
        <v>586</v>
      </c>
      <c r="H452" s="175">
        <v>5.4</v>
      </c>
      <c r="I452" s="176"/>
      <c r="L452" s="172"/>
      <c r="M452" s="177"/>
      <c r="T452" s="178"/>
      <c r="AT452" s="173" t="s">
        <v>296</v>
      </c>
      <c r="AU452" s="173" t="s">
        <v>89</v>
      </c>
      <c r="AV452" s="13" t="s">
        <v>89</v>
      </c>
      <c r="AW452" s="13" t="s">
        <v>33</v>
      </c>
      <c r="AX452" s="13" t="s">
        <v>78</v>
      </c>
      <c r="AY452" s="173" t="s">
        <v>150</v>
      </c>
    </row>
    <row r="453" spans="2:51" s="13" customFormat="1" ht="12">
      <c r="B453" s="172"/>
      <c r="D453" s="150" t="s">
        <v>296</v>
      </c>
      <c r="E453" s="173" t="s">
        <v>1</v>
      </c>
      <c r="F453" s="174" t="s">
        <v>587</v>
      </c>
      <c r="H453" s="175">
        <v>8.01</v>
      </c>
      <c r="I453" s="176"/>
      <c r="L453" s="172"/>
      <c r="M453" s="177"/>
      <c r="T453" s="178"/>
      <c r="AT453" s="173" t="s">
        <v>296</v>
      </c>
      <c r="AU453" s="173" t="s">
        <v>89</v>
      </c>
      <c r="AV453" s="13" t="s">
        <v>89</v>
      </c>
      <c r="AW453" s="13" t="s">
        <v>33</v>
      </c>
      <c r="AX453" s="13" t="s">
        <v>78</v>
      </c>
      <c r="AY453" s="173" t="s">
        <v>150</v>
      </c>
    </row>
    <row r="454" spans="2:51" s="14" customFormat="1" ht="12">
      <c r="B454" s="179"/>
      <c r="D454" s="150" t="s">
        <v>296</v>
      </c>
      <c r="E454" s="180" t="s">
        <v>1</v>
      </c>
      <c r="F454" s="181" t="s">
        <v>303</v>
      </c>
      <c r="H454" s="182">
        <v>165.32000000000002</v>
      </c>
      <c r="I454" s="183"/>
      <c r="L454" s="179"/>
      <c r="M454" s="184"/>
      <c r="T454" s="185"/>
      <c r="AT454" s="180" t="s">
        <v>296</v>
      </c>
      <c r="AU454" s="180" t="s">
        <v>89</v>
      </c>
      <c r="AV454" s="14" t="s">
        <v>171</v>
      </c>
      <c r="AW454" s="14" t="s">
        <v>33</v>
      </c>
      <c r="AX454" s="14" t="s">
        <v>86</v>
      </c>
      <c r="AY454" s="180" t="s">
        <v>150</v>
      </c>
    </row>
    <row r="455" spans="2:65" s="1" customFormat="1" ht="44.25" customHeight="1">
      <c r="B455" s="32"/>
      <c r="C455" s="154" t="s">
        <v>7</v>
      </c>
      <c r="D455" s="154" t="s">
        <v>172</v>
      </c>
      <c r="E455" s="155" t="s">
        <v>588</v>
      </c>
      <c r="F455" s="156" t="s">
        <v>589</v>
      </c>
      <c r="G455" s="157" t="s">
        <v>188</v>
      </c>
      <c r="H455" s="158">
        <v>19.7</v>
      </c>
      <c r="I455" s="159"/>
      <c r="J455" s="160">
        <f>ROUND(I455*H455,2)</f>
        <v>0</v>
      </c>
      <c r="K455" s="156" t="s">
        <v>294</v>
      </c>
      <c r="L455" s="32"/>
      <c r="M455" s="161" t="s">
        <v>1</v>
      </c>
      <c r="N455" s="162" t="s">
        <v>43</v>
      </c>
      <c r="P455" s="146">
        <f>O455*H455</f>
        <v>0</v>
      </c>
      <c r="Q455" s="146">
        <v>0.0044</v>
      </c>
      <c r="R455" s="146">
        <f>Q455*H455</f>
        <v>0.08668000000000001</v>
      </c>
      <c r="S455" s="146">
        <v>0</v>
      </c>
      <c r="T455" s="147">
        <f>S455*H455</f>
        <v>0</v>
      </c>
      <c r="AR455" s="148" t="s">
        <v>171</v>
      </c>
      <c r="AT455" s="148" t="s">
        <v>172</v>
      </c>
      <c r="AU455" s="148" t="s">
        <v>89</v>
      </c>
      <c r="AY455" s="17" t="s">
        <v>150</v>
      </c>
      <c r="BE455" s="149">
        <f>IF(N455="základní",J455,0)</f>
        <v>0</v>
      </c>
      <c r="BF455" s="149">
        <f>IF(N455="snížená",J455,0)</f>
        <v>0</v>
      </c>
      <c r="BG455" s="149">
        <f>IF(N455="zákl. přenesená",J455,0)</f>
        <v>0</v>
      </c>
      <c r="BH455" s="149">
        <f>IF(N455="sníž. přenesená",J455,0)</f>
        <v>0</v>
      </c>
      <c r="BI455" s="149">
        <f>IF(N455="nulová",J455,0)</f>
        <v>0</v>
      </c>
      <c r="BJ455" s="17" t="s">
        <v>86</v>
      </c>
      <c r="BK455" s="149">
        <f>ROUND(I455*H455,2)</f>
        <v>0</v>
      </c>
      <c r="BL455" s="17" t="s">
        <v>171</v>
      </c>
      <c r="BM455" s="148" t="s">
        <v>590</v>
      </c>
    </row>
    <row r="456" spans="2:51" s="13" customFormat="1" ht="12">
      <c r="B456" s="172"/>
      <c r="D456" s="150" t="s">
        <v>296</v>
      </c>
      <c r="E456" s="173" t="s">
        <v>1</v>
      </c>
      <c r="F456" s="174" t="s">
        <v>591</v>
      </c>
      <c r="H456" s="175">
        <v>19.7</v>
      </c>
      <c r="I456" s="176"/>
      <c r="L456" s="172"/>
      <c r="M456" s="177"/>
      <c r="T456" s="178"/>
      <c r="AT456" s="173" t="s">
        <v>296</v>
      </c>
      <c r="AU456" s="173" t="s">
        <v>89</v>
      </c>
      <c r="AV456" s="13" t="s">
        <v>89</v>
      </c>
      <c r="AW456" s="13" t="s">
        <v>33</v>
      </c>
      <c r="AX456" s="13" t="s">
        <v>86</v>
      </c>
      <c r="AY456" s="173" t="s">
        <v>150</v>
      </c>
    </row>
    <row r="457" spans="2:65" s="1" customFormat="1" ht="24.2" customHeight="1">
      <c r="B457" s="32"/>
      <c r="C457" s="136" t="s">
        <v>258</v>
      </c>
      <c r="D457" s="136" t="s">
        <v>153</v>
      </c>
      <c r="E457" s="137" t="s">
        <v>592</v>
      </c>
      <c r="F457" s="138" t="s">
        <v>593</v>
      </c>
      <c r="G457" s="139" t="s">
        <v>188</v>
      </c>
      <c r="H457" s="140">
        <v>21.67</v>
      </c>
      <c r="I457" s="141"/>
      <c r="J457" s="142">
        <f>ROUND(I457*H457,2)</f>
        <v>0</v>
      </c>
      <c r="K457" s="138" t="s">
        <v>294</v>
      </c>
      <c r="L457" s="143"/>
      <c r="M457" s="144" t="s">
        <v>1</v>
      </c>
      <c r="N457" s="145" t="s">
        <v>43</v>
      </c>
      <c r="P457" s="146">
        <f>O457*H457</f>
        <v>0</v>
      </c>
      <c r="Q457" s="146">
        <v>0.03305</v>
      </c>
      <c r="R457" s="146">
        <f>Q457*H457</f>
        <v>0.7161935000000001</v>
      </c>
      <c r="S457" s="146">
        <v>0</v>
      </c>
      <c r="T457" s="147">
        <f>S457*H457</f>
        <v>0</v>
      </c>
      <c r="AR457" s="148" t="s">
        <v>195</v>
      </c>
      <c r="AT457" s="148" t="s">
        <v>153</v>
      </c>
      <c r="AU457" s="148" t="s">
        <v>89</v>
      </c>
      <c r="AY457" s="17" t="s">
        <v>150</v>
      </c>
      <c r="BE457" s="149">
        <f>IF(N457="základní",J457,0)</f>
        <v>0</v>
      </c>
      <c r="BF457" s="149">
        <f>IF(N457="snížená",J457,0)</f>
        <v>0</v>
      </c>
      <c r="BG457" s="149">
        <f>IF(N457="zákl. přenesená",J457,0)</f>
        <v>0</v>
      </c>
      <c r="BH457" s="149">
        <f>IF(N457="sníž. přenesená",J457,0)</f>
        <v>0</v>
      </c>
      <c r="BI457" s="149">
        <f>IF(N457="nulová",J457,0)</f>
        <v>0</v>
      </c>
      <c r="BJ457" s="17" t="s">
        <v>86</v>
      </c>
      <c r="BK457" s="149">
        <f>ROUND(I457*H457,2)</f>
        <v>0</v>
      </c>
      <c r="BL457" s="17" t="s">
        <v>171</v>
      </c>
      <c r="BM457" s="148" t="s">
        <v>594</v>
      </c>
    </row>
    <row r="458" spans="2:51" s="13" customFormat="1" ht="12">
      <c r="B458" s="172"/>
      <c r="D458" s="150" t="s">
        <v>296</v>
      </c>
      <c r="F458" s="174" t="s">
        <v>595</v>
      </c>
      <c r="H458" s="175">
        <v>21.67</v>
      </c>
      <c r="I458" s="176"/>
      <c r="L458" s="172"/>
      <c r="M458" s="177"/>
      <c r="T458" s="178"/>
      <c r="AT458" s="173" t="s">
        <v>296</v>
      </c>
      <c r="AU458" s="173" t="s">
        <v>89</v>
      </c>
      <c r="AV458" s="13" t="s">
        <v>89</v>
      </c>
      <c r="AW458" s="13" t="s">
        <v>4</v>
      </c>
      <c r="AX458" s="13" t="s">
        <v>86</v>
      </c>
      <c r="AY458" s="173" t="s">
        <v>150</v>
      </c>
    </row>
    <row r="459" spans="2:65" s="1" customFormat="1" ht="21.75" customHeight="1">
      <c r="B459" s="32"/>
      <c r="C459" s="154" t="s">
        <v>265</v>
      </c>
      <c r="D459" s="154" t="s">
        <v>172</v>
      </c>
      <c r="E459" s="155" t="s">
        <v>596</v>
      </c>
      <c r="F459" s="156" t="s">
        <v>597</v>
      </c>
      <c r="G459" s="157" t="s">
        <v>293</v>
      </c>
      <c r="H459" s="158">
        <v>6206.111</v>
      </c>
      <c r="I459" s="159"/>
      <c r="J459" s="160">
        <f>ROUND(I459*H459,2)</f>
        <v>0</v>
      </c>
      <c r="K459" s="156" t="s">
        <v>294</v>
      </c>
      <c r="L459" s="32"/>
      <c r="M459" s="161" t="s">
        <v>1</v>
      </c>
      <c r="N459" s="162" t="s">
        <v>43</v>
      </c>
      <c r="P459" s="146">
        <f>O459*H459</f>
        <v>0</v>
      </c>
      <c r="Q459" s="146">
        <v>0.00084</v>
      </c>
      <c r="R459" s="146">
        <f>Q459*H459</f>
        <v>5.21313324</v>
      </c>
      <c r="S459" s="146">
        <v>0</v>
      </c>
      <c r="T459" s="147">
        <f>S459*H459</f>
        <v>0</v>
      </c>
      <c r="AR459" s="148" t="s">
        <v>171</v>
      </c>
      <c r="AT459" s="148" t="s">
        <v>172</v>
      </c>
      <c r="AU459" s="148" t="s">
        <v>89</v>
      </c>
      <c r="AY459" s="17" t="s">
        <v>150</v>
      </c>
      <c r="BE459" s="149">
        <f>IF(N459="základní",J459,0)</f>
        <v>0</v>
      </c>
      <c r="BF459" s="149">
        <f>IF(N459="snížená",J459,0)</f>
        <v>0</v>
      </c>
      <c r="BG459" s="149">
        <f>IF(N459="zákl. přenesená",J459,0)</f>
        <v>0</v>
      </c>
      <c r="BH459" s="149">
        <f>IF(N459="sníž. přenesená",J459,0)</f>
        <v>0</v>
      </c>
      <c r="BI459" s="149">
        <f>IF(N459="nulová",J459,0)</f>
        <v>0</v>
      </c>
      <c r="BJ459" s="17" t="s">
        <v>86</v>
      </c>
      <c r="BK459" s="149">
        <f>ROUND(I459*H459,2)</f>
        <v>0</v>
      </c>
      <c r="BL459" s="17" t="s">
        <v>171</v>
      </c>
      <c r="BM459" s="148" t="s">
        <v>598</v>
      </c>
    </row>
    <row r="460" spans="2:51" s="12" customFormat="1" ht="12">
      <c r="B460" s="166"/>
      <c r="D460" s="150" t="s">
        <v>296</v>
      </c>
      <c r="E460" s="167" t="s">
        <v>1</v>
      </c>
      <c r="F460" s="168" t="s">
        <v>452</v>
      </c>
      <c r="H460" s="167" t="s">
        <v>1</v>
      </c>
      <c r="I460" s="169"/>
      <c r="L460" s="166"/>
      <c r="M460" s="170"/>
      <c r="T460" s="171"/>
      <c r="AT460" s="167" t="s">
        <v>296</v>
      </c>
      <c r="AU460" s="167" t="s">
        <v>89</v>
      </c>
      <c r="AV460" s="12" t="s">
        <v>86</v>
      </c>
      <c r="AW460" s="12" t="s">
        <v>33</v>
      </c>
      <c r="AX460" s="12" t="s">
        <v>78</v>
      </c>
      <c r="AY460" s="167" t="s">
        <v>150</v>
      </c>
    </row>
    <row r="461" spans="2:51" s="13" customFormat="1" ht="12">
      <c r="B461" s="172"/>
      <c r="D461" s="150" t="s">
        <v>296</v>
      </c>
      <c r="E461" s="173" t="s">
        <v>1</v>
      </c>
      <c r="F461" s="174" t="s">
        <v>599</v>
      </c>
      <c r="H461" s="175">
        <v>12.525</v>
      </c>
      <c r="I461" s="176"/>
      <c r="L461" s="172"/>
      <c r="M461" s="177"/>
      <c r="T461" s="178"/>
      <c r="AT461" s="173" t="s">
        <v>296</v>
      </c>
      <c r="AU461" s="173" t="s">
        <v>89</v>
      </c>
      <c r="AV461" s="13" t="s">
        <v>89</v>
      </c>
      <c r="AW461" s="13" t="s">
        <v>33</v>
      </c>
      <c r="AX461" s="13" t="s">
        <v>78</v>
      </c>
      <c r="AY461" s="173" t="s">
        <v>150</v>
      </c>
    </row>
    <row r="462" spans="2:51" s="13" customFormat="1" ht="12">
      <c r="B462" s="172"/>
      <c r="D462" s="150" t="s">
        <v>296</v>
      </c>
      <c r="E462" s="173" t="s">
        <v>1</v>
      </c>
      <c r="F462" s="174" t="s">
        <v>600</v>
      </c>
      <c r="H462" s="175">
        <v>13.6</v>
      </c>
      <c r="I462" s="176"/>
      <c r="L462" s="172"/>
      <c r="M462" s="177"/>
      <c r="T462" s="178"/>
      <c r="AT462" s="173" t="s">
        <v>296</v>
      </c>
      <c r="AU462" s="173" t="s">
        <v>89</v>
      </c>
      <c r="AV462" s="13" t="s">
        <v>89</v>
      </c>
      <c r="AW462" s="13" t="s">
        <v>33</v>
      </c>
      <c r="AX462" s="13" t="s">
        <v>78</v>
      </c>
      <c r="AY462" s="173" t="s">
        <v>150</v>
      </c>
    </row>
    <row r="463" spans="2:51" s="13" customFormat="1" ht="12">
      <c r="B463" s="172"/>
      <c r="D463" s="150" t="s">
        <v>296</v>
      </c>
      <c r="E463" s="173" t="s">
        <v>1</v>
      </c>
      <c r="F463" s="174" t="s">
        <v>601</v>
      </c>
      <c r="H463" s="175">
        <v>14.365</v>
      </c>
      <c r="I463" s="176"/>
      <c r="L463" s="172"/>
      <c r="M463" s="177"/>
      <c r="T463" s="178"/>
      <c r="AT463" s="173" t="s">
        <v>296</v>
      </c>
      <c r="AU463" s="173" t="s">
        <v>89</v>
      </c>
      <c r="AV463" s="13" t="s">
        <v>89</v>
      </c>
      <c r="AW463" s="13" t="s">
        <v>33</v>
      </c>
      <c r="AX463" s="13" t="s">
        <v>78</v>
      </c>
      <c r="AY463" s="173" t="s">
        <v>150</v>
      </c>
    </row>
    <row r="464" spans="2:51" s="13" customFormat="1" ht="12">
      <c r="B464" s="172"/>
      <c r="D464" s="150" t="s">
        <v>296</v>
      </c>
      <c r="E464" s="173" t="s">
        <v>1</v>
      </c>
      <c r="F464" s="174" t="s">
        <v>602</v>
      </c>
      <c r="H464" s="175">
        <v>246.48</v>
      </c>
      <c r="I464" s="176"/>
      <c r="L464" s="172"/>
      <c r="M464" s="177"/>
      <c r="T464" s="178"/>
      <c r="AT464" s="173" t="s">
        <v>296</v>
      </c>
      <c r="AU464" s="173" t="s">
        <v>89</v>
      </c>
      <c r="AV464" s="13" t="s">
        <v>89</v>
      </c>
      <c r="AW464" s="13" t="s">
        <v>33</v>
      </c>
      <c r="AX464" s="13" t="s">
        <v>78</v>
      </c>
      <c r="AY464" s="173" t="s">
        <v>150</v>
      </c>
    </row>
    <row r="465" spans="2:51" s="13" customFormat="1" ht="12">
      <c r="B465" s="172"/>
      <c r="D465" s="150" t="s">
        <v>296</v>
      </c>
      <c r="E465" s="173" t="s">
        <v>1</v>
      </c>
      <c r="F465" s="174" t="s">
        <v>603</v>
      </c>
      <c r="H465" s="175">
        <v>17.6</v>
      </c>
      <c r="I465" s="176"/>
      <c r="L465" s="172"/>
      <c r="M465" s="177"/>
      <c r="T465" s="178"/>
      <c r="AT465" s="173" t="s">
        <v>296</v>
      </c>
      <c r="AU465" s="173" t="s">
        <v>89</v>
      </c>
      <c r="AV465" s="13" t="s">
        <v>89</v>
      </c>
      <c r="AW465" s="13" t="s">
        <v>33</v>
      </c>
      <c r="AX465" s="13" t="s">
        <v>78</v>
      </c>
      <c r="AY465" s="173" t="s">
        <v>150</v>
      </c>
    </row>
    <row r="466" spans="2:51" s="13" customFormat="1" ht="12">
      <c r="B466" s="172"/>
      <c r="D466" s="150" t="s">
        <v>296</v>
      </c>
      <c r="E466" s="173" t="s">
        <v>1</v>
      </c>
      <c r="F466" s="174" t="s">
        <v>604</v>
      </c>
      <c r="H466" s="175">
        <v>447.536</v>
      </c>
      <c r="I466" s="176"/>
      <c r="L466" s="172"/>
      <c r="M466" s="177"/>
      <c r="T466" s="178"/>
      <c r="AT466" s="173" t="s">
        <v>296</v>
      </c>
      <c r="AU466" s="173" t="s">
        <v>89</v>
      </c>
      <c r="AV466" s="13" t="s">
        <v>89</v>
      </c>
      <c r="AW466" s="13" t="s">
        <v>33</v>
      </c>
      <c r="AX466" s="13" t="s">
        <v>78</v>
      </c>
      <c r="AY466" s="173" t="s">
        <v>150</v>
      </c>
    </row>
    <row r="467" spans="2:51" s="13" customFormat="1" ht="12">
      <c r="B467" s="172"/>
      <c r="D467" s="150" t="s">
        <v>296</v>
      </c>
      <c r="E467" s="173" t="s">
        <v>1</v>
      </c>
      <c r="F467" s="174" t="s">
        <v>605</v>
      </c>
      <c r="H467" s="175">
        <v>64.8</v>
      </c>
      <c r="I467" s="176"/>
      <c r="L467" s="172"/>
      <c r="M467" s="177"/>
      <c r="T467" s="178"/>
      <c r="AT467" s="173" t="s">
        <v>296</v>
      </c>
      <c r="AU467" s="173" t="s">
        <v>89</v>
      </c>
      <c r="AV467" s="13" t="s">
        <v>89</v>
      </c>
      <c r="AW467" s="13" t="s">
        <v>33</v>
      </c>
      <c r="AX467" s="13" t="s">
        <v>78</v>
      </c>
      <c r="AY467" s="173" t="s">
        <v>150</v>
      </c>
    </row>
    <row r="468" spans="2:51" s="13" customFormat="1" ht="12">
      <c r="B468" s="172"/>
      <c r="D468" s="150" t="s">
        <v>296</v>
      </c>
      <c r="E468" s="173" t="s">
        <v>1</v>
      </c>
      <c r="F468" s="174" t="s">
        <v>606</v>
      </c>
      <c r="H468" s="175">
        <v>30.09</v>
      </c>
      <c r="I468" s="176"/>
      <c r="L468" s="172"/>
      <c r="M468" s="177"/>
      <c r="T468" s="178"/>
      <c r="AT468" s="173" t="s">
        <v>296</v>
      </c>
      <c r="AU468" s="173" t="s">
        <v>89</v>
      </c>
      <c r="AV468" s="13" t="s">
        <v>89</v>
      </c>
      <c r="AW468" s="13" t="s">
        <v>33</v>
      </c>
      <c r="AX468" s="13" t="s">
        <v>78</v>
      </c>
      <c r="AY468" s="173" t="s">
        <v>150</v>
      </c>
    </row>
    <row r="469" spans="2:51" s="13" customFormat="1" ht="12">
      <c r="B469" s="172"/>
      <c r="D469" s="150" t="s">
        <v>296</v>
      </c>
      <c r="E469" s="173" t="s">
        <v>1</v>
      </c>
      <c r="F469" s="174" t="s">
        <v>607</v>
      </c>
      <c r="H469" s="175">
        <v>292.4</v>
      </c>
      <c r="I469" s="176"/>
      <c r="L469" s="172"/>
      <c r="M469" s="177"/>
      <c r="T469" s="178"/>
      <c r="AT469" s="173" t="s">
        <v>296</v>
      </c>
      <c r="AU469" s="173" t="s">
        <v>89</v>
      </c>
      <c r="AV469" s="13" t="s">
        <v>89</v>
      </c>
      <c r="AW469" s="13" t="s">
        <v>33</v>
      </c>
      <c r="AX469" s="13" t="s">
        <v>78</v>
      </c>
      <c r="AY469" s="173" t="s">
        <v>150</v>
      </c>
    </row>
    <row r="470" spans="2:51" s="13" customFormat="1" ht="12">
      <c r="B470" s="172"/>
      <c r="D470" s="150" t="s">
        <v>296</v>
      </c>
      <c r="E470" s="173" t="s">
        <v>1</v>
      </c>
      <c r="F470" s="174" t="s">
        <v>608</v>
      </c>
      <c r="H470" s="175">
        <v>29.7</v>
      </c>
      <c r="I470" s="176"/>
      <c r="L470" s="172"/>
      <c r="M470" s="177"/>
      <c r="T470" s="178"/>
      <c r="AT470" s="173" t="s">
        <v>296</v>
      </c>
      <c r="AU470" s="173" t="s">
        <v>89</v>
      </c>
      <c r="AV470" s="13" t="s">
        <v>89</v>
      </c>
      <c r="AW470" s="13" t="s">
        <v>33</v>
      </c>
      <c r="AX470" s="13" t="s">
        <v>78</v>
      </c>
      <c r="AY470" s="173" t="s">
        <v>150</v>
      </c>
    </row>
    <row r="471" spans="2:51" s="13" customFormat="1" ht="12">
      <c r="B471" s="172"/>
      <c r="D471" s="150" t="s">
        <v>296</v>
      </c>
      <c r="E471" s="173" t="s">
        <v>1</v>
      </c>
      <c r="F471" s="174" t="s">
        <v>609</v>
      </c>
      <c r="H471" s="175">
        <v>46.11</v>
      </c>
      <c r="I471" s="176"/>
      <c r="L471" s="172"/>
      <c r="M471" s="177"/>
      <c r="T471" s="178"/>
      <c r="AT471" s="173" t="s">
        <v>296</v>
      </c>
      <c r="AU471" s="173" t="s">
        <v>89</v>
      </c>
      <c r="AV471" s="13" t="s">
        <v>89</v>
      </c>
      <c r="AW471" s="13" t="s">
        <v>33</v>
      </c>
      <c r="AX471" s="13" t="s">
        <v>78</v>
      </c>
      <c r="AY471" s="173" t="s">
        <v>150</v>
      </c>
    </row>
    <row r="472" spans="2:51" s="13" customFormat="1" ht="12">
      <c r="B472" s="172"/>
      <c r="D472" s="150" t="s">
        <v>296</v>
      </c>
      <c r="E472" s="173" t="s">
        <v>1</v>
      </c>
      <c r="F472" s="174" t="s">
        <v>610</v>
      </c>
      <c r="H472" s="175">
        <v>65.52</v>
      </c>
      <c r="I472" s="176"/>
      <c r="L472" s="172"/>
      <c r="M472" s="177"/>
      <c r="T472" s="178"/>
      <c r="AT472" s="173" t="s">
        <v>296</v>
      </c>
      <c r="AU472" s="173" t="s">
        <v>89</v>
      </c>
      <c r="AV472" s="13" t="s">
        <v>89</v>
      </c>
      <c r="AW472" s="13" t="s">
        <v>33</v>
      </c>
      <c r="AX472" s="13" t="s">
        <v>78</v>
      </c>
      <c r="AY472" s="173" t="s">
        <v>150</v>
      </c>
    </row>
    <row r="473" spans="2:51" s="13" customFormat="1" ht="12">
      <c r="B473" s="172"/>
      <c r="D473" s="150" t="s">
        <v>296</v>
      </c>
      <c r="E473" s="173" t="s">
        <v>1</v>
      </c>
      <c r="F473" s="174" t="s">
        <v>611</v>
      </c>
      <c r="H473" s="175">
        <v>41.328</v>
      </c>
      <c r="I473" s="176"/>
      <c r="L473" s="172"/>
      <c r="M473" s="177"/>
      <c r="T473" s="178"/>
      <c r="AT473" s="173" t="s">
        <v>296</v>
      </c>
      <c r="AU473" s="173" t="s">
        <v>89</v>
      </c>
      <c r="AV473" s="13" t="s">
        <v>89</v>
      </c>
      <c r="AW473" s="13" t="s">
        <v>33</v>
      </c>
      <c r="AX473" s="13" t="s">
        <v>78</v>
      </c>
      <c r="AY473" s="173" t="s">
        <v>150</v>
      </c>
    </row>
    <row r="474" spans="2:51" s="13" customFormat="1" ht="12">
      <c r="B474" s="172"/>
      <c r="D474" s="150" t="s">
        <v>296</v>
      </c>
      <c r="E474" s="173" t="s">
        <v>1</v>
      </c>
      <c r="F474" s="174" t="s">
        <v>612</v>
      </c>
      <c r="H474" s="175">
        <v>149.6</v>
      </c>
      <c r="I474" s="176"/>
      <c r="L474" s="172"/>
      <c r="M474" s="177"/>
      <c r="T474" s="178"/>
      <c r="AT474" s="173" t="s">
        <v>296</v>
      </c>
      <c r="AU474" s="173" t="s">
        <v>89</v>
      </c>
      <c r="AV474" s="13" t="s">
        <v>89</v>
      </c>
      <c r="AW474" s="13" t="s">
        <v>33</v>
      </c>
      <c r="AX474" s="13" t="s">
        <v>78</v>
      </c>
      <c r="AY474" s="173" t="s">
        <v>150</v>
      </c>
    </row>
    <row r="475" spans="2:51" s="13" customFormat="1" ht="12">
      <c r="B475" s="172"/>
      <c r="D475" s="150" t="s">
        <v>296</v>
      </c>
      <c r="E475" s="173" t="s">
        <v>1</v>
      </c>
      <c r="F475" s="174" t="s">
        <v>613</v>
      </c>
      <c r="H475" s="175">
        <v>53.576</v>
      </c>
      <c r="I475" s="176"/>
      <c r="L475" s="172"/>
      <c r="M475" s="177"/>
      <c r="T475" s="178"/>
      <c r="AT475" s="173" t="s">
        <v>296</v>
      </c>
      <c r="AU475" s="173" t="s">
        <v>89</v>
      </c>
      <c r="AV475" s="13" t="s">
        <v>89</v>
      </c>
      <c r="AW475" s="13" t="s">
        <v>33</v>
      </c>
      <c r="AX475" s="13" t="s">
        <v>78</v>
      </c>
      <c r="AY475" s="173" t="s">
        <v>150</v>
      </c>
    </row>
    <row r="476" spans="2:51" s="13" customFormat="1" ht="12">
      <c r="B476" s="172"/>
      <c r="D476" s="150" t="s">
        <v>296</v>
      </c>
      <c r="E476" s="173" t="s">
        <v>1</v>
      </c>
      <c r="F476" s="174" t="s">
        <v>614</v>
      </c>
      <c r="H476" s="175">
        <v>51.9</v>
      </c>
      <c r="I476" s="176"/>
      <c r="L476" s="172"/>
      <c r="M476" s="177"/>
      <c r="T476" s="178"/>
      <c r="AT476" s="173" t="s">
        <v>296</v>
      </c>
      <c r="AU476" s="173" t="s">
        <v>89</v>
      </c>
      <c r="AV476" s="13" t="s">
        <v>89</v>
      </c>
      <c r="AW476" s="13" t="s">
        <v>33</v>
      </c>
      <c r="AX476" s="13" t="s">
        <v>78</v>
      </c>
      <c r="AY476" s="173" t="s">
        <v>150</v>
      </c>
    </row>
    <row r="477" spans="2:51" s="12" customFormat="1" ht="12">
      <c r="B477" s="166"/>
      <c r="D477" s="150" t="s">
        <v>296</v>
      </c>
      <c r="E477" s="167" t="s">
        <v>1</v>
      </c>
      <c r="F477" s="168" t="s">
        <v>469</v>
      </c>
      <c r="H477" s="167" t="s">
        <v>1</v>
      </c>
      <c r="I477" s="169"/>
      <c r="L477" s="166"/>
      <c r="M477" s="170"/>
      <c r="T477" s="171"/>
      <c r="AT477" s="167" t="s">
        <v>296</v>
      </c>
      <c r="AU477" s="167" t="s">
        <v>89</v>
      </c>
      <c r="AV477" s="12" t="s">
        <v>86</v>
      </c>
      <c r="AW477" s="12" t="s">
        <v>33</v>
      </c>
      <c r="AX477" s="12" t="s">
        <v>78</v>
      </c>
      <c r="AY477" s="167" t="s">
        <v>150</v>
      </c>
    </row>
    <row r="478" spans="2:51" s="13" customFormat="1" ht="12">
      <c r="B478" s="172"/>
      <c r="D478" s="150" t="s">
        <v>296</v>
      </c>
      <c r="E478" s="173" t="s">
        <v>1</v>
      </c>
      <c r="F478" s="174" t="s">
        <v>615</v>
      </c>
      <c r="H478" s="175">
        <v>12.6</v>
      </c>
      <c r="I478" s="176"/>
      <c r="L478" s="172"/>
      <c r="M478" s="177"/>
      <c r="T478" s="178"/>
      <c r="AT478" s="173" t="s">
        <v>296</v>
      </c>
      <c r="AU478" s="173" t="s">
        <v>89</v>
      </c>
      <c r="AV478" s="13" t="s">
        <v>89</v>
      </c>
      <c r="AW478" s="13" t="s">
        <v>33</v>
      </c>
      <c r="AX478" s="13" t="s">
        <v>78</v>
      </c>
      <c r="AY478" s="173" t="s">
        <v>150</v>
      </c>
    </row>
    <row r="479" spans="2:51" s="13" customFormat="1" ht="12">
      <c r="B479" s="172"/>
      <c r="D479" s="150" t="s">
        <v>296</v>
      </c>
      <c r="E479" s="173" t="s">
        <v>1</v>
      </c>
      <c r="F479" s="174" t="s">
        <v>616</v>
      </c>
      <c r="H479" s="175">
        <v>22.2</v>
      </c>
      <c r="I479" s="176"/>
      <c r="L479" s="172"/>
      <c r="M479" s="177"/>
      <c r="T479" s="178"/>
      <c r="AT479" s="173" t="s">
        <v>296</v>
      </c>
      <c r="AU479" s="173" t="s">
        <v>89</v>
      </c>
      <c r="AV479" s="13" t="s">
        <v>89</v>
      </c>
      <c r="AW479" s="13" t="s">
        <v>33</v>
      </c>
      <c r="AX479" s="13" t="s">
        <v>78</v>
      </c>
      <c r="AY479" s="173" t="s">
        <v>150</v>
      </c>
    </row>
    <row r="480" spans="2:51" s="13" customFormat="1" ht="12">
      <c r="B480" s="172"/>
      <c r="D480" s="150" t="s">
        <v>296</v>
      </c>
      <c r="E480" s="173" t="s">
        <v>1</v>
      </c>
      <c r="F480" s="174" t="s">
        <v>617</v>
      </c>
      <c r="H480" s="175">
        <v>14.6</v>
      </c>
      <c r="I480" s="176"/>
      <c r="L480" s="172"/>
      <c r="M480" s="177"/>
      <c r="T480" s="178"/>
      <c r="AT480" s="173" t="s">
        <v>296</v>
      </c>
      <c r="AU480" s="173" t="s">
        <v>89</v>
      </c>
      <c r="AV480" s="13" t="s">
        <v>89</v>
      </c>
      <c r="AW480" s="13" t="s">
        <v>33</v>
      </c>
      <c r="AX480" s="13" t="s">
        <v>78</v>
      </c>
      <c r="AY480" s="173" t="s">
        <v>150</v>
      </c>
    </row>
    <row r="481" spans="2:51" s="13" customFormat="1" ht="12">
      <c r="B481" s="172"/>
      <c r="D481" s="150" t="s">
        <v>296</v>
      </c>
      <c r="E481" s="173" t="s">
        <v>1</v>
      </c>
      <c r="F481" s="174" t="s">
        <v>618</v>
      </c>
      <c r="H481" s="175">
        <v>15.28</v>
      </c>
      <c r="I481" s="176"/>
      <c r="L481" s="172"/>
      <c r="M481" s="177"/>
      <c r="T481" s="178"/>
      <c r="AT481" s="173" t="s">
        <v>296</v>
      </c>
      <c r="AU481" s="173" t="s">
        <v>89</v>
      </c>
      <c r="AV481" s="13" t="s">
        <v>89</v>
      </c>
      <c r="AW481" s="13" t="s">
        <v>33</v>
      </c>
      <c r="AX481" s="13" t="s">
        <v>78</v>
      </c>
      <c r="AY481" s="173" t="s">
        <v>150</v>
      </c>
    </row>
    <row r="482" spans="2:51" s="13" customFormat="1" ht="12">
      <c r="B482" s="172"/>
      <c r="D482" s="150" t="s">
        <v>296</v>
      </c>
      <c r="E482" s="173" t="s">
        <v>1</v>
      </c>
      <c r="F482" s="174" t="s">
        <v>619</v>
      </c>
      <c r="H482" s="175">
        <v>14.88</v>
      </c>
      <c r="I482" s="176"/>
      <c r="L482" s="172"/>
      <c r="M482" s="177"/>
      <c r="T482" s="178"/>
      <c r="AT482" s="173" t="s">
        <v>296</v>
      </c>
      <c r="AU482" s="173" t="s">
        <v>89</v>
      </c>
      <c r="AV482" s="13" t="s">
        <v>89</v>
      </c>
      <c r="AW482" s="13" t="s">
        <v>33</v>
      </c>
      <c r="AX482" s="13" t="s">
        <v>78</v>
      </c>
      <c r="AY482" s="173" t="s">
        <v>150</v>
      </c>
    </row>
    <row r="483" spans="2:51" s="12" customFormat="1" ht="12">
      <c r="B483" s="166"/>
      <c r="D483" s="150" t="s">
        <v>296</v>
      </c>
      <c r="E483" s="167" t="s">
        <v>1</v>
      </c>
      <c r="F483" s="168" t="s">
        <v>478</v>
      </c>
      <c r="H483" s="167" t="s">
        <v>1</v>
      </c>
      <c r="I483" s="169"/>
      <c r="L483" s="166"/>
      <c r="M483" s="170"/>
      <c r="T483" s="171"/>
      <c r="AT483" s="167" t="s">
        <v>296</v>
      </c>
      <c r="AU483" s="167" t="s">
        <v>89</v>
      </c>
      <c r="AV483" s="12" t="s">
        <v>86</v>
      </c>
      <c r="AW483" s="12" t="s">
        <v>33</v>
      </c>
      <c r="AX483" s="12" t="s">
        <v>78</v>
      </c>
      <c r="AY483" s="167" t="s">
        <v>150</v>
      </c>
    </row>
    <row r="484" spans="2:51" s="13" customFormat="1" ht="12">
      <c r="B484" s="172"/>
      <c r="D484" s="150" t="s">
        <v>296</v>
      </c>
      <c r="E484" s="173" t="s">
        <v>1</v>
      </c>
      <c r="F484" s="174" t="s">
        <v>620</v>
      </c>
      <c r="H484" s="175">
        <v>124.5</v>
      </c>
      <c r="I484" s="176"/>
      <c r="L484" s="172"/>
      <c r="M484" s="177"/>
      <c r="T484" s="178"/>
      <c r="AT484" s="173" t="s">
        <v>296</v>
      </c>
      <c r="AU484" s="173" t="s">
        <v>89</v>
      </c>
      <c r="AV484" s="13" t="s">
        <v>89</v>
      </c>
      <c r="AW484" s="13" t="s">
        <v>33</v>
      </c>
      <c r="AX484" s="13" t="s">
        <v>78</v>
      </c>
      <c r="AY484" s="173" t="s">
        <v>150</v>
      </c>
    </row>
    <row r="485" spans="2:51" s="13" customFormat="1" ht="12">
      <c r="B485" s="172"/>
      <c r="D485" s="150" t="s">
        <v>296</v>
      </c>
      <c r="E485" s="173" t="s">
        <v>1</v>
      </c>
      <c r="F485" s="174" t="s">
        <v>621</v>
      </c>
      <c r="H485" s="175">
        <v>90.18</v>
      </c>
      <c r="I485" s="176"/>
      <c r="L485" s="172"/>
      <c r="M485" s="177"/>
      <c r="T485" s="178"/>
      <c r="AT485" s="173" t="s">
        <v>296</v>
      </c>
      <c r="AU485" s="173" t="s">
        <v>89</v>
      </c>
      <c r="AV485" s="13" t="s">
        <v>89</v>
      </c>
      <c r="AW485" s="13" t="s">
        <v>33</v>
      </c>
      <c r="AX485" s="13" t="s">
        <v>78</v>
      </c>
      <c r="AY485" s="173" t="s">
        <v>150</v>
      </c>
    </row>
    <row r="486" spans="2:51" s="13" customFormat="1" ht="12">
      <c r="B486" s="172"/>
      <c r="D486" s="150" t="s">
        <v>296</v>
      </c>
      <c r="E486" s="173" t="s">
        <v>1</v>
      </c>
      <c r="F486" s="174" t="s">
        <v>622</v>
      </c>
      <c r="H486" s="175">
        <v>15.66</v>
      </c>
      <c r="I486" s="176"/>
      <c r="L486" s="172"/>
      <c r="M486" s="177"/>
      <c r="T486" s="178"/>
      <c r="AT486" s="173" t="s">
        <v>296</v>
      </c>
      <c r="AU486" s="173" t="s">
        <v>89</v>
      </c>
      <c r="AV486" s="13" t="s">
        <v>89</v>
      </c>
      <c r="AW486" s="13" t="s">
        <v>33</v>
      </c>
      <c r="AX486" s="13" t="s">
        <v>78</v>
      </c>
      <c r="AY486" s="173" t="s">
        <v>150</v>
      </c>
    </row>
    <row r="487" spans="2:51" s="13" customFormat="1" ht="12">
      <c r="B487" s="172"/>
      <c r="D487" s="150" t="s">
        <v>296</v>
      </c>
      <c r="E487" s="173" t="s">
        <v>1</v>
      </c>
      <c r="F487" s="174" t="s">
        <v>623</v>
      </c>
      <c r="H487" s="175">
        <v>63.86</v>
      </c>
      <c r="I487" s="176"/>
      <c r="L487" s="172"/>
      <c r="M487" s="177"/>
      <c r="T487" s="178"/>
      <c r="AT487" s="173" t="s">
        <v>296</v>
      </c>
      <c r="AU487" s="173" t="s">
        <v>89</v>
      </c>
      <c r="AV487" s="13" t="s">
        <v>89</v>
      </c>
      <c r="AW487" s="13" t="s">
        <v>33</v>
      </c>
      <c r="AX487" s="13" t="s">
        <v>78</v>
      </c>
      <c r="AY487" s="173" t="s">
        <v>150</v>
      </c>
    </row>
    <row r="488" spans="2:51" s="13" customFormat="1" ht="12">
      <c r="B488" s="172"/>
      <c r="D488" s="150" t="s">
        <v>296</v>
      </c>
      <c r="E488" s="173" t="s">
        <v>1</v>
      </c>
      <c r="F488" s="174" t="s">
        <v>624</v>
      </c>
      <c r="H488" s="175">
        <v>16.8</v>
      </c>
      <c r="I488" s="176"/>
      <c r="L488" s="172"/>
      <c r="M488" s="177"/>
      <c r="T488" s="178"/>
      <c r="AT488" s="173" t="s">
        <v>296</v>
      </c>
      <c r="AU488" s="173" t="s">
        <v>89</v>
      </c>
      <c r="AV488" s="13" t="s">
        <v>89</v>
      </c>
      <c r="AW488" s="13" t="s">
        <v>33</v>
      </c>
      <c r="AX488" s="13" t="s">
        <v>78</v>
      </c>
      <c r="AY488" s="173" t="s">
        <v>150</v>
      </c>
    </row>
    <row r="489" spans="2:51" s="13" customFormat="1" ht="12">
      <c r="B489" s="172"/>
      <c r="D489" s="150" t="s">
        <v>296</v>
      </c>
      <c r="E489" s="173" t="s">
        <v>1</v>
      </c>
      <c r="F489" s="174" t="s">
        <v>625</v>
      </c>
      <c r="H489" s="175">
        <v>49.2</v>
      </c>
      <c r="I489" s="176"/>
      <c r="L489" s="172"/>
      <c r="M489" s="177"/>
      <c r="T489" s="178"/>
      <c r="AT489" s="173" t="s">
        <v>296</v>
      </c>
      <c r="AU489" s="173" t="s">
        <v>89</v>
      </c>
      <c r="AV489" s="13" t="s">
        <v>89</v>
      </c>
      <c r="AW489" s="13" t="s">
        <v>33</v>
      </c>
      <c r="AX489" s="13" t="s">
        <v>78</v>
      </c>
      <c r="AY489" s="173" t="s">
        <v>150</v>
      </c>
    </row>
    <row r="490" spans="2:51" s="13" customFormat="1" ht="12">
      <c r="B490" s="172"/>
      <c r="D490" s="150" t="s">
        <v>296</v>
      </c>
      <c r="E490" s="173" t="s">
        <v>1</v>
      </c>
      <c r="F490" s="174" t="s">
        <v>626</v>
      </c>
      <c r="H490" s="175">
        <v>92.824</v>
      </c>
      <c r="I490" s="176"/>
      <c r="L490" s="172"/>
      <c r="M490" s="177"/>
      <c r="T490" s="178"/>
      <c r="AT490" s="173" t="s">
        <v>296</v>
      </c>
      <c r="AU490" s="173" t="s">
        <v>89</v>
      </c>
      <c r="AV490" s="13" t="s">
        <v>89</v>
      </c>
      <c r="AW490" s="13" t="s">
        <v>33</v>
      </c>
      <c r="AX490" s="13" t="s">
        <v>78</v>
      </c>
      <c r="AY490" s="173" t="s">
        <v>150</v>
      </c>
    </row>
    <row r="491" spans="2:51" s="13" customFormat="1" ht="12">
      <c r="B491" s="172"/>
      <c r="D491" s="150" t="s">
        <v>296</v>
      </c>
      <c r="E491" s="173" t="s">
        <v>1</v>
      </c>
      <c r="F491" s="174" t="s">
        <v>627</v>
      </c>
      <c r="H491" s="175">
        <v>587.836</v>
      </c>
      <c r="I491" s="176"/>
      <c r="L491" s="172"/>
      <c r="M491" s="177"/>
      <c r="T491" s="178"/>
      <c r="AT491" s="173" t="s">
        <v>296</v>
      </c>
      <c r="AU491" s="173" t="s">
        <v>89</v>
      </c>
      <c r="AV491" s="13" t="s">
        <v>89</v>
      </c>
      <c r="AW491" s="13" t="s">
        <v>33</v>
      </c>
      <c r="AX491" s="13" t="s">
        <v>78</v>
      </c>
      <c r="AY491" s="173" t="s">
        <v>150</v>
      </c>
    </row>
    <row r="492" spans="2:51" s="13" customFormat="1" ht="12">
      <c r="B492" s="172"/>
      <c r="D492" s="150" t="s">
        <v>296</v>
      </c>
      <c r="E492" s="173" t="s">
        <v>1</v>
      </c>
      <c r="F492" s="174" t="s">
        <v>628</v>
      </c>
      <c r="H492" s="175">
        <v>45.36</v>
      </c>
      <c r="I492" s="176"/>
      <c r="L492" s="172"/>
      <c r="M492" s="177"/>
      <c r="T492" s="178"/>
      <c r="AT492" s="173" t="s">
        <v>296</v>
      </c>
      <c r="AU492" s="173" t="s">
        <v>89</v>
      </c>
      <c r="AV492" s="13" t="s">
        <v>89</v>
      </c>
      <c r="AW492" s="13" t="s">
        <v>33</v>
      </c>
      <c r="AX492" s="13" t="s">
        <v>78</v>
      </c>
      <c r="AY492" s="173" t="s">
        <v>150</v>
      </c>
    </row>
    <row r="493" spans="2:51" s="13" customFormat="1" ht="12">
      <c r="B493" s="172"/>
      <c r="D493" s="150" t="s">
        <v>296</v>
      </c>
      <c r="E493" s="173" t="s">
        <v>1</v>
      </c>
      <c r="F493" s="174" t="s">
        <v>629</v>
      </c>
      <c r="H493" s="175">
        <v>231.24</v>
      </c>
      <c r="I493" s="176"/>
      <c r="L493" s="172"/>
      <c r="M493" s="177"/>
      <c r="T493" s="178"/>
      <c r="AT493" s="173" t="s">
        <v>296</v>
      </c>
      <c r="AU493" s="173" t="s">
        <v>89</v>
      </c>
      <c r="AV493" s="13" t="s">
        <v>89</v>
      </c>
      <c r="AW493" s="13" t="s">
        <v>33</v>
      </c>
      <c r="AX493" s="13" t="s">
        <v>78</v>
      </c>
      <c r="AY493" s="173" t="s">
        <v>150</v>
      </c>
    </row>
    <row r="494" spans="2:51" s="12" customFormat="1" ht="12">
      <c r="B494" s="166"/>
      <c r="D494" s="150" t="s">
        <v>296</v>
      </c>
      <c r="E494" s="167" t="s">
        <v>1</v>
      </c>
      <c r="F494" s="168" t="s">
        <v>489</v>
      </c>
      <c r="H494" s="167" t="s">
        <v>1</v>
      </c>
      <c r="I494" s="169"/>
      <c r="L494" s="166"/>
      <c r="M494" s="170"/>
      <c r="T494" s="171"/>
      <c r="AT494" s="167" t="s">
        <v>296</v>
      </c>
      <c r="AU494" s="167" t="s">
        <v>89</v>
      </c>
      <c r="AV494" s="12" t="s">
        <v>86</v>
      </c>
      <c r="AW494" s="12" t="s">
        <v>33</v>
      </c>
      <c r="AX494" s="12" t="s">
        <v>78</v>
      </c>
      <c r="AY494" s="167" t="s">
        <v>150</v>
      </c>
    </row>
    <row r="495" spans="2:51" s="13" customFormat="1" ht="12">
      <c r="B495" s="172"/>
      <c r="D495" s="150" t="s">
        <v>296</v>
      </c>
      <c r="E495" s="173" t="s">
        <v>1</v>
      </c>
      <c r="F495" s="174" t="s">
        <v>630</v>
      </c>
      <c r="H495" s="175">
        <v>20.28</v>
      </c>
      <c r="I495" s="176"/>
      <c r="L495" s="172"/>
      <c r="M495" s="177"/>
      <c r="T495" s="178"/>
      <c r="AT495" s="173" t="s">
        <v>296</v>
      </c>
      <c r="AU495" s="173" t="s">
        <v>89</v>
      </c>
      <c r="AV495" s="13" t="s">
        <v>89</v>
      </c>
      <c r="AW495" s="13" t="s">
        <v>33</v>
      </c>
      <c r="AX495" s="13" t="s">
        <v>78</v>
      </c>
      <c r="AY495" s="173" t="s">
        <v>150</v>
      </c>
    </row>
    <row r="496" spans="2:51" s="13" customFormat="1" ht="12">
      <c r="B496" s="172"/>
      <c r="D496" s="150" t="s">
        <v>296</v>
      </c>
      <c r="E496" s="173" t="s">
        <v>1</v>
      </c>
      <c r="F496" s="174" t="s">
        <v>631</v>
      </c>
      <c r="H496" s="175">
        <v>432.96</v>
      </c>
      <c r="I496" s="176"/>
      <c r="L496" s="172"/>
      <c r="M496" s="177"/>
      <c r="T496" s="178"/>
      <c r="AT496" s="173" t="s">
        <v>296</v>
      </c>
      <c r="AU496" s="173" t="s">
        <v>89</v>
      </c>
      <c r="AV496" s="13" t="s">
        <v>89</v>
      </c>
      <c r="AW496" s="13" t="s">
        <v>33</v>
      </c>
      <c r="AX496" s="13" t="s">
        <v>78</v>
      </c>
      <c r="AY496" s="173" t="s">
        <v>150</v>
      </c>
    </row>
    <row r="497" spans="2:51" s="13" customFormat="1" ht="12">
      <c r="B497" s="172"/>
      <c r="D497" s="150" t="s">
        <v>296</v>
      </c>
      <c r="E497" s="173" t="s">
        <v>1</v>
      </c>
      <c r="F497" s="174" t="s">
        <v>632</v>
      </c>
      <c r="H497" s="175">
        <v>59.5</v>
      </c>
      <c r="I497" s="176"/>
      <c r="L497" s="172"/>
      <c r="M497" s="177"/>
      <c r="T497" s="178"/>
      <c r="AT497" s="173" t="s">
        <v>296</v>
      </c>
      <c r="AU497" s="173" t="s">
        <v>89</v>
      </c>
      <c r="AV497" s="13" t="s">
        <v>89</v>
      </c>
      <c r="AW497" s="13" t="s">
        <v>33</v>
      </c>
      <c r="AX497" s="13" t="s">
        <v>78</v>
      </c>
      <c r="AY497" s="173" t="s">
        <v>150</v>
      </c>
    </row>
    <row r="498" spans="2:51" s="12" customFormat="1" ht="12">
      <c r="B498" s="166"/>
      <c r="D498" s="150" t="s">
        <v>296</v>
      </c>
      <c r="E498" s="167" t="s">
        <v>1</v>
      </c>
      <c r="F498" s="168" t="s">
        <v>409</v>
      </c>
      <c r="H498" s="167" t="s">
        <v>1</v>
      </c>
      <c r="I498" s="169"/>
      <c r="L498" s="166"/>
      <c r="M498" s="170"/>
      <c r="T498" s="171"/>
      <c r="AT498" s="167" t="s">
        <v>296</v>
      </c>
      <c r="AU498" s="167" t="s">
        <v>89</v>
      </c>
      <c r="AV498" s="12" t="s">
        <v>86</v>
      </c>
      <c r="AW498" s="12" t="s">
        <v>33</v>
      </c>
      <c r="AX498" s="12" t="s">
        <v>78</v>
      </c>
      <c r="AY498" s="167" t="s">
        <v>150</v>
      </c>
    </row>
    <row r="499" spans="2:51" s="13" customFormat="1" ht="12">
      <c r="B499" s="172"/>
      <c r="D499" s="150" t="s">
        <v>296</v>
      </c>
      <c r="E499" s="173" t="s">
        <v>1</v>
      </c>
      <c r="F499" s="174" t="s">
        <v>633</v>
      </c>
      <c r="H499" s="175">
        <v>154.44</v>
      </c>
      <c r="I499" s="176"/>
      <c r="L499" s="172"/>
      <c r="M499" s="177"/>
      <c r="T499" s="178"/>
      <c r="AT499" s="173" t="s">
        <v>296</v>
      </c>
      <c r="AU499" s="173" t="s">
        <v>89</v>
      </c>
      <c r="AV499" s="13" t="s">
        <v>89</v>
      </c>
      <c r="AW499" s="13" t="s">
        <v>33</v>
      </c>
      <c r="AX499" s="13" t="s">
        <v>78</v>
      </c>
      <c r="AY499" s="173" t="s">
        <v>150</v>
      </c>
    </row>
    <row r="500" spans="2:51" s="13" customFormat="1" ht="12">
      <c r="B500" s="172"/>
      <c r="D500" s="150" t="s">
        <v>296</v>
      </c>
      <c r="E500" s="173" t="s">
        <v>1</v>
      </c>
      <c r="F500" s="174" t="s">
        <v>634</v>
      </c>
      <c r="H500" s="175">
        <v>33.63</v>
      </c>
      <c r="I500" s="176"/>
      <c r="L500" s="172"/>
      <c r="M500" s="177"/>
      <c r="T500" s="178"/>
      <c r="AT500" s="173" t="s">
        <v>296</v>
      </c>
      <c r="AU500" s="173" t="s">
        <v>89</v>
      </c>
      <c r="AV500" s="13" t="s">
        <v>89</v>
      </c>
      <c r="AW500" s="13" t="s">
        <v>33</v>
      </c>
      <c r="AX500" s="13" t="s">
        <v>78</v>
      </c>
      <c r="AY500" s="173" t="s">
        <v>150</v>
      </c>
    </row>
    <row r="501" spans="2:51" s="12" customFormat="1" ht="12">
      <c r="B501" s="166"/>
      <c r="D501" s="150" t="s">
        <v>296</v>
      </c>
      <c r="E501" s="167" t="s">
        <v>1</v>
      </c>
      <c r="F501" s="168" t="s">
        <v>469</v>
      </c>
      <c r="H501" s="167" t="s">
        <v>1</v>
      </c>
      <c r="I501" s="169"/>
      <c r="L501" s="166"/>
      <c r="M501" s="170"/>
      <c r="T501" s="171"/>
      <c r="AT501" s="167" t="s">
        <v>296</v>
      </c>
      <c r="AU501" s="167" t="s">
        <v>89</v>
      </c>
      <c r="AV501" s="12" t="s">
        <v>86</v>
      </c>
      <c r="AW501" s="12" t="s">
        <v>33</v>
      </c>
      <c r="AX501" s="12" t="s">
        <v>78</v>
      </c>
      <c r="AY501" s="167" t="s">
        <v>150</v>
      </c>
    </row>
    <row r="502" spans="2:51" s="13" customFormat="1" ht="12">
      <c r="B502" s="172"/>
      <c r="D502" s="150" t="s">
        <v>296</v>
      </c>
      <c r="E502" s="173" t="s">
        <v>1</v>
      </c>
      <c r="F502" s="174" t="s">
        <v>635</v>
      </c>
      <c r="H502" s="175">
        <v>43.68</v>
      </c>
      <c r="I502" s="176"/>
      <c r="L502" s="172"/>
      <c r="M502" s="177"/>
      <c r="T502" s="178"/>
      <c r="AT502" s="173" t="s">
        <v>296</v>
      </c>
      <c r="AU502" s="173" t="s">
        <v>89</v>
      </c>
      <c r="AV502" s="13" t="s">
        <v>89</v>
      </c>
      <c r="AW502" s="13" t="s">
        <v>33</v>
      </c>
      <c r="AX502" s="13" t="s">
        <v>78</v>
      </c>
      <c r="AY502" s="173" t="s">
        <v>150</v>
      </c>
    </row>
    <row r="503" spans="2:51" s="12" customFormat="1" ht="12">
      <c r="B503" s="166"/>
      <c r="D503" s="150" t="s">
        <v>296</v>
      </c>
      <c r="E503" s="167" t="s">
        <v>1</v>
      </c>
      <c r="F503" s="168" t="s">
        <v>497</v>
      </c>
      <c r="H503" s="167" t="s">
        <v>1</v>
      </c>
      <c r="I503" s="169"/>
      <c r="L503" s="166"/>
      <c r="M503" s="170"/>
      <c r="T503" s="171"/>
      <c r="AT503" s="167" t="s">
        <v>296</v>
      </c>
      <c r="AU503" s="167" t="s">
        <v>89</v>
      </c>
      <c r="AV503" s="12" t="s">
        <v>86</v>
      </c>
      <c r="AW503" s="12" t="s">
        <v>33</v>
      </c>
      <c r="AX503" s="12" t="s">
        <v>78</v>
      </c>
      <c r="AY503" s="167" t="s">
        <v>150</v>
      </c>
    </row>
    <row r="504" spans="2:51" s="13" customFormat="1" ht="12">
      <c r="B504" s="172"/>
      <c r="D504" s="150" t="s">
        <v>296</v>
      </c>
      <c r="E504" s="173" t="s">
        <v>1</v>
      </c>
      <c r="F504" s="174" t="s">
        <v>636</v>
      </c>
      <c r="H504" s="175">
        <v>13.728</v>
      </c>
      <c r="I504" s="176"/>
      <c r="L504" s="172"/>
      <c r="M504" s="177"/>
      <c r="T504" s="178"/>
      <c r="AT504" s="173" t="s">
        <v>296</v>
      </c>
      <c r="AU504" s="173" t="s">
        <v>89</v>
      </c>
      <c r="AV504" s="13" t="s">
        <v>89</v>
      </c>
      <c r="AW504" s="13" t="s">
        <v>33</v>
      </c>
      <c r="AX504" s="13" t="s">
        <v>78</v>
      </c>
      <c r="AY504" s="173" t="s">
        <v>150</v>
      </c>
    </row>
    <row r="505" spans="2:51" s="13" customFormat="1" ht="12">
      <c r="B505" s="172"/>
      <c r="D505" s="150" t="s">
        <v>296</v>
      </c>
      <c r="E505" s="173" t="s">
        <v>1</v>
      </c>
      <c r="F505" s="174" t="s">
        <v>637</v>
      </c>
      <c r="H505" s="175">
        <v>61.95</v>
      </c>
      <c r="I505" s="176"/>
      <c r="L505" s="172"/>
      <c r="M505" s="177"/>
      <c r="T505" s="178"/>
      <c r="AT505" s="173" t="s">
        <v>296</v>
      </c>
      <c r="AU505" s="173" t="s">
        <v>89</v>
      </c>
      <c r="AV505" s="13" t="s">
        <v>89</v>
      </c>
      <c r="AW505" s="13" t="s">
        <v>33</v>
      </c>
      <c r="AX505" s="13" t="s">
        <v>78</v>
      </c>
      <c r="AY505" s="173" t="s">
        <v>150</v>
      </c>
    </row>
    <row r="506" spans="2:51" s="13" customFormat="1" ht="12">
      <c r="B506" s="172"/>
      <c r="D506" s="150" t="s">
        <v>296</v>
      </c>
      <c r="E506" s="173" t="s">
        <v>1</v>
      </c>
      <c r="F506" s="174" t="s">
        <v>638</v>
      </c>
      <c r="H506" s="175">
        <v>19.47</v>
      </c>
      <c r="I506" s="176"/>
      <c r="L506" s="172"/>
      <c r="M506" s="177"/>
      <c r="T506" s="178"/>
      <c r="AT506" s="173" t="s">
        <v>296</v>
      </c>
      <c r="AU506" s="173" t="s">
        <v>89</v>
      </c>
      <c r="AV506" s="13" t="s">
        <v>89</v>
      </c>
      <c r="AW506" s="13" t="s">
        <v>33</v>
      </c>
      <c r="AX506" s="13" t="s">
        <v>78</v>
      </c>
      <c r="AY506" s="173" t="s">
        <v>150</v>
      </c>
    </row>
    <row r="507" spans="2:51" s="13" customFormat="1" ht="12">
      <c r="B507" s="172"/>
      <c r="D507" s="150" t="s">
        <v>296</v>
      </c>
      <c r="E507" s="173" t="s">
        <v>1</v>
      </c>
      <c r="F507" s="174" t="s">
        <v>639</v>
      </c>
      <c r="H507" s="175">
        <v>133</v>
      </c>
      <c r="I507" s="176"/>
      <c r="L507" s="172"/>
      <c r="M507" s="177"/>
      <c r="T507" s="178"/>
      <c r="AT507" s="173" t="s">
        <v>296</v>
      </c>
      <c r="AU507" s="173" t="s">
        <v>89</v>
      </c>
      <c r="AV507" s="13" t="s">
        <v>89</v>
      </c>
      <c r="AW507" s="13" t="s">
        <v>33</v>
      </c>
      <c r="AX507" s="13" t="s">
        <v>78</v>
      </c>
      <c r="AY507" s="173" t="s">
        <v>150</v>
      </c>
    </row>
    <row r="508" spans="2:51" s="13" customFormat="1" ht="12">
      <c r="B508" s="172"/>
      <c r="D508" s="150" t="s">
        <v>296</v>
      </c>
      <c r="E508" s="173" t="s">
        <v>1</v>
      </c>
      <c r="F508" s="174" t="s">
        <v>640</v>
      </c>
      <c r="H508" s="175">
        <v>248.086</v>
      </c>
      <c r="I508" s="176"/>
      <c r="L508" s="172"/>
      <c r="M508" s="177"/>
      <c r="T508" s="178"/>
      <c r="AT508" s="173" t="s">
        <v>296</v>
      </c>
      <c r="AU508" s="173" t="s">
        <v>89</v>
      </c>
      <c r="AV508" s="13" t="s">
        <v>89</v>
      </c>
      <c r="AW508" s="13" t="s">
        <v>33</v>
      </c>
      <c r="AX508" s="13" t="s">
        <v>78</v>
      </c>
      <c r="AY508" s="173" t="s">
        <v>150</v>
      </c>
    </row>
    <row r="509" spans="2:51" s="13" customFormat="1" ht="12">
      <c r="B509" s="172"/>
      <c r="D509" s="150" t="s">
        <v>296</v>
      </c>
      <c r="E509" s="173" t="s">
        <v>1</v>
      </c>
      <c r="F509" s="174" t="s">
        <v>641</v>
      </c>
      <c r="H509" s="175">
        <v>42.24</v>
      </c>
      <c r="I509" s="176"/>
      <c r="L509" s="172"/>
      <c r="M509" s="177"/>
      <c r="T509" s="178"/>
      <c r="AT509" s="173" t="s">
        <v>296</v>
      </c>
      <c r="AU509" s="173" t="s">
        <v>89</v>
      </c>
      <c r="AV509" s="13" t="s">
        <v>89</v>
      </c>
      <c r="AW509" s="13" t="s">
        <v>33</v>
      </c>
      <c r="AX509" s="13" t="s">
        <v>78</v>
      </c>
      <c r="AY509" s="173" t="s">
        <v>150</v>
      </c>
    </row>
    <row r="510" spans="2:51" s="13" customFormat="1" ht="12">
      <c r="B510" s="172"/>
      <c r="D510" s="150" t="s">
        <v>296</v>
      </c>
      <c r="E510" s="173" t="s">
        <v>1</v>
      </c>
      <c r="F510" s="174" t="s">
        <v>642</v>
      </c>
      <c r="H510" s="175">
        <v>112.56</v>
      </c>
      <c r="I510" s="176"/>
      <c r="L510" s="172"/>
      <c r="M510" s="177"/>
      <c r="T510" s="178"/>
      <c r="AT510" s="173" t="s">
        <v>296</v>
      </c>
      <c r="AU510" s="173" t="s">
        <v>89</v>
      </c>
      <c r="AV510" s="13" t="s">
        <v>89</v>
      </c>
      <c r="AW510" s="13" t="s">
        <v>33</v>
      </c>
      <c r="AX510" s="13" t="s">
        <v>78</v>
      </c>
      <c r="AY510" s="173" t="s">
        <v>150</v>
      </c>
    </row>
    <row r="511" spans="2:51" s="13" customFormat="1" ht="12">
      <c r="B511" s="172"/>
      <c r="D511" s="150" t="s">
        <v>296</v>
      </c>
      <c r="E511" s="173" t="s">
        <v>1</v>
      </c>
      <c r="F511" s="174" t="s">
        <v>643</v>
      </c>
      <c r="H511" s="175">
        <v>1037.22</v>
      </c>
      <c r="I511" s="176"/>
      <c r="L511" s="172"/>
      <c r="M511" s="177"/>
      <c r="T511" s="178"/>
      <c r="AT511" s="173" t="s">
        <v>296</v>
      </c>
      <c r="AU511" s="173" t="s">
        <v>89</v>
      </c>
      <c r="AV511" s="13" t="s">
        <v>89</v>
      </c>
      <c r="AW511" s="13" t="s">
        <v>33</v>
      </c>
      <c r="AX511" s="13" t="s">
        <v>78</v>
      </c>
      <c r="AY511" s="173" t="s">
        <v>150</v>
      </c>
    </row>
    <row r="512" spans="2:51" s="12" customFormat="1" ht="12">
      <c r="B512" s="166"/>
      <c r="D512" s="150" t="s">
        <v>296</v>
      </c>
      <c r="E512" s="167" t="s">
        <v>1</v>
      </c>
      <c r="F512" s="168" t="s">
        <v>506</v>
      </c>
      <c r="H512" s="167" t="s">
        <v>1</v>
      </c>
      <c r="I512" s="169"/>
      <c r="L512" s="166"/>
      <c r="M512" s="170"/>
      <c r="T512" s="171"/>
      <c r="AT512" s="167" t="s">
        <v>296</v>
      </c>
      <c r="AU512" s="167" t="s">
        <v>89</v>
      </c>
      <c r="AV512" s="12" t="s">
        <v>86</v>
      </c>
      <c r="AW512" s="12" t="s">
        <v>33</v>
      </c>
      <c r="AX512" s="12" t="s">
        <v>78</v>
      </c>
      <c r="AY512" s="167" t="s">
        <v>150</v>
      </c>
    </row>
    <row r="513" spans="2:51" s="13" customFormat="1" ht="12">
      <c r="B513" s="172"/>
      <c r="D513" s="150" t="s">
        <v>296</v>
      </c>
      <c r="E513" s="173" t="s">
        <v>1</v>
      </c>
      <c r="F513" s="174" t="s">
        <v>644</v>
      </c>
      <c r="H513" s="175">
        <v>71.75</v>
      </c>
      <c r="I513" s="176"/>
      <c r="L513" s="172"/>
      <c r="M513" s="177"/>
      <c r="T513" s="178"/>
      <c r="AT513" s="173" t="s">
        <v>296</v>
      </c>
      <c r="AU513" s="173" t="s">
        <v>89</v>
      </c>
      <c r="AV513" s="13" t="s">
        <v>89</v>
      </c>
      <c r="AW513" s="13" t="s">
        <v>33</v>
      </c>
      <c r="AX513" s="13" t="s">
        <v>78</v>
      </c>
      <c r="AY513" s="173" t="s">
        <v>150</v>
      </c>
    </row>
    <row r="514" spans="2:51" s="13" customFormat="1" ht="12">
      <c r="B514" s="172"/>
      <c r="D514" s="150" t="s">
        <v>296</v>
      </c>
      <c r="E514" s="173" t="s">
        <v>1</v>
      </c>
      <c r="F514" s="174" t="s">
        <v>645</v>
      </c>
      <c r="H514" s="175">
        <v>55.36</v>
      </c>
      <c r="I514" s="176"/>
      <c r="L514" s="172"/>
      <c r="M514" s="177"/>
      <c r="T514" s="178"/>
      <c r="AT514" s="173" t="s">
        <v>296</v>
      </c>
      <c r="AU514" s="173" t="s">
        <v>89</v>
      </c>
      <c r="AV514" s="13" t="s">
        <v>89</v>
      </c>
      <c r="AW514" s="13" t="s">
        <v>33</v>
      </c>
      <c r="AX514" s="13" t="s">
        <v>78</v>
      </c>
      <c r="AY514" s="173" t="s">
        <v>150</v>
      </c>
    </row>
    <row r="515" spans="2:51" s="13" customFormat="1" ht="12">
      <c r="B515" s="172"/>
      <c r="D515" s="150" t="s">
        <v>296</v>
      </c>
      <c r="E515" s="173" t="s">
        <v>1</v>
      </c>
      <c r="F515" s="174" t="s">
        <v>646</v>
      </c>
      <c r="H515" s="175">
        <v>207.375</v>
      </c>
      <c r="I515" s="176"/>
      <c r="L515" s="172"/>
      <c r="M515" s="177"/>
      <c r="T515" s="178"/>
      <c r="AT515" s="173" t="s">
        <v>296</v>
      </c>
      <c r="AU515" s="173" t="s">
        <v>89</v>
      </c>
      <c r="AV515" s="13" t="s">
        <v>89</v>
      </c>
      <c r="AW515" s="13" t="s">
        <v>33</v>
      </c>
      <c r="AX515" s="13" t="s">
        <v>78</v>
      </c>
      <c r="AY515" s="173" t="s">
        <v>150</v>
      </c>
    </row>
    <row r="516" spans="2:51" s="12" customFormat="1" ht="12">
      <c r="B516" s="166"/>
      <c r="D516" s="150" t="s">
        <v>296</v>
      </c>
      <c r="E516" s="167" t="s">
        <v>1</v>
      </c>
      <c r="F516" s="168" t="s">
        <v>510</v>
      </c>
      <c r="H516" s="167" t="s">
        <v>1</v>
      </c>
      <c r="I516" s="169"/>
      <c r="L516" s="166"/>
      <c r="M516" s="170"/>
      <c r="T516" s="171"/>
      <c r="AT516" s="167" t="s">
        <v>296</v>
      </c>
      <c r="AU516" s="167" t="s">
        <v>89</v>
      </c>
      <c r="AV516" s="12" t="s">
        <v>86</v>
      </c>
      <c r="AW516" s="12" t="s">
        <v>33</v>
      </c>
      <c r="AX516" s="12" t="s">
        <v>78</v>
      </c>
      <c r="AY516" s="167" t="s">
        <v>150</v>
      </c>
    </row>
    <row r="517" spans="2:51" s="13" customFormat="1" ht="12">
      <c r="B517" s="172"/>
      <c r="D517" s="150" t="s">
        <v>296</v>
      </c>
      <c r="E517" s="173" t="s">
        <v>1</v>
      </c>
      <c r="F517" s="174" t="s">
        <v>647</v>
      </c>
      <c r="H517" s="175">
        <v>273.6</v>
      </c>
      <c r="I517" s="176"/>
      <c r="L517" s="172"/>
      <c r="M517" s="177"/>
      <c r="T517" s="178"/>
      <c r="AT517" s="173" t="s">
        <v>296</v>
      </c>
      <c r="AU517" s="173" t="s">
        <v>89</v>
      </c>
      <c r="AV517" s="13" t="s">
        <v>89</v>
      </c>
      <c r="AW517" s="13" t="s">
        <v>33</v>
      </c>
      <c r="AX517" s="13" t="s">
        <v>78</v>
      </c>
      <c r="AY517" s="173" t="s">
        <v>150</v>
      </c>
    </row>
    <row r="518" spans="2:51" s="12" customFormat="1" ht="12">
      <c r="B518" s="166"/>
      <c r="D518" s="150" t="s">
        <v>296</v>
      </c>
      <c r="E518" s="167" t="s">
        <v>1</v>
      </c>
      <c r="F518" s="168" t="s">
        <v>414</v>
      </c>
      <c r="H518" s="167" t="s">
        <v>1</v>
      </c>
      <c r="I518" s="169"/>
      <c r="L518" s="166"/>
      <c r="M518" s="170"/>
      <c r="T518" s="171"/>
      <c r="AT518" s="167" t="s">
        <v>296</v>
      </c>
      <c r="AU518" s="167" t="s">
        <v>89</v>
      </c>
      <c r="AV518" s="12" t="s">
        <v>86</v>
      </c>
      <c r="AW518" s="12" t="s">
        <v>33</v>
      </c>
      <c r="AX518" s="12" t="s">
        <v>78</v>
      </c>
      <c r="AY518" s="167" t="s">
        <v>150</v>
      </c>
    </row>
    <row r="519" spans="2:51" s="13" customFormat="1" ht="12">
      <c r="B519" s="172"/>
      <c r="D519" s="150" t="s">
        <v>296</v>
      </c>
      <c r="E519" s="173" t="s">
        <v>1</v>
      </c>
      <c r="F519" s="174" t="s">
        <v>648</v>
      </c>
      <c r="H519" s="175">
        <v>91.872</v>
      </c>
      <c r="I519" s="176"/>
      <c r="L519" s="172"/>
      <c r="M519" s="177"/>
      <c r="T519" s="178"/>
      <c r="AT519" s="173" t="s">
        <v>296</v>
      </c>
      <c r="AU519" s="173" t="s">
        <v>89</v>
      </c>
      <c r="AV519" s="13" t="s">
        <v>89</v>
      </c>
      <c r="AW519" s="13" t="s">
        <v>33</v>
      </c>
      <c r="AX519" s="13" t="s">
        <v>78</v>
      </c>
      <c r="AY519" s="173" t="s">
        <v>150</v>
      </c>
    </row>
    <row r="520" spans="2:51" s="13" customFormat="1" ht="12">
      <c r="B520" s="172"/>
      <c r="D520" s="150" t="s">
        <v>296</v>
      </c>
      <c r="E520" s="173" t="s">
        <v>1</v>
      </c>
      <c r="F520" s="174" t="s">
        <v>649</v>
      </c>
      <c r="H520" s="175">
        <v>119.26</v>
      </c>
      <c r="I520" s="176"/>
      <c r="L520" s="172"/>
      <c r="M520" s="177"/>
      <c r="T520" s="178"/>
      <c r="AT520" s="173" t="s">
        <v>296</v>
      </c>
      <c r="AU520" s="173" t="s">
        <v>89</v>
      </c>
      <c r="AV520" s="13" t="s">
        <v>89</v>
      </c>
      <c r="AW520" s="13" t="s">
        <v>33</v>
      </c>
      <c r="AX520" s="13" t="s">
        <v>78</v>
      </c>
      <c r="AY520" s="173" t="s">
        <v>150</v>
      </c>
    </row>
    <row r="521" spans="2:51" s="14" customFormat="1" ht="12">
      <c r="B521" s="179"/>
      <c r="D521" s="150" t="s">
        <v>296</v>
      </c>
      <c r="E521" s="180" t="s">
        <v>1</v>
      </c>
      <c r="F521" s="181" t="s">
        <v>303</v>
      </c>
      <c r="H521" s="182">
        <v>6206.111000000002</v>
      </c>
      <c r="I521" s="183"/>
      <c r="L521" s="179"/>
      <c r="M521" s="184"/>
      <c r="T521" s="185"/>
      <c r="AT521" s="180" t="s">
        <v>296</v>
      </c>
      <c r="AU521" s="180" t="s">
        <v>89</v>
      </c>
      <c r="AV521" s="14" t="s">
        <v>171</v>
      </c>
      <c r="AW521" s="14" t="s">
        <v>33</v>
      </c>
      <c r="AX521" s="14" t="s">
        <v>86</v>
      </c>
      <c r="AY521" s="180" t="s">
        <v>150</v>
      </c>
    </row>
    <row r="522" spans="2:65" s="1" customFormat="1" ht="24.2" customHeight="1">
      <c r="B522" s="32"/>
      <c r="C522" s="154" t="s">
        <v>650</v>
      </c>
      <c r="D522" s="154" t="s">
        <v>172</v>
      </c>
      <c r="E522" s="155" t="s">
        <v>651</v>
      </c>
      <c r="F522" s="156" t="s">
        <v>652</v>
      </c>
      <c r="G522" s="157" t="s">
        <v>293</v>
      </c>
      <c r="H522" s="158">
        <v>6206.111</v>
      </c>
      <c r="I522" s="159"/>
      <c r="J522" s="160">
        <f>ROUND(I522*H522,2)</f>
        <v>0</v>
      </c>
      <c r="K522" s="156" t="s">
        <v>294</v>
      </c>
      <c r="L522" s="32"/>
      <c r="M522" s="161" t="s">
        <v>1</v>
      </c>
      <c r="N522" s="162" t="s">
        <v>43</v>
      </c>
      <c r="P522" s="146">
        <f>O522*H522</f>
        <v>0</v>
      </c>
      <c r="Q522" s="146">
        <v>0</v>
      </c>
      <c r="R522" s="146">
        <f>Q522*H522</f>
        <v>0</v>
      </c>
      <c r="S522" s="146">
        <v>0</v>
      </c>
      <c r="T522" s="147">
        <f>S522*H522</f>
        <v>0</v>
      </c>
      <c r="AR522" s="148" t="s">
        <v>171</v>
      </c>
      <c r="AT522" s="148" t="s">
        <v>172</v>
      </c>
      <c r="AU522" s="148" t="s">
        <v>89</v>
      </c>
      <c r="AY522" s="17" t="s">
        <v>150</v>
      </c>
      <c r="BE522" s="149">
        <f>IF(N522="základní",J522,0)</f>
        <v>0</v>
      </c>
      <c r="BF522" s="149">
        <f>IF(N522="snížená",J522,0)</f>
        <v>0</v>
      </c>
      <c r="BG522" s="149">
        <f>IF(N522="zákl. přenesená",J522,0)</f>
        <v>0</v>
      </c>
      <c r="BH522" s="149">
        <f>IF(N522="sníž. přenesená",J522,0)</f>
        <v>0</v>
      </c>
      <c r="BI522" s="149">
        <f>IF(N522="nulová",J522,0)</f>
        <v>0</v>
      </c>
      <c r="BJ522" s="17" t="s">
        <v>86</v>
      </c>
      <c r="BK522" s="149">
        <f>ROUND(I522*H522,2)</f>
        <v>0</v>
      </c>
      <c r="BL522" s="17" t="s">
        <v>171</v>
      </c>
      <c r="BM522" s="148" t="s">
        <v>653</v>
      </c>
    </row>
    <row r="523" spans="2:65" s="1" customFormat="1" ht="21.75" customHeight="1">
      <c r="B523" s="32"/>
      <c r="C523" s="154" t="s">
        <v>654</v>
      </c>
      <c r="D523" s="154" t="s">
        <v>172</v>
      </c>
      <c r="E523" s="155" t="s">
        <v>655</v>
      </c>
      <c r="F523" s="156" t="s">
        <v>656</v>
      </c>
      <c r="G523" s="157" t="s">
        <v>293</v>
      </c>
      <c r="H523" s="158">
        <v>382.95</v>
      </c>
      <c r="I523" s="159"/>
      <c r="J523" s="160">
        <f>ROUND(I523*H523,2)</f>
        <v>0</v>
      </c>
      <c r="K523" s="156" t="s">
        <v>294</v>
      </c>
      <c r="L523" s="32"/>
      <c r="M523" s="161" t="s">
        <v>1</v>
      </c>
      <c r="N523" s="162" t="s">
        <v>43</v>
      </c>
      <c r="P523" s="146">
        <f>O523*H523</f>
        <v>0</v>
      </c>
      <c r="Q523" s="146">
        <v>0.00058</v>
      </c>
      <c r="R523" s="146">
        <f>Q523*H523</f>
        <v>0.222111</v>
      </c>
      <c r="S523" s="146">
        <v>0</v>
      </c>
      <c r="T523" s="147">
        <f>S523*H523</f>
        <v>0</v>
      </c>
      <c r="AR523" s="148" t="s">
        <v>171</v>
      </c>
      <c r="AT523" s="148" t="s">
        <v>172</v>
      </c>
      <c r="AU523" s="148" t="s">
        <v>89</v>
      </c>
      <c r="AY523" s="17" t="s">
        <v>150</v>
      </c>
      <c r="BE523" s="149">
        <f>IF(N523="základní",J523,0)</f>
        <v>0</v>
      </c>
      <c r="BF523" s="149">
        <f>IF(N523="snížená",J523,0)</f>
        <v>0</v>
      </c>
      <c r="BG523" s="149">
        <f>IF(N523="zákl. přenesená",J523,0)</f>
        <v>0</v>
      </c>
      <c r="BH523" s="149">
        <f>IF(N523="sníž. přenesená",J523,0)</f>
        <v>0</v>
      </c>
      <c r="BI523" s="149">
        <f>IF(N523="nulová",J523,0)</f>
        <v>0</v>
      </c>
      <c r="BJ523" s="17" t="s">
        <v>86</v>
      </c>
      <c r="BK523" s="149">
        <f>ROUND(I523*H523,2)</f>
        <v>0</v>
      </c>
      <c r="BL523" s="17" t="s">
        <v>171</v>
      </c>
      <c r="BM523" s="148" t="s">
        <v>657</v>
      </c>
    </row>
    <row r="524" spans="2:51" s="12" customFormat="1" ht="12">
      <c r="B524" s="166"/>
      <c r="D524" s="150" t="s">
        <v>296</v>
      </c>
      <c r="E524" s="167" t="s">
        <v>1</v>
      </c>
      <c r="F524" s="168" t="s">
        <v>514</v>
      </c>
      <c r="H524" s="167" t="s">
        <v>1</v>
      </c>
      <c r="I524" s="169"/>
      <c r="L524" s="166"/>
      <c r="M524" s="170"/>
      <c r="T524" s="171"/>
      <c r="AT524" s="167" t="s">
        <v>296</v>
      </c>
      <c r="AU524" s="167" t="s">
        <v>89</v>
      </c>
      <c r="AV524" s="12" t="s">
        <v>86</v>
      </c>
      <c r="AW524" s="12" t="s">
        <v>33</v>
      </c>
      <c r="AX524" s="12" t="s">
        <v>78</v>
      </c>
      <c r="AY524" s="167" t="s">
        <v>150</v>
      </c>
    </row>
    <row r="525" spans="2:51" s="13" customFormat="1" ht="12">
      <c r="B525" s="172"/>
      <c r="D525" s="150" t="s">
        <v>296</v>
      </c>
      <c r="E525" s="173" t="s">
        <v>1</v>
      </c>
      <c r="F525" s="174" t="s">
        <v>658</v>
      </c>
      <c r="H525" s="175">
        <v>143.01</v>
      </c>
      <c r="I525" s="176"/>
      <c r="L525" s="172"/>
      <c r="M525" s="177"/>
      <c r="T525" s="178"/>
      <c r="AT525" s="173" t="s">
        <v>296</v>
      </c>
      <c r="AU525" s="173" t="s">
        <v>89</v>
      </c>
      <c r="AV525" s="13" t="s">
        <v>89</v>
      </c>
      <c r="AW525" s="13" t="s">
        <v>33</v>
      </c>
      <c r="AX525" s="13" t="s">
        <v>78</v>
      </c>
      <c r="AY525" s="173" t="s">
        <v>150</v>
      </c>
    </row>
    <row r="526" spans="2:51" s="13" customFormat="1" ht="12">
      <c r="B526" s="172"/>
      <c r="D526" s="150" t="s">
        <v>296</v>
      </c>
      <c r="E526" s="173" t="s">
        <v>1</v>
      </c>
      <c r="F526" s="174" t="s">
        <v>659</v>
      </c>
      <c r="H526" s="175">
        <v>140.08</v>
      </c>
      <c r="I526" s="176"/>
      <c r="L526" s="172"/>
      <c r="M526" s="177"/>
      <c r="T526" s="178"/>
      <c r="AT526" s="173" t="s">
        <v>296</v>
      </c>
      <c r="AU526" s="173" t="s">
        <v>89</v>
      </c>
      <c r="AV526" s="13" t="s">
        <v>89</v>
      </c>
      <c r="AW526" s="13" t="s">
        <v>33</v>
      </c>
      <c r="AX526" s="13" t="s">
        <v>78</v>
      </c>
      <c r="AY526" s="173" t="s">
        <v>150</v>
      </c>
    </row>
    <row r="527" spans="2:51" s="13" customFormat="1" ht="12">
      <c r="B527" s="172"/>
      <c r="D527" s="150" t="s">
        <v>296</v>
      </c>
      <c r="E527" s="173" t="s">
        <v>1</v>
      </c>
      <c r="F527" s="174" t="s">
        <v>660</v>
      </c>
      <c r="H527" s="175">
        <v>99.86</v>
      </c>
      <c r="I527" s="176"/>
      <c r="L527" s="172"/>
      <c r="M527" s="177"/>
      <c r="T527" s="178"/>
      <c r="AT527" s="173" t="s">
        <v>296</v>
      </c>
      <c r="AU527" s="173" t="s">
        <v>89</v>
      </c>
      <c r="AV527" s="13" t="s">
        <v>89</v>
      </c>
      <c r="AW527" s="13" t="s">
        <v>33</v>
      </c>
      <c r="AX527" s="13" t="s">
        <v>78</v>
      </c>
      <c r="AY527" s="173" t="s">
        <v>150</v>
      </c>
    </row>
    <row r="528" spans="2:51" s="14" customFormat="1" ht="12">
      <c r="B528" s="179"/>
      <c r="D528" s="150" t="s">
        <v>296</v>
      </c>
      <c r="E528" s="180" t="s">
        <v>1</v>
      </c>
      <c r="F528" s="181" t="s">
        <v>303</v>
      </c>
      <c r="H528" s="182">
        <v>382.95000000000005</v>
      </c>
      <c r="I528" s="183"/>
      <c r="L528" s="179"/>
      <c r="M528" s="184"/>
      <c r="T528" s="185"/>
      <c r="AT528" s="180" t="s">
        <v>296</v>
      </c>
      <c r="AU528" s="180" t="s">
        <v>89</v>
      </c>
      <c r="AV528" s="14" t="s">
        <v>171</v>
      </c>
      <c r="AW528" s="14" t="s">
        <v>33</v>
      </c>
      <c r="AX528" s="14" t="s">
        <v>86</v>
      </c>
      <c r="AY528" s="180" t="s">
        <v>150</v>
      </c>
    </row>
    <row r="529" spans="2:65" s="1" customFormat="1" ht="21.75" customHeight="1">
      <c r="B529" s="32"/>
      <c r="C529" s="154" t="s">
        <v>661</v>
      </c>
      <c r="D529" s="154" t="s">
        <v>172</v>
      </c>
      <c r="E529" s="155" t="s">
        <v>662</v>
      </c>
      <c r="F529" s="156" t="s">
        <v>663</v>
      </c>
      <c r="G529" s="157" t="s">
        <v>293</v>
      </c>
      <c r="H529" s="158">
        <v>382.95</v>
      </c>
      <c r="I529" s="159"/>
      <c r="J529" s="160">
        <f>ROUND(I529*H529,2)</f>
        <v>0</v>
      </c>
      <c r="K529" s="156" t="s">
        <v>294</v>
      </c>
      <c r="L529" s="32"/>
      <c r="M529" s="161" t="s">
        <v>1</v>
      </c>
      <c r="N529" s="162" t="s">
        <v>43</v>
      </c>
      <c r="P529" s="146">
        <f>O529*H529</f>
        <v>0</v>
      </c>
      <c r="Q529" s="146">
        <v>0</v>
      </c>
      <c r="R529" s="146">
        <f>Q529*H529</f>
        <v>0</v>
      </c>
      <c r="S529" s="146">
        <v>0</v>
      </c>
      <c r="T529" s="147">
        <f>S529*H529</f>
        <v>0</v>
      </c>
      <c r="AR529" s="148" t="s">
        <v>171</v>
      </c>
      <c r="AT529" s="148" t="s">
        <v>172</v>
      </c>
      <c r="AU529" s="148" t="s">
        <v>89</v>
      </c>
      <c r="AY529" s="17" t="s">
        <v>150</v>
      </c>
      <c r="BE529" s="149">
        <f>IF(N529="základní",J529,0)</f>
        <v>0</v>
      </c>
      <c r="BF529" s="149">
        <f>IF(N529="snížená",J529,0)</f>
        <v>0</v>
      </c>
      <c r="BG529" s="149">
        <f>IF(N529="zákl. přenesená",J529,0)</f>
        <v>0</v>
      </c>
      <c r="BH529" s="149">
        <f>IF(N529="sníž. přenesená",J529,0)</f>
        <v>0</v>
      </c>
      <c r="BI529" s="149">
        <f>IF(N529="nulová",J529,0)</f>
        <v>0</v>
      </c>
      <c r="BJ529" s="17" t="s">
        <v>86</v>
      </c>
      <c r="BK529" s="149">
        <f>ROUND(I529*H529,2)</f>
        <v>0</v>
      </c>
      <c r="BL529" s="17" t="s">
        <v>171</v>
      </c>
      <c r="BM529" s="148" t="s">
        <v>664</v>
      </c>
    </row>
    <row r="530" spans="2:65" s="1" customFormat="1" ht="37.9" customHeight="1">
      <c r="B530" s="32"/>
      <c r="C530" s="154" t="s">
        <v>665</v>
      </c>
      <c r="D530" s="154" t="s">
        <v>172</v>
      </c>
      <c r="E530" s="155" t="s">
        <v>666</v>
      </c>
      <c r="F530" s="156" t="s">
        <v>667</v>
      </c>
      <c r="G530" s="157" t="s">
        <v>446</v>
      </c>
      <c r="H530" s="158">
        <v>2217.661</v>
      </c>
      <c r="I530" s="159"/>
      <c r="J530" s="160">
        <f>ROUND(I530*H530,2)</f>
        <v>0</v>
      </c>
      <c r="K530" s="156" t="s">
        <v>294</v>
      </c>
      <c r="L530" s="32"/>
      <c r="M530" s="161" t="s">
        <v>1</v>
      </c>
      <c r="N530" s="162" t="s">
        <v>43</v>
      </c>
      <c r="P530" s="146">
        <f>O530*H530</f>
        <v>0</v>
      </c>
      <c r="Q530" s="146">
        <v>0</v>
      </c>
      <c r="R530" s="146">
        <f>Q530*H530</f>
        <v>0</v>
      </c>
      <c r="S530" s="146">
        <v>0</v>
      </c>
      <c r="T530" s="147">
        <f>S530*H530</f>
        <v>0</v>
      </c>
      <c r="AR530" s="148" t="s">
        <v>171</v>
      </c>
      <c r="AT530" s="148" t="s">
        <v>172</v>
      </c>
      <c r="AU530" s="148" t="s">
        <v>89</v>
      </c>
      <c r="AY530" s="17" t="s">
        <v>150</v>
      </c>
      <c r="BE530" s="149">
        <f>IF(N530="základní",J530,0)</f>
        <v>0</v>
      </c>
      <c r="BF530" s="149">
        <f>IF(N530="snížená",J530,0)</f>
        <v>0</v>
      </c>
      <c r="BG530" s="149">
        <f>IF(N530="zákl. přenesená",J530,0)</f>
        <v>0</v>
      </c>
      <c r="BH530" s="149">
        <f>IF(N530="sníž. přenesená",J530,0)</f>
        <v>0</v>
      </c>
      <c r="BI530" s="149">
        <f>IF(N530="nulová",J530,0)</f>
        <v>0</v>
      </c>
      <c r="BJ530" s="17" t="s">
        <v>86</v>
      </c>
      <c r="BK530" s="149">
        <f>ROUND(I530*H530,2)</f>
        <v>0</v>
      </c>
      <c r="BL530" s="17" t="s">
        <v>171</v>
      </c>
      <c r="BM530" s="148" t="s">
        <v>668</v>
      </c>
    </row>
    <row r="531" spans="2:51" s="13" customFormat="1" ht="12">
      <c r="B531" s="172"/>
      <c r="D531" s="150" t="s">
        <v>296</v>
      </c>
      <c r="E531" s="173" t="s">
        <v>1</v>
      </c>
      <c r="F531" s="174" t="s">
        <v>669</v>
      </c>
      <c r="H531" s="175">
        <v>489.732</v>
      </c>
      <c r="I531" s="176"/>
      <c r="L531" s="172"/>
      <c r="M531" s="177"/>
      <c r="T531" s="178"/>
      <c r="AT531" s="173" t="s">
        <v>296</v>
      </c>
      <c r="AU531" s="173" t="s">
        <v>89</v>
      </c>
      <c r="AV531" s="13" t="s">
        <v>89</v>
      </c>
      <c r="AW531" s="13" t="s">
        <v>33</v>
      </c>
      <c r="AX531" s="13" t="s">
        <v>78</v>
      </c>
      <c r="AY531" s="173" t="s">
        <v>150</v>
      </c>
    </row>
    <row r="532" spans="2:51" s="13" customFormat="1" ht="12">
      <c r="B532" s="172"/>
      <c r="D532" s="150" t="s">
        <v>296</v>
      </c>
      <c r="E532" s="173" t="s">
        <v>1</v>
      </c>
      <c r="F532" s="174" t="s">
        <v>670</v>
      </c>
      <c r="H532" s="175">
        <v>538.3</v>
      </c>
      <c r="I532" s="176"/>
      <c r="L532" s="172"/>
      <c r="M532" s="177"/>
      <c r="T532" s="178"/>
      <c r="AT532" s="173" t="s">
        <v>296</v>
      </c>
      <c r="AU532" s="173" t="s">
        <v>89</v>
      </c>
      <c r="AV532" s="13" t="s">
        <v>89</v>
      </c>
      <c r="AW532" s="13" t="s">
        <v>33</v>
      </c>
      <c r="AX532" s="13" t="s">
        <v>78</v>
      </c>
      <c r="AY532" s="173" t="s">
        <v>150</v>
      </c>
    </row>
    <row r="533" spans="2:51" s="13" customFormat="1" ht="12">
      <c r="B533" s="172"/>
      <c r="D533" s="150" t="s">
        <v>296</v>
      </c>
      <c r="E533" s="173" t="s">
        <v>1</v>
      </c>
      <c r="F533" s="174" t="s">
        <v>671</v>
      </c>
      <c r="H533" s="175">
        <v>5.34</v>
      </c>
      <c r="I533" s="176"/>
      <c r="L533" s="172"/>
      <c r="M533" s="177"/>
      <c r="T533" s="178"/>
      <c r="AT533" s="173" t="s">
        <v>296</v>
      </c>
      <c r="AU533" s="173" t="s">
        <v>89</v>
      </c>
      <c r="AV533" s="13" t="s">
        <v>89</v>
      </c>
      <c r="AW533" s="13" t="s">
        <v>33</v>
      </c>
      <c r="AX533" s="13" t="s">
        <v>78</v>
      </c>
      <c r="AY533" s="173" t="s">
        <v>150</v>
      </c>
    </row>
    <row r="534" spans="2:51" s="15" customFormat="1" ht="12">
      <c r="B534" s="186"/>
      <c r="D534" s="150" t="s">
        <v>296</v>
      </c>
      <c r="E534" s="187" t="s">
        <v>1</v>
      </c>
      <c r="F534" s="188" t="s">
        <v>430</v>
      </c>
      <c r="H534" s="189">
        <v>1033.3719999999998</v>
      </c>
      <c r="I534" s="190"/>
      <c r="L534" s="186"/>
      <c r="M534" s="191"/>
      <c r="T534" s="192"/>
      <c r="AT534" s="187" t="s">
        <v>296</v>
      </c>
      <c r="AU534" s="187" t="s">
        <v>89</v>
      </c>
      <c r="AV534" s="15" t="s">
        <v>166</v>
      </c>
      <c r="AW534" s="15" t="s">
        <v>33</v>
      </c>
      <c r="AX534" s="15" t="s">
        <v>78</v>
      </c>
      <c r="AY534" s="187" t="s">
        <v>150</v>
      </c>
    </row>
    <row r="535" spans="2:51" s="13" customFormat="1" ht="22.5">
      <c r="B535" s="172"/>
      <c r="D535" s="150" t="s">
        <v>296</v>
      </c>
      <c r="E535" s="173" t="s">
        <v>1</v>
      </c>
      <c r="F535" s="174" t="s">
        <v>672</v>
      </c>
      <c r="H535" s="175">
        <v>150.917</v>
      </c>
      <c r="I535" s="176"/>
      <c r="L535" s="172"/>
      <c r="M535" s="177"/>
      <c r="T535" s="178"/>
      <c r="AT535" s="173" t="s">
        <v>296</v>
      </c>
      <c r="AU535" s="173" t="s">
        <v>89</v>
      </c>
      <c r="AV535" s="13" t="s">
        <v>89</v>
      </c>
      <c r="AW535" s="13" t="s">
        <v>33</v>
      </c>
      <c r="AX535" s="13" t="s">
        <v>78</v>
      </c>
      <c r="AY535" s="173" t="s">
        <v>150</v>
      </c>
    </row>
    <row r="536" spans="2:51" s="15" customFormat="1" ht="12">
      <c r="B536" s="186"/>
      <c r="D536" s="150" t="s">
        <v>296</v>
      </c>
      <c r="E536" s="187" t="s">
        <v>1</v>
      </c>
      <c r="F536" s="188" t="s">
        <v>430</v>
      </c>
      <c r="H536" s="189">
        <v>150.917</v>
      </c>
      <c r="I536" s="190"/>
      <c r="L536" s="186"/>
      <c r="M536" s="191"/>
      <c r="T536" s="192"/>
      <c r="AT536" s="187" t="s">
        <v>296</v>
      </c>
      <c r="AU536" s="187" t="s">
        <v>89</v>
      </c>
      <c r="AV536" s="15" t="s">
        <v>166</v>
      </c>
      <c r="AW536" s="15" t="s">
        <v>33</v>
      </c>
      <c r="AX536" s="15" t="s">
        <v>78</v>
      </c>
      <c r="AY536" s="187" t="s">
        <v>150</v>
      </c>
    </row>
    <row r="537" spans="2:51" s="13" customFormat="1" ht="12">
      <c r="B537" s="172"/>
      <c r="D537" s="150" t="s">
        <v>296</v>
      </c>
      <c r="E537" s="173" t="s">
        <v>1</v>
      </c>
      <c r="F537" s="174" t="s">
        <v>673</v>
      </c>
      <c r="H537" s="175">
        <v>2217.661</v>
      </c>
      <c r="I537" s="176"/>
      <c r="L537" s="172"/>
      <c r="M537" s="177"/>
      <c r="T537" s="178"/>
      <c r="AT537" s="173" t="s">
        <v>296</v>
      </c>
      <c r="AU537" s="173" t="s">
        <v>89</v>
      </c>
      <c r="AV537" s="13" t="s">
        <v>89</v>
      </c>
      <c r="AW537" s="13" t="s">
        <v>33</v>
      </c>
      <c r="AX537" s="13" t="s">
        <v>86</v>
      </c>
      <c r="AY537" s="173" t="s">
        <v>150</v>
      </c>
    </row>
    <row r="538" spans="2:65" s="1" customFormat="1" ht="37.9" customHeight="1">
      <c r="B538" s="32"/>
      <c r="C538" s="154" t="s">
        <v>674</v>
      </c>
      <c r="D538" s="154" t="s">
        <v>172</v>
      </c>
      <c r="E538" s="155" t="s">
        <v>675</v>
      </c>
      <c r="F538" s="156" t="s">
        <v>676</v>
      </c>
      <c r="G538" s="157" t="s">
        <v>446</v>
      </c>
      <c r="H538" s="158">
        <v>287.183</v>
      </c>
      <c r="I538" s="159"/>
      <c r="J538" s="160">
        <f>ROUND(I538*H538,2)</f>
        <v>0</v>
      </c>
      <c r="K538" s="156" t="s">
        <v>294</v>
      </c>
      <c r="L538" s="32"/>
      <c r="M538" s="161" t="s">
        <v>1</v>
      </c>
      <c r="N538" s="162" t="s">
        <v>43</v>
      </c>
      <c r="P538" s="146">
        <f>O538*H538</f>
        <v>0</v>
      </c>
      <c r="Q538" s="146">
        <v>0</v>
      </c>
      <c r="R538" s="146">
        <f>Q538*H538</f>
        <v>0</v>
      </c>
      <c r="S538" s="146">
        <v>0</v>
      </c>
      <c r="T538" s="147">
        <f>S538*H538</f>
        <v>0</v>
      </c>
      <c r="AR538" s="148" t="s">
        <v>171</v>
      </c>
      <c r="AT538" s="148" t="s">
        <v>172</v>
      </c>
      <c r="AU538" s="148" t="s">
        <v>89</v>
      </c>
      <c r="AY538" s="17" t="s">
        <v>150</v>
      </c>
      <c r="BE538" s="149">
        <f>IF(N538="základní",J538,0)</f>
        <v>0</v>
      </c>
      <c r="BF538" s="149">
        <f>IF(N538="snížená",J538,0)</f>
        <v>0</v>
      </c>
      <c r="BG538" s="149">
        <f>IF(N538="zákl. přenesená",J538,0)</f>
        <v>0</v>
      </c>
      <c r="BH538" s="149">
        <f>IF(N538="sníž. přenesená",J538,0)</f>
        <v>0</v>
      </c>
      <c r="BI538" s="149">
        <f>IF(N538="nulová",J538,0)</f>
        <v>0</v>
      </c>
      <c r="BJ538" s="17" t="s">
        <v>86</v>
      </c>
      <c r="BK538" s="149">
        <f>ROUND(I538*H538,2)</f>
        <v>0</v>
      </c>
      <c r="BL538" s="17" t="s">
        <v>171</v>
      </c>
      <c r="BM538" s="148" t="s">
        <v>677</v>
      </c>
    </row>
    <row r="539" spans="2:51" s="13" customFormat="1" ht="22.5">
      <c r="B539" s="172"/>
      <c r="D539" s="150" t="s">
        <v>296</v>
      </c>
      <c r="E539" s="173" t="s">
        <v>1</v>
      </c>
      <c r="F539" s="174" t="s">
        <v>678</v>
      </c>
      <c r="H539" s="175">
        <v>287.183</v>
      </c>
      <c r="I539" s="176"/>
      <c r="L539" s="172"/>
      <c r="M539" s="177"/>
      <c r="T539" s="178"/>
      <c r="AT539" s="173" t="s">
        <v>296</v>
      </c>
      <c r="AU539" s="173" t="s">
        <v>89</v>
      </c>
      <c r="AV539" s="13" t="s">
        <v>89</v>
      </c>
      <c r="AW539" s="13" t="s">
        <v>33</v>
      </c>
      <c r="AX539" s="13" t="s">
        <v>86</v>
      </c>
      <c r="AY539" s="173" t="s">
        <v>150</v>
      </c>
    </row>
    <row r="540" spans="2:65" s="1" customFormat="1" ht="37.9" customHeight="1">
      <c r="B540" s="32"/>
      <c r="C540" s="154" t="s">
        <v>679</v>
      </c>
      <c r="D540" s="154" t="s">
        <v>172</v>
      </c>
      <c r="E540" s="155" t="s">
        <v>680</v>
      </c>
      <c r="F540" s="156" t="s">
        <v>681</v>
      </c>
      <c r="G540" s="157" t="s">
        <v>446</v>
      </c>
      <c r="H540" s="158">
        <v>1400.76</v>
      </c>
      <c r="I540" s="159"/>
      <c r="J540" s="160">
        <f>ROUND(I540*H540,2)</f>
        <v>0</v>
      </c>
      <c r="K540" s="156" t="s">
        <v>294</v>
      </c>
      <c r="L540" s="32"/>
      <c r="M540" s="161" t="s">
        <v>1</v>
      </c>
      <c r="N540" s="162" t="s">
        <v>43</v>
      </c>
      <c r="P540" s="146">
        <f>O540*H540</f>
        <v>0</v>
      </c>
      <c r="Q540" s="146">
        <v>0</v>
      </c>
      <c r="R540" s="146">
        <f>Q540*H540</f>
        <v>0</v>
      </c>
      <c r="S540" s="146">
        <v>0</v>
      </c>
      <c r="T540" s="147">
        <f>S540*H540</f>
        <v>0</v>
      </c>
      <c r="AR540" s="148" t="s">
        <v>171</v>
      </c>
      <c r="AT540" s="148" t="s">
        <v>172</v>
      </c>
      <c r="AU540" s="148" t="s">
        <v>89</v>
      </c>
      <c r="AY540" s="17" t="s">
        <v>150</v>
      </c>
      <c r="BE540" s="149">
        <f>IF(N540="základní",J540,0)</f>
        <v>0</v>
      </c>
      <c r="BF540" s="149">
        <f>IF(N540="snížená",J540,0)</f>
        <v>0</v>
      </c>
      <c r="BG540" s="149">
        <f>IF(N540="zákl. přenesená",J540,0)</f>
        <v>0</v>
      </c>
      <c r="BH540" s="149">
        <f>IF(N540="sníž. přenesená",J540,0)</f>
        <v>0</v>
      </c>
      <c r="BI540" s="149">
        <f>IF(N540="nulová",J540,0)</f>
        <v>0</v>
      </c>
      <c r="BJ540" s="17" t="s">
        <v>86</v>
      </c>
      <c r="BK540" s="149">
        <f>ROUND(I540*H540,2)</f>
        <v>0</v>
      </c>
      <c r="BL540" s="17" t="s">
        <v>171</v>
      </c>
      <c r="BM540" s="148" t="s">
        <v>682</v>
      </c>
    </row>
    <row r="541" spans="2:51" s="12" customFormat="1" ht="12">
      <c r="B541" s="166"/>
      <c r="D541" s="150" t="s">
        <v>296</v>
      </c>
      <c r="E541" s="167" t="s">
        <v>1</v>
      </c>
      <c r="F541" s="168" t="s">
        <v>683</v>
      </c>
      <c r="H541" s="167" t="s">
        <v>1</v>
      </c>
      <c r="I541" s="169"/>
      <c r="L541" s="166"/>
      <c r="M541" s="170"/>
      <c r="T541" s="171"/>
      <c r="AT541" s="167" t="s">
        <v>296</v>
      </c>
      <c r="AU541" s="167" t="s">
        <v>89</v>
      </c>
      <c r="AV541" s="12" t="s">
        <v>86</v>
      </c>
      <c r="AW541" s="12" t="s">
        <v>33</v>
      </c>
      <c r="AX541" s="12" t="s">
        <v>78</v>
      </c>
      <c r="AY541" s="167" t="s">
        <v>150</v>
      </c>
    </row>
    <row r="542" spans="2:51" s="13" customFormat="1" ht="12">
      <c r="B542" s="172"/>
      <c r="D542" s="150" t="s">
        <v>296</v>
      </c>
      <c r="E542" s="173" t="s">
        <v>1</v>
      </c>
      <c r="F542" s="174" t="s">
        <v>684</v>
      </c>
      <c r="H542" s="175">
        <v>2585.049</v>
      </c>
      <c r="I542" s="176"/>
      <c r="L542" s="172"/>
      <c r="M542" s="177"/>
      <c r="T542" s="178"/>
      <c r="AT542" s="173" t="s">
        <v>296</v>
      </c>
      <c r="AU542" s="173" t="s">
        <v>89</v>
      </c>
      <c r="AV542" s="13" t="s">
        <v>89</v>
      </c>
      <c r="AW542" s="13" t="s">
        <v>33</v>
      </c>
      <c r="AX542" s="13" t="s">
        <v>78</v>
      </c>
      <c r="AY542" s="173" t="s">
        <v>150</v>
      </c>
    </row>
    <row r="543" spans="2:51" s="12" customFormat="1" ht="12">
      <c r="B543" s="166"/>
      <c r="D543" s="150" t="s">
        <v>296</v>
      </c>
      <c r="E543" s="167" t="s">
        <v>1</v>
      </c>
      <c r="F543" s="168" t="s">
        <v>685</v>
      </c>
      <c r="H543" s="167" t="s">
        <v>1</v>
      </c>
      <c r="I543" s="169"/>
      <c r="L543" s="166"/>
      <c r="M543" s="170"/>
      <c r="T543" s="171"/>
      <c r="AT543" s="167" t="s">
        <v>296</v>
      </c>
      <c r="AU543" s="167" t="s">
        <v>89</v>
      </c>
      <c r="AV543" s="12" t="s">
        <v>86</v>
      </c>
      <c r="AW543" s="12" t="s">
        <v>33</v>
      </c>
      <c r="AX543" s="12" t="s">
        <v>78</v>
      </c>
      <c r="AY543" s="167" t="s">
        <v>150</v>
      </c>
    </row>
    <row r="544" spans="2:51" s="13" customFormat="1" ht="12">
      <c r="B544" s="172"/>
      <c r="D544" s="150" t="s">
        <v>296</v>
      </c>
      <c r="E544" s="173" t="s">
        <v>1</v>
      </c>
      <c r="F544" s="174" t="s">
        <v>686</v>
      </c>
      <c r="H544" s="175">
        <v>-489.732</v>
      </c>
      <c r="I544" s="176"/>
      <c r="L544" s="172"/>
      <c r="M544" s="177"/>
      <c r="T544" s="178"/>
      <c r="AT544" s="173" t="s">
        <v>296</v>
      </c>
      <c r="AU544" s="173" t="s">
        <v>89</v>
      </c>
      <c r="AV544" s="13" t="s">
        <v>89</v>
      </c>
      <c r="AW544" s="13" t="s">
        <v>33</v>
      </c>
      <c r="AX544" s="13" t="s">
        <v>78</v>
      </c>
      <c r="AY544" s="173" t="s">
        <v>150</v>
      </c>
    </row>
    <row r="545" spans="2:51" s="13" customFormat="1" ht="12">
      <c r="B545" s="172"/>
      <c r="D545" s="150" t="s">
        <v>296</v>
      </c>
      <c r="E545" s="173" t="s">
        <v>1</v>
      </c>
      <c r="F545" s="174" t="s">
        <v>687</v>
      </c>
      <c r="H545" s="175">
        <v>-538.3</v>
      </c>
      <c r="I545" s="176"/>
      <c r="L545" s="172"/>
      <c r="M545" s="177"/>
      <c r="T545" s="178"/>
      <c r="AT545" s="173" t="s">
        <v>296</v>
      </c>
      <c r="AU545" s="173" t="s">
        <v>89</v>
      </c>
      <c r="AV545" s="13" t="s">
        <v>89</v>
      </c>
      <c r="AW545" s="13" t="s">
        <v>33</v>
      </c>
      <c r="AX545" s="13" t="s">
        <v>78</v>
      </c>
      <c r="AY545" s="173" t="s">
        <v>150</v>
      </c>
    </row>
    <row r="546" spans="2:51" s="13" customFormat="1" ht="12">
      <c r="B546" s="172"/>
      <c r="D546" s="150" t="s">
        <v>296</v>
      </c>
      <c r="E546" s="173" t="s">
        <v>1</v>
      </c>
      <c r="F546" s="174" t="s">
        <v>688</v>
      </c>
      <c r="H546" s="175">
        <v>-5.34</v>
      </c>
      <c r="I546" s="176"/>
      <c r="L546" s="172"/>
      <c r="M546" s="177"/>
      <c r="T546" s="178"/>
      <c r="AT546" s="173" t="s">
        <v>296</v>
      </c>
      <c r="AU546" s="173" t="s">
        <v>89</v>
      </c>
      <c r="AV546" s="13" t="s">
        <v>89</v>
      </c>
      <c r="AW546" s="13" t="s">
        <v>33</v>
      </c>
      <c r="AX546" s="13" t="s">
        <v>78</v>
      </c>
      <c r="AY546" s="173" t="s">
        <v>150</v>
      </c>
    </row>
    <row r="547" spans="2:51" s="13" customFormat="1" ht="12">
      <c r="B547" s="172"/>
      <c r="D547" s="150" t="s">
        <v>296</v>
      </c>
      <c r="E547" s="173" t="s">
        <v>1</v>
      </c>
      <c r="F547" s="174" t="s">
        <v>689</v>
      </c>
      <c r="H547" s="175">
        <v>-150.917</v>
      </c>
      <c r="I547" s="176"/>
      <c r="L547" s="172"/>
      <c r="M547" s="177"/>
      <c r="T547" s="178"/>
      <c r="AT547" s="173" t="s">
        <v>296</v>
      </c>
      <c r="AU547" s="173" t="s">
        <v>89</v>
      </c>
      <c r="AV547" s="13" t="s">
        <v>89</v>
      </c>
      <c r="AW547" s="13" t="s">
        <v>33</v>
      </c>
      <c r="AX547" s="13" t="s">
        <v>78</v>
      </c>
      <c r="AY547" s="173" t="s">
        <v>150</v>
      </c>
    </row>
    <row r="548" spans="2:51" s="14" customFormat="1" ht="12">
      <c r="B548" s="179"/>
      <c r="D548" s="150" t="s">
        <v>296</v>
      </c>
      <c r="E548" s="180" t="s">
        <v>1</v>
      </c>
      <c r="F548" s="181" t="s">
        <v>303</v>
      </c>
      <c r="H548" s="182">
        <v>1400.7600000000002</v>
      </c>
      <c r="I548" s="183"/>
      <c r="L548" s="179"/>
      <c r="M548" s="184"/>
      <c r="T548" s="185"/>
      <c r="AT548" s="180" t="s">
        <v>296</v>
      </c>
      <c r="AU548" s="180" t="s">
        <v>89</v>
      </c>
      <c r="AV548" s="14" t="s">
        <v>171</v>
      </c>
      <c r="AW548" s="14" t="s">
        <v>33</v>
      </c>
      <c r="AX548" s="14" t="s">
        <v>86</v>
      </c>
      <c r="AY548" s="180" t="s">
        <v>150</v>
      </c>
    </row>
    <row r="549" spans="2:65" s="1" customFormat="1" ht="37.9" customHeight="1">
      <c r="B549" s="32"/>
      <c r="C549" s="154" t="s">
        <v>690</v>
      </c>
      <c r="D549" s="154" t="s">
        <v>172</v>
      </c>
      <c r="E549" s="155" t="s">
        <v>691</v>
      </c>
      <c r="F549" s="156" t="s">
        <v>692</v>
      </c>
      <c r="G549" s="157" t="s">
        <v>446</v>
      </c>
      <c r="H549" s="158">
        <v>9805.32</v>
      </c>
      <c r="I549" s="159"/>
      <c r="J549" s="160">
        <f>ROUND(I549*H549,2)</f>
        <v>0</v>
      </c>
      <c r="K549" s="156" t="s">
        <v>294</v>
      </c>
      <c r="L549" s="32"/>
      <c r="M549" s="161" t="s">
        <v>1</v>
      </c>
      <c r="N549" s="162" t="s">
        <v>43</v>
      </c>
      <c r="P549" s="146">
        <f>O549*H549</f>
        <v>0</v>
      </c>
      <c r="Q549" s="146">
        <v>0</v>
      </c>
      <c r="R549" s="146">
        <f>Q549*H549</f>
        <v>0</v>
      </c>
      <c r="S549" s="146">
        <v>0</v>
      </c>
      <c r="T549" s="147">
        <f>S549*H549</f>
        <v>0</v>
      </c>
      <c r="AR549" s="148" t="s">
        <v>171</v>
      </c>
      <c r="AT549" s="148" t="s">
        <v>172</v>
      </c>
      <c r="AU549" s="148" t="s">
        <v>89</v>
      </c>
      <c r="AY549" s="17" t="s">
        <v>150</v>
      </c>
      <c r="BE549" s="149">
        <f>IF(N549="základní",J549,0)</f>
        <v>0</v>
      </c>
      <c r="BF549" s="149">
        <f>IF(N549="snížená",J549,0)</f>
        <v>0</v>
      </c>
      <c r="BG549" s="149">
        <f>IF(N549="zákl. přenesená",J549,0)</f>
        <v>0</v>
      </c>
      <c r="BH549" s="149">
        <f>IF(N549="sníž. přenesená",J549,0)</f>
        <v>0</v>
      </c>
      <c r="BI549" s="149">
        <f>IF(N549="nulová",J549,0)</f>
        <v>0</v>
      </c>
      <c r="BJ549" s="17" t="s">
        <v>86</v>
      </c>
      <c r="BK549" s="149">
        <f>ROUND(I549*H549,2)</f>
        <v>0</v>
      </c>
      <c r="BL549" s="17" t="s">
        <v>171</v>
      </c>
      <c r="BM549" s="148" t="s">
        <v>693</v>
      </c>
    </row>
    <row r="550" spans="2:51" s="13" customFormat="1" ht="12">
      <c r="B550" s="172"/>
      <c r="D550" s="150" t="s">
        <v>296</v>
      </c>
      <c r="F550" s="174" t="s">
        <v>694</v>
      </c>
      <c r="H550" s="175">
        <v>9805.32</v>
      </c>
      <c r="I550" s="176"/>
      <c r="L550" s="172"/>
      <c r="M550" s="177"/>
      <c r="T550" s="178"/>
      <c r="AT550" s="173" t="s">
        <v>296</v>
      </c>
      <c r="AU550" s="173" t="s">
        <v>89</v>
      </c>
      <c r="AV550" s="13" t="s">
        <v>89</v>
      </c>
      <c r="AW550" s="13" t="s">
        <v>4</v>
      </c>
      <c r="AX550" s="13" t="s">
        <v>86</v>
      </c>
      <c r="AY550" s="173" t="s">
        <v>150</v>
      </c>
    </row>
    <row r="551" spans="2:65" s="1" customFormat="1" ht="24.2" customHeight="1">
      <c r="B551" s="32"/>
      <c r="C551" s="154" t="s">
        <v>695</v>
      </c>
      <c r="D551" s="154" t="s">
        <v>172</v>
      </c>
      <c r="E551" s="155" t="s">
        <v>696</v>
      </c>
      <c r="F551" s="156" t="s">
        <v>697</v>
      </c>
      <c r="G551" s="157" t="s">
        <v>446</v>
      </c>
      <c r="H551" s="158">
        <v>1033.372</v>
      </c>
      <c r="I551" s="159"/>
      <c r="J551" s="160">
        <f>ROUND(I551*H551,2)</f>
        <v>0</v>
      </c>
      <c r="K551" s="156" t="s">
        <v>294</v>
      </c>
      <c r="L551" s="32"/>
      <c r="M551" s="161" t="s">
        <v>1</v>
      </c>
      <c r="N551" s="162" t="s">
        <v>43</v>
      </c>
      <c r="P551" s="146">
        <f>O551*H551</f>
        <v>0</v>
      </c>
      <c r="Q551" s="146">
        <v>0</v>
      </c>
      <c r="R551" s="146">
        <f>Q551*H551</f>
        <v>0</v>
      </c>
      <c r="S551" s="146">
        <v>0</v>
      </c>
      <c r="T551" s="147">
        <f>S551*H551</f>
        <v>0</v>
      </c>
      <c r="AR551" s="148" t="s">
        <v>171</v>
      </c>
      <c r="AT551" s="148" t="s">
        <v>172</v>
      </c>
      <c r="AU551" s="148" t="s">
        <v>89</v>
      </c>
      <c r="AY551" s="17" t="s">
        <v>150</v>
      </c>
      <c r="BE551" s="149">
        <f>IF(N551="základní",J551,0)</f>
        <v>0</v>
      </c>
      <c r="BF551" s="149">
        <f>IF(N551="snížená",J551,0)</f>
        <v>0</v>
      </c>
      <c r="BG551" s="149">
        <f>IF(N551="zákl. přenesená",J551,0)</f>
        <v>0</v>
      </c>
      <c r="BH551" s="149">
        <f>IF(N551="sníž. přenesená",J551,0)</f>
        <v>0</v>
      </c>
      <c r="BI551" s="149">
        <f>IF(N551="nulová",J551,0)</f>
        <v>0</v>
      </c>
      <c r="BJ551" s="17" t="s">
        <v>86</v>
      </c>
      <c r="BK551" s="149">
        <f>ROUND(I551*H551,2)</f>
        <v>0</v>
      </c>
      <c r="BL551" s="17" t="s">
        <v>171</v>
      </c>
      <c r="BM551" s="148" t="s">
        <v>698</v>
      </c>
    </row>
    <row r="552" spans="2:51" s="13" customFormat="1" ht="12">
      <c r="B552" s="172"/>
      <c r="D552" s="150" t="s">
        <v>296</v>
      </c>
      <c r="E552" s="173" t="s">
        <v>1</v>
      </c>
      <c r="F552" s="174" t="s">
        <v>699</v>
      </c>
      <c r="H552" s="175">
        <v>489.732</v>
      </c>
      <c r="I552" s="176"/>
      <c r="L552" s="172"/>
      <c r="M552" s="177"/>
      <c r="T552" s="178"/>
      <c r="AT552" s="173" t="s">
        <v>296</v>
      </c>
      <c r="AU552" s="173" t="s">
        <v>89</v>
      </c>
      <c r="AV552" s="13" t="s">
        <v>89</v>
      </c>
      <c r="AW552" s="13" t="s">
        <v>33</v>
      </c>
      <c r="AX552" s="13" t="s">
        <v>78</v>
      </c>
      <c r="AY552" s="173" t="s">
        <v>150</v>
      </c>
    </row>
    <row r="553" spans="2:51" s="13" customFormat="1" ht="12">
      <c r="B553" s="172"/>
      <c r="D553" s="150" t="s">
        <v>296</v>
      </c>
      <c r="E553" s="173" t="s">
        <v>1</v>
      </c>
      <c r="F553" s="174" t="s">
        <v>700</v>
      </c>
      <c r="H553" s="175">
        <v>538.3</v>
      </c>
      <c r="I553" s="176"/>
      <c r="L553" s="172"/>
      <c r="M553" s="177"/>
      <c r="T553" s="178"/>
      <c r="AT553" s="173" t="s">
        <v>296</v>
      </c>
      <c r="AU553" s="173" t="s">
        <v>89</v>
      </c>
      <c r="AV553" s="13" t="s">
        <v>89</v>
      </c>
      <c r="AW553" s="13" t="s">
        <v>33</v>
      </c>
      <c r="AX553" s="13" t="s">
        <v>78</v>
      </c>
      <c r="AY553" s="173" t="s">
        <v>150</v>
      </c>
    </row>
    <row r="554" spans="2:51" s="13" customFormat="1" ht="12">
      <c r="B554" s="172"/>
      <c r="D554" s="150" t="s">
        <v>296</v>
      </c>
      <c r="E554" s="173" t="s">
        <v>1</v>
      </c>
      <c r="F554" s="174" t="s">
        <v>701</v>
      </c>
      <c r="H554" s="175">
        <v>5.34</v>
      </c>
      <c r="I554" s="176"/>
      <c r="L554" s="172"/>
      <c r="M554" s="177"/>
      <c r="T554" s="178"/>
      <c r="AT554" s="173" t="s">
        <v>296</v>
      </c>
      <c r="AU554" s="173" t="s">
        <v>89</v>
      </c>
      <c r="AV554" s="13" t="s">
        <v>89</v>
      </c>
      <c r="AW554" s="13" t="s">
        <v>33</v>
      </c>
      <c r="AX554" s="13" t="s">
        <v>78</v>
      </c>
      <c r="AY554" s="173" t="s">
        <v>150</v>
      </c>
    </row>
    <row r="555" spans="2:51" s="14" customFormat="1" ht="12">
      <c r="B555" s="179"/>
      <c r="D555" s="150" t="s">
        <v>296</v>
      </c>
      <c r="E555" s="180" t="s">
        <v>1</v>
      </c>
      <c r="F555" s="181" t="s">
        <v>303</v>
      </c>
      <c r="H555" s="182">
        <v>1033.3719999999998</v>
      </c>
      <c r="I555" s="183"/>
      <c r="L555" s="179"/>
      <c r="M555" s="184"/>
      <c r="T555" s="185"/>
      <c r="AT555" s="180" t="s">
        <v>296</v>
      </c>
      <c r="AU555" s="180" t="s">
        <v>89</v>
      </c>
      <c r="AV555" s="14" t="s">
        <v>171</v>
      </c>
      <c r="AW555" s="14" t="s">
        <v>33</v>
      </c>
      <c r="AX555" s="14" t="s">
        <v>86</v>
      </c>
      <c r="AY555" s="180" t="s">
        <v>150</v>
      </c>
    </row>
    <row r="556" spans="2:65" s="1" customFormat="1" ht="24.2" customHeight="1">
      <c r="B556" s="32"/>
      <c r="C556" s="154" t="s">
        <v>702</v>
      </c>
      <c r="D556" s="154" t="s">
        <v>172</v>
      </c>
      <c r="E556" s="155" t="s">
        <v>703</v>
      </c>
      <c r="F556" s="156" t="s">
        <v>704</v>
      </c>
      <c r="G556" s="157" t="s">
        <v>446</v>
      </c>
      <c r="H556" s="158">
        <v>5.34</v>
      </c>
      <c r="I556" s="159"/>
      <c r="J556" s="160">
        <f>ROUND(I556*H556,2)</f>
        <v>0</v>
      </c>
      <c r="K556" s="156" t="s">
        <v>294</v>
      </c>
      <c r="L556" s="32"/>
      <c r="M556" s="161" t="s">
        <v>1</v>
      </c>
      <c r="N556" s="162" t="s">
        <v>43</v>
      </c>
      <c r="P556" s="146">
        <f>O556*H556</f>
        <v>0</v>
      </c>
      <c r="Q556" s="146">
        <v>0</v>
      </c>
      <c r="R556" s="146">
        <f>Q556*H556</f>
        <v>0</v>
      </c>
      <c r="S556" s="146">
        <v>0</v>
      </c>
      <c r="T556" s="147">
        <f>S556*H556</f>
        <v>0</v>
      </c>
      <c r="AR556" s="148" t="s">
        <v>171</v>
      </c>
      <c r="AT556" s="148" t="s">
        <v>172</v>
      </c>
      <c r="AU556" s="148" t="s">
        <v>89</v>
      </c>
      <c r="AY556" s="17" t="s">
        <v>150</v>
      </c>
      <c r="BE556" s="149">
        <f>IF(N556="základní",J556,0)</f>
        <v>0</v>
      </c>
      <c r="BF556" s="149">
        <f>IF(N556="snížená",J556,0)</f>
        <v>0</v>
      </c>
      <c r="BG556" s="149">
        <f>IF(N556="zákl. přenesená",J556,0)</f>
        <v>0</v>
      </c>
      <c r="BH556" s="149">
        <f>IF(N556="sníž. přenesená",J556,0)</f>
        <v>0</v>
      </c>
      <c r="BI556" s="149">
        <f>IF(N556="nulová",J556,0)</f>
        <v>0</v>
      </c>
      <c r="BJ556" s="17" t="s">
        <v>86</v>
      </c>
      <c r="BK556" s="149">
        <f>ROUND(I556*H556,2)</f>
        <v>0</v>
      </c>
      <c r="BL556" s="17" t="s">
        <v>171</v>
      </c>
      <c r="BM556" s="148" t="s">
        <v>705</v>
      </c>
    </row>
    <row r="557" spans="2:51" s="13" customFormat="1" ht="12">
      <c r="B557" s="172"/>
      <c r="D557" s="150" t="s">
        <v>296</v>
      </c>
      <c r="E557" s="173" t="s">
        <v>1</v>
      </c>
      <c r="F557" s="174" t="s">
        <v>706</v>
      </c>
      <c r="H557" s="175">
        <v>5.34</v>
      </c>
      <c r="I557" s="176"/>
      <c r="L557" s="172"/>
      <c r="M557" s="177"/>
      <c r="T557" s="178"/>
      <c r="AT557" s="173" t="s">
        <v>296</v>
      </c>
      <c r="AU557" s="173" t="s">
        <v>89</v>
      </c>
      <c r="AV557" s="13" t="s">
        <v>89</v>
      </c>
      <c r="AW557" s="13" t="s">
        <v>33</v>
      </c>
      <c r="AX557" s="13" t="s">
        <v>86</v>
      </c>
      <c r="AY557" s="173" t="s">
        <v>150</v>
      </c>
    </row>
    <row r="558" spans="2:65" s="1" customFormat="1" ht="24.2" customHeight="1">
      <c r="B558" s="32"/>
      <c r="C558" s="154" t="s">
        <v>707</v>
      </c>
      <c r="D558" s="154" t="s">
        <v>172</v>
      </c>
      <c r="E558" s="155" t="s">
        <v>708</v>
      </c>
      <c r="F558" s="156" t="s">
        <v>709</v>
      </c>
      <c r="G558" s="157" t="s">
        <v>293</v>
      </c>
      <c r="H558" s="158">
        <v>10.68</v>
      </c>
      <c r="I558" s="159"/>
      <c r="J558" s="160">
        <f>ROUND(I558*H558,2)</f>
        <v>0</v>
      </c>
      <c r="K558" s="156" t="s">
        <v>294</v>
      </c>
      <c r="L558" s="32"/>
      <c r="M558" s="161" t="s">
        <v>1</v>
      </c>
      <c r="N558" s="162" t="s">
        <v>43</v>
      </c>
      <c r="P558" s="146">
        <f>O558*H558</f>
        <v>0</v>
      </c>
      <c r="Q558" s="146">
        <v>0</v>
      </c>
      <c r="R558" s="146">
        <f>Q558*H558</f>
        <v>0</v>
      </c>
      <c r="S558" s="146">
        <v>0</v>
      </c>
      <c r="T558" s="147">
        <f>S558*H558</f>
        <v>0</v>
      </c>
      <c r="AR558" s="148" t="s">
        <v>171</v>
      </c>
      <c r="AT558" s="148" t="s">
        <v>172</v>
      </c>
      <c r="AU558" s="148" t="s">
        <v>89</v>
      </c>
      <c r="AY558" s="17" t="s">
        <v>150</v>
      </c>
      <c r="BE558" s="149">
        <f>IF(N558="základní",J558,0)</f>
        <v>0</v>
      </c>
      <c r="BF558" s="149">
        <f>IF(N558="snížená",J558,0)</f>
        <v>0</v>
      </c>
      <c r="BG558" s="149">
        <f>IF(N558="zákl. přenesená",J558,0)</f>
        <v>0</v>
      </c>
      <c r="BH558" s="149">
        <f>IF(N558="sníž. přenesená",J558,0)</f>
        <v>0</v>
      </c>
      <c r="BI558" s="149">
        <f>IF(N558="nulová",J558,0)</f>
        <v>0</v>
      </c>
      <c r="BJ558" s="17" t="s">
        <v>86</v>
      </c>
      <c r="BK558" s="149">
        <f>ROUND(I558*H558,2)</f>
        <v>0</v>
      </c>
      <c r="BL558" s="17" t="s">
        <v>171</v>
      </c>
      <c r="BM558" s="148" t="s">
        <v>710</v>
      </c>
    </row>
    <row r="559" spans="2:51" s="13" customFormat="1" ht="12">
      <c r="B559" s="172"/>
      <c r="D559" s="150" t="s">
        <v>296</v>
      </c>
      <c r="E559" s="173" t="s">
        <v>1</v>
      </c>
      <c r="F559" s="174" t="s">
        <v>711</v>
      </c>
      <c r="H559" s="175">
        <v>10.68</v>
      </c>
      <c r="I559" s="176"/>
      <c r="L559" s="172"/>
      <c r="M559" s="177"/>
      <c r="T559" s="178"/>
      <c r="AT559" s="173" t="s">
        <v>296</v>
      </c>
      <c r="AU559" s="173" t="s">
        <v>89</v>
      </c>
      <c r="AV559" s="13" t="s">
        <v>89</v>
      </c>
      <c r="AW559" s="13" t="s">
        <v>33</v>
      </c>
      <c r="AX559" s="13" t="s">
        <v>86</v>
      </c>
      <c r="AY559" s="173" t="s">
        <v>150</v>
      </c>
    </row>
    <row r="560" spans="2:65" s="1" customFormat="1" ht="33" customHeight="1">
      <c r="B560" s="32"/>
      <c r="C560" s="154" t="s">
        <v>712</v>
      </c>
      <c r="D560" s="154" t="s">
        <v>172</v>
      </c>
      <c r="E560" s="155" t="s">
        <v>713</v>
      </c>
      <c r="F560" s="156" t="s">
        <v>714</v>
      </c>
      <c r="G560" s="157" t="s">
        <v>715</v>
      </c>
      <c r="H560" s="158">
        <v>2521.368</v>
      </c>
      <c r="I560" s="159"/>
      <c r="J560" s="160">
        <f>ROUND(I560*H560,2)</f>
        <v>0</v>
      </c>
      <c r="K560" s="156" t="s">
        <v>294</v>
      </c>
      <c r="L560" s="32"/>
      <c r="M560" s="161" t="s">
        <v>1</v>
      </c>
      <c r="N560" s="162" t="s">
        <v>43</v>
      </c>
      <c r="P560" s="146">
        <f>O560*H560</f>
        <v>0</v>
      </c>
      <c r="Q560" s="146">
        <v>0</v>
      </c>
      <c r="R560" s="146">
        <f>Q560*H560</f>
        <v>0</v>
      </c>
      <c r="S560" s="146">
        <v>0</v>
      </c>
      <c r="T560" s="147">
        <f>S560*H560</f>
        <v>0</v>
      </c>
      <c r="AR560" s="148" t="s">
        <v>171</v>
      </c>
      <c r="AT560" s="148" t="s">
        <v>172</v>
      </c>
      <c r="AU560" s="148" t="s">
        <v>89</v>
      </c>
      <c r="AY560" s="17" t="s">
        <v>150</v>
      </c>
      <c r="BE560" s="149">
        <f>IF(N560="základní",J560,0)</f>
        <v>0</v>
      </c>
      <c r="BF560" s="149">
        <f>IF(N560="snížená",J560,0)</f>
        <v>0</v>
      </c>
      <c r="BG560" s="149">
        <f>IF(N560="zákl. přenesená",J560,0)</f>
        <v>0</v>
      </c>
      <c r="BH560" s="149">
        <f>IF(N560="sníž. přenesená",J560,0)</f>
        <v>0</v>
      </c>
      <c r="BI560" s="149">
        <f>IF(N560="nulová",J560,0)</f>
        <v>0</v>
      </c>
      <c r="BJ560" s="17" t="s">
        <v>86</v>
      </c>
      <c r="BK560" s="149">
        <f>ROUND(I560*H560,2)</f>
        <v>0</v>
      </c>
      <c r="BL560" s="17" t="s">
        <v>171</v>
      </c>
      <c r="BM560" s="148" t="s">
        <v>716</v>
      </c>
    </row>
    <row r="561" spans="2:51" s="13" customFormat="1" ht="12">
      <c r="B561" s="172"/>
      <c r="D561" s="150" t="s">
        <v>296</v>
      </c>
      <c r="E561" s="173" t="s">
        <v>1</v>
      </c>
      <c r="F561" s="174" t="s">
        <v>717</v>
      </c>
      <c r="H561" s="175">
        <v>2521.368</v>
      </c>
      <c r="I561" s="176"/>
      <c r="L561" s="172"/>
      <c r="M561" s="177"/>
      <c r="T561" s="178"/>
      <c r="AT561" s="173" t="s">
        <v>296</v>
      </c>
      <c r="AU561" s="173" t="s">
        <v>89</v>
      </c>
      <c r="AV561" s="13" t="s">
        <v>89</v>
      </c>
      <c r="AW561" s="13" t="s">
        <v>33</v>
      </c>
      <c r="AX561" s="13" t="s">
        <v>86</v>
      </c>
      <c r="AY561" s="173" t="s">
        <v>150</v>
      </c>
    </row>
    <row r="562" spans="2:65" s="1" customFormat="1" ht="16.5" customHeight="1">
      <c r="B562" s="32"/>
      <c r="C562" s="154" t="s">
        <v>718</v>
      </c>
      <c r="D562" s="154" t="s">
        <v>172</v>
      </c>
      <c r="E562" s="155" t="s">
        <v>719</v>
      </c>
      <c r="F562" s="156" t="s">
        <v>720</v>
      </c>
      <c r="G562" s="157" t="s">
        <v>446</v>
      </c>
      <c r="H562" s="158">
        <v>2872.232</v>
      </c>
      <c r="I562" s="159"/>
      <c r="J562" s="160">
        <f>ROUND(I562*H562,2)</f>
        <v>0</v>
      </c>
      <c r="K562" s="156" t="s">
        <v>294</v>
      </c>
      <c r="L562" s="32"/>
      <c r="M562" s="161" t="s">
        <v>1</v>
      </c>
      <c r="N562" s="162" t="s">
        <v>43</v>
      </c>
      <c r="P562" s="146">
        <f>O562*H562</f>
        <v>0</v>
      </c>
      <c r="Q562" s="146">
        <v>0</v>
      </c>
      <c r="R562" s="146">
        <f>Q562*H562</f>
        <v>0</v>
      </c>
      <c r="S562" s="146">
        <v>0</v>
      </c>
      <c r="T562" s="147">
        <f>S562*H562</f>
        <v>0</v>
      </c>
      <c r="AR562" s="148" t="s">
        <v>171</v>
      </c>
      <c r="AT562" s="148" t="s">
        <v>172</v>
      </c>
      <c r="AU562" s="148" t="s">
        <v>89</v>
      </c>
      <c r="AY562" s="17" t="s">
        <v>150</v>
      </c>
      <c r="BE562" s="149">
        <f>IF(N562="základní",J562,0)</f>
        <v>0</v>
      </c>
      <c r="BF562" s="149">
        <f>IF(N562="snížená",J562,0)</f>
        <v>0</v>
      </c>
      <c r="BG562" s="149">
        <f>IF(N562="zákl. přenesená",J562,0)</f>
        <v>0</v>
      </c>
      <c r="BH562" s="149">
        <f>IF(N562="sníž. přenesená",J562,0)</f>
        <v>0</v>
      </c>
      <c r="BI562" s="149">
        <f>IF(N562="nulová",J562,0)</f>
        <v>0</v>
      </c>
      <c r="BJ562" s="17" t="s">
        <v>86</v>
      </c>
      <c r="BK562" s="149">
        <f>ROUND(I562*H562,2)</f>
        <v>0</v>
      </c>
      <c r="BL562" s="17" t="s">
        <v>171</v>
      </c>
      <c r="BM562" s="148" t="s">
        <v>721</v>
      </c>
    </row>
    <row r="563" spans="2:51" s="12" customFormat="1" ht="12">
      <c r="B563" s="166"/>
      <c r="D563" s="150" t="s">
        <v>296</v>
      </c>
      <c r="E563" s="167" t="s">
        <v>1</v>
      </c>
      <c r="F563" s="168" t="s">
        <v>722</v>
      </c>
      <c r="H563" s="167" t="s">
        <v>1</v>
      </c>
      <c r="I563" s="169"/>
      <c r="L563" s="166"/>
      <c r="M563" s="170"/>
      <c r="T563" s="171"/>
      <c r="AT563" s="167" t="s">
        <v>296</v>
      </c>
      <c r="AU563" s="167" t="s">
        <v>89</v>
      </c>
      <c r="AV563" s="12" t="s">
        <v>86</v>
      </c>
      <c r="AW563" s="12" t="s">
        <v>33</v>
      </c>
      <c r="AX563" s="12" t="s">
        <v>78</v>
      </c>
      <c r="AY563" s="167" t="s">
        <v>150</v>
      </c>
    </row>
    <row r="564" spans="2:51" s="13" customFormat="1" ht="12">
      <c r="B564" s="172"/>
      <c r="D564" s="150" t="s">
        <v>296</v>
      </c>
      <c r="E564" s="173" t="s">
        <v>1</v>
      </c>
      <c r="F564" s="174" t="s">
        <v>699</v>
      </c>
      <c r="H564" s="175">
        <v>489.732</v>
      </c>
      <c r="I564" s="176"/>
      <c r="L564" s="172"/>
      <c r="M564" s="177"/>
      <c r="T564" s="178"/>
      <c r="AT564" s="173" t="s">
        <v>296</v>
      </c>
      <c r="AU564" s="173" t="s">
        <v>89</v>
      </c>
      <c r="AV564" s="13" t="s">
        <v>89</v>
      </c>
      <c r="AW564" s="13" t="s">
        <v>33</v>
      </c>
      <c r="AX564" s="13" t="s">
        <v>78</v>
      </c>
      <c r="AY564" s="173" t="s">
        <v>150</v>
      </c>
    </row>
    <row r="565" spans="2:51" s="13" customFormat="1" ht="12">
      <c r="B565" s="172"/>
      <c r="D565" s="150" t="s">
        <v>296</v>
      </c>
      <c r="E565" s="173" t="s">
        <v>1</v>
      </c>
      <c r="F565" s="174" t="s">
        <v>700</v>
      </c>
      <c r="H565" s="175">
        <v>538.3</v>
      </c>
      <c r="I565" s="176"/>
      <c r="L565" s="172"/>
      <c r="M565" s="177"/>
      <c r="T565" s="178"/>
      <c r="AT565" s="173" t="s">
        <v>296</v>
      </c>
      <c r="AU565" s="173" t="s">
        <v>89</v>
      </c>
      <c r="AV565" s="13" t="s">
        <v>89</v>
      </c>
      <c r="AW565" s="13" t="s">
        <v>33</v>
      </c>
      <c r="AX565" s="13" t="s">
        <v>78</v>
      </c>
      <c r="AY565" s="173" t="s">
        <v>150</v>
      </c>
    </row>
    <row r="566" spans="2:51" s="13" customFormat="1" ht="12">
      <c r="B566" s="172"/>
      <c r="D566" s="150" t="s">
        <v>296</v>
      </c>
      <c r="E566" s="173" t="s">
        <v>1</v>
      </c>
      <c r="F566" s="174" t="s">
        <v>701</v>
      </c>
      <c r="H566" s="175">
        <v>5.34</v>
      </c>
      <c r="I566" s="176"/>
      <c r="L566" s="172"/>
      <c r="M566" s="177"/>
      <c r="T566" s="178"/>
      <c r="AT566" s="173" t="s">
        <v>296</v>
      </c>
      <c r="AU566" s="173" t="s">
        <v>89</v>
      </c>
      <c r="AV566" s="13" t="s">
        <v>89</v>
      </c>
      <c r="AW566" s="13" t="s">
        <v>33</v>
      </c>
      <c r="AX566" s="13" t="s">
        <v>78</v>
      </c>
      <c r="AY566" s="173" t="s">
        <v>150</v>
      </c>
    </row>
    <row r="567" spans="2:51" s="13" customFormat="1" ht="12">
      <c r="B567" s="172"/>
      <c r="D567" s="150" t="s">
        <v>296</v>
      </c>
      <c r="E567" s="173" t="s">
        <v>1</v>
      </c>
      <c r="F567" s="174" t="s">
        <v>723</v>
      </c>
      <c r="H567" s="175">
        <v>438.1</v>
      </c>
      <c r="I567" s="176"/>
      <c r="L567" s="172"/>
      <c r="M567" s="177"/>
      <c r="T567" s="178"/>
      <c r="AT567" s="173" t="s">
        <v>296</v>
      </c>
      <c r="AU567" s="173" t="s">
        <v>89</v>
      </c>
      <c r="AV567" s="13" t="s">
        <v>89</v>
      </c>
      <c r="AW567" s="13" t="s">
        <v>33</v>
      </c>
      <c r="AX567" s="13" t="s">
        <v>78</v>
      </c>
      <c r="AY567" s="173" t="s">
        <v>150</v>
      </c>
    </row>
    <row r="568" spans="2:51" s="12" customFormat="1" ht="12">
      <c r="B568" s="166"/>
      <c r="D568" s="150" t="s">
        <v>296</v>
      </c>
      <c r="E568" s="167" t="s">
        <v>1</v>
      </c>
      <c r="F568" s="168" t="s">
        <v>724</v>
      </c>
      <c r="H568" s="167" t="s">
        <v>1</v>
      </c>
      <c r="I568" s="169"/>
      <c r="L568" s="166"/>
      <c r="M568" s="170"/>
      <c r="T568" s="171"/>
      <c r="AT568" s="167" t="s">
        <v>296</v>
      </c>
      <c r="AU568" s="167" t="s">
        <v>89</v>
      </c>
      <c r="AV568" s="12" t="s">
        <v>86</v>
      </c>
      <c r="AW568" s="12" t="s">
        <v>33</v>
      </c>
      <c r="AX568" s="12" t="s">
        <v>78</v>
      </c>
      <c r="AY568" s="167" t="s">
        <v>150</v>
      </c>
    </row>
    <row r="569" spans="2:51" s="13" customFormat="1" ht="12">
      <c r="B569" s="172"/>
      <c r="D569" s="150" t="s">
        <v>296</v>
      </c>
      <c r="E569" s="173" t="s">
        <v>1</v>
      </c>
      <c r="F569" s="174" t="s">
        <v>725</v>
      </c>
      <c r="H569" s="175">
        <v>1400.76</v>
      </c>
      <c r="I569" s="176"/>
      <c r="L569" s="172"/>
      <c r="M569" s="177"/>
      <c r="T569" s="178"/>
      <c r="AT569" s="173" t="s">
        <v>296</v>
      </c>
      <c r="AU569" s="173" t="s">
        <v>89</v>
      </c>
      <c r="AV569" s="13" t="s">
        <v>89</v>
      </c>
      <c r="AW569" s="13" t="s">
        <v>33</v>
      </c>
      <c r="AX569" s="13" t="s">
        <v>78</v>
      </c>
      <c r="AY569" s="173" t="s">
        <v>150</v>
      </c>
    </row>
    <row r="570" spans="2:51" s="14" customFormat="1" ht="12">
      <c r="B570" s="179"/>
      <c r="D570" s="150" t="s">
        <v>296</v>
      </c>
      <c r="E570" s="180" t="s">
        <v>1</v>
      </c>
      <c r="F570" s="181" t="s">
        <v>303</v>
      </c>
      <c r="H570" s="182">
        <v>2872.232</v>
      </c>
      <c r="I570" s="183"/>
      <c r="L570" s="179"/>
      <c r="M570" s="184"/>
      <c r="T570" s="185"/>
      <c r="AT570" s="180" t="s">
        <v>296</v>
      </c>
      <c r="AU570" s="180" t="s">
        <v>89</v>
      </c>
      <c r="AV570" s="14" t="s">
        <v>171</v>
      </c>
      <c r="AW570" s="14" t="s">
        <v>33</v>
      </c>
      <c r="AX570" s="14" t="s">
        <v>86</v>
      </c>
      <c r="AY570" s="180" t="s">
        <v>150</v>
      </c>
    </row>
    <row r="571" spans="2:65" s="1" customFormat="1" ht="24.2" customHeight="1">
      <c r="B571" s="32"/>
      <c r="C571" s="154" t="s">
        <v>726</v>
      </c>
      <c r="D571" s="154" t="s">
        <v>172</v>
      </c>
      <c r="E571" s="155" t="s">
        <v>727</v>
      </c>
      <c r="F571" s="156" t="s">
        <v>728</v>
      </c>
      <c r="G571" s="157" t="s">
        <v>446</v>
      </c>
      <c r="H571" s="158">
        <v>1680.421</v>
      </c>
      <c r="I571" s="159"/>
      <c r="J571" s="160">
        <f>ROUND(I571*H571,2)</f>
        <v>0</v>
      </c>
      <c r="K571" s="156" t="s">
        <v>294</v>
      </c>
      <c r="L571" s="32"/>
      <c r="M571" s="161" t="s">
        <v>1</v>
      </c>
      <c r="N571" s="162" t="s">
        <v>43</v>
      </c>
      <c r="P571" s="146">
        <f>O571*H571</f>
        <v>0</v>
      </c>
      <c r="Q571" s="146">
        <v>0</v>
      </c>
      <c r="R571" s="146">
        <f>Q571*H571</f>
        <v>0</v>
      </c>
      <c r="S571" s="146">
        <v>0</v>
      </c>
      <c r="T571" s="147">
        <f>S571*H571</f>
        <v>0</v>
      </c>
      <c r="AR571" s="148" t="s">
        <v>171</v>
      </c>
      <c r="AT571" s="148" t="s">
        <v>172</v>
      </c>
      <c r="AU571" s="148" t="s">
        <v>89</v>
      </c>
      <c r="AY571" s="17" t="s">
        <v>150</v>
      </c>
      <c r="BE571" s="149">
        <f>IF(N571="základní",J571,0)</f>
        <v>0</v>
      </c>
      <c r="BF571" s="149">
        <f>IF(N571="snížená",J571,0)</f>
        <v>0</v>
      </c>
      <c r="BG571" s="149">
        <f>IF(N571="zákl. přenesená",J571,0)</f>
        <v>0</v>
      </c>
      <c r="BH571" s="149">
        <f>IF(N571="sníž. přenesená",J571,0)</f>
        <v>0</v>
      </c>
      <c r="BI571" s="149">
        <f>IF(N571="nulová",J571,0)</f>
        <v>0</v>
      </c>
      <c r="BJ571" s="17" t="s">
        <v>86</v>
      </c>
      <c r="BK571" s="149">
        <f>ROUND(I571*H571,2)</f>
        <v>0</v>
      </c>
      <c r="BL571" s="17" t="s">
        <v>171</v>
      </c>
      <c r="BM571" s="148" t="s">
        <v>729</v>
      </c>
    </row>
    <row r="572" spans="2:51" s="13" customFormat="1" ht="12">
      <c r="B572" s="172"/>
      <c r="D572" s="150" t="s">
        <v>296</v>
      </c>
      <c r="E572" s="173" t="s">
        <v>1</v>
      </c>
      <c r="F572" s="174" t="s">
        <v>730</v>
      </c>
      <c r="H572" s="175">
        <v>2871.832</v>
      </c>
      <c r="I572" s="176"/>
      <c r="L572" s="172"/>
      <c r="M572" s="177"/>
      <c r="T572" s="178"/>
      <c r="AT572" s="173" t="s">
        <v>296</v>
      </c>
      <c r="AU572" s="173" t="s">
        <v>89</v>
      </c>
      <c r="AV572" s="13" t="s">
        <v>89</v>
      </c>
      <c r="AW572" s="13" t="s">
        <v>33</v>
      </c>
      <c r="AX572" s="13" t="s">
        <v>78</v>
      </c>
      <c r="AY572" s="173" t="s">
        <v>150</v>
      </c>
    </row>
    <row r="573" spans="2:51" s="12" customFormat="1" ht="12">
      <c r="B573" s="166"/>
      <c r="D573" s="150" t="s">
        <v>296</v>
      </c>
      <c r="E573" s="167" t="s">
        <v>1</v>
      </c>
      <c r="F573" s="168" t="s">
        <v>731</v>
      </c>
      <c r="H573" s="167" t="s">
        <v>1</v>
      </c>
      <c r="I573" s="169"/>
      <c r="L573" s="166"/>
      <c r="M573" s="170"/>
      <c r="T573" s="171"/>
      <c r="AT573" s="167" t="s">
        <v>296</v>
      </c>
      <c r="AU573" s="167" t="s">
        <v>89</v>
      </c>
      <c r="AV573" s="12" t="s">
        <v>86</v>
      </c>
      <c r="AW573" s="12" t="s">
        <v>33</v>
      </c>
      <c r="AX573" s="12" t="s">
        <v>78</v>
      </c>
      <c r="AY573" s="167" t="s">
        <v>150</v>
      </c>
    </row>
    <row r="574" spans="2:51" s="13" customFormat="1" ht="12">
      <c r="B574" s="172"/>
      <c r="D574" s="150" t="s">
        <v>296</v>
      </c>
      <c r="E574" s="173" t="s">
        <v>1</v>
      </c>
      <c r="F574" s="174" t="s">
        <v>732</v>
      </c>
      <c r="H574" s="175">
        <v>-8.958</v>
      </c>
      <c r="I574" s="176"/>
      <c r="L574" s="172"/>
      <c r="M574" s="177"/>
      <c r="T574" s="178"/>
      <c r="AT574" s="173" t="s">
        <v>296</v>
      </c>
      <c r="AU574" s="173" t="s">
        <v>89</v>
      </c>
      <c r="AV574" s="13" t="s">
        <v>89</v>
      </c>
      <c r="AW574" s="13" t="s">
        <v>33</v>
      </c>
      <c r="AX574" s="13" t="s">
        <v>78</v>
      </c>
      <c r="AY574" s="173" t="s">
        <v>150</v>
      </c>
    </row>
    <row r="575" spans="2:51" s="13" customFormat="1" ht="22.5">
      <c r="B575" s="172"/>
      <c r="D575" s="150" t="s">
        <v>296</v>
      </c>
      <c r="E575" s="173" t="s">
        <v>1</v>
      </c>
      <c r="F575" s="174" t="s">
        <v>733</v>
      </c>
      <c r="H575" s="175">
        <v>-6.987</v>
      </c>
      <c r="I575" s="176"/>
      <c r="L575" s="172"/>
      <c r="M575" s="177"/>
      <c r="T575" s="178"/>
      <c r="AT575" s="173" t="s">
        <v>296</v>
      </c>
      <c r="AU575" s="173" t="s">
        <v>89</v>
      </c>
      <c r="AV575" s="13" t="s">
        <v>89</v>
      </c>
      <c r="AW575" s="13" t="s">
        <v>33</v>
      </c>
      <c r="AX575" s="13" t="s">
        <v>78</v>
      </c>
      <c r="AY575" s="173" t="s">
        <v>150</v>
      </c>
    </row>
    <row r="576" spans="2:51" s="13" customFormat="1" ht="12">
      <c r="B576" s="172"/>
      <c r="D576" s="150" t="s">
        <v>296</v>
      </c>
      <c r="E576" s="173" t="s">
        <v>1</v>
      </c>
      <c r="F576" s="174" t="s">
        <v>734</v>
      </c>
      <c r="H576" s="175">
        <v>-799.256</v>
      </c>
      <c r="I576" s="176"/>
      <c r="L576" s="172"/>
      <c r="M576" s="177"/>
      <c r="T576" s="178"/>
      <c r="AT576" s="173" t="s">
        <v>296</v>
      </c>
      <c r="AU576" s="173" t="s">
        <v>89</v>
      </c>
      <c r="AV576" s="13" t="s">
        <v>89</v>
      </c>
      <c r="AW576" s="13" t="s">
        <v>33</v>
      </c>
      <c r="AX576" s="13" t="s">
        <v>78</v>
      </c>
      <c r="AY576" s="173" t="s">
        <v>150</v>
      </c>
    </row>
    <row r="577" spans="2:51" s="13" customFormat="1" ht="12">
      <c r="B577" s="172"/>
      <c r="D577" s="150" t="s">
        <v>296</v>
      </c>
      <c r="E577" s="173" t="s">
        <v>1</v>
      </c>
      <c r="F577" s="174" t="s">
        <v>735</v>
      </c>
      <c r="H577" s="175">
        <v>-204.19</v>
      </c>
      <c r="I577" s="176"/>
      <c r="L577" s="172"/>
      <c r="M577" s="177"/>
      <c r="T577" s="178"/>
      <c r="AT577" s="173" t="s">
        <v>296</v>
      </c>
      <c r="AU577" s="173" t="s">
        <v>89</v>
      </c>
      <c r="AV577" s="13" t="s">
        <v>89</v>
      </c>
      <c r="AW577" s="13" t="s">
        <v>33</v>
      </c>
      <c r="AX577" s="13" t="s">
        <v>78</v>
      </c>
      <c r="AY577" s="173" t="s">
        <v>150</v>
      </c>
    </row>
    <row r="578" spans="2:51" s="13" customFormat="1" ht="22.5">
      <c r="B578" s="172"/>
      <c r="D578" s="150" t="s">
        <v>296</v>
      </c>
      <c r="E578" s="173" t="s">
        <v>1</v>
      </c>
      <c r="F578" s="174" t="s">
        <v>736</v>
      </c>
      <c r="H578" s="175">
        <v>-172.02</v>
      </c>
      <c r="I578" s="176"/>
      <c r="L578" s="172"/>
      <c r="M578" s="177"/>
      <c r="T578" s="178"/>
      <c r="AT578" s="173" t="s">
        <v>296</v>
      </c>
      <c r="AU578" s="173" t="s">
        <v>89</v>
      </c>
      <c r="AV578" s="13" t="s">
        <v>89</v>
      </c>
      <c r="AW578" s="13" t="s">
        <v>33</v>
      </c>
      <c r="AX578" s="13" t="s">
        <v>78</v>
      </c>
      <c r="AY578" s="173" t="s">
        <v>150</v>
      </c>
    </row>
    <row r="579" spans="2:51" s="14" customFormat="1" ht="12">
      <c r="B579" s="179"/>
      <c r="D579" s="150" t="s">
        <v>296</v>
      </c>
      <c r="E579" s="180" t="s">
        <v>1</v>
      </c>
      <c r="F579" s="181" t="s">
        <v>303</v>
      </c>
      <c r="H579" s="182">
        <v>1680.4209999999998</v>
      </c>
      <c r="I579" s="183"/>
      <c r="L579" s="179"/>
      <c r="M579" s="184"/>
      <c r="T579" s="185"/>
      <c r="AT579" s="180" t="s">
        <v>296</v>
      </c>
      <c r="AU579" s="180" t="s">
        <v>89</v>
      </c>
      <c r="AV579" s="14" t="s">
        <v>171</v>
      </c>
      <c r="AW579" s="14" t="s">
        <v>33</v>
      </c>
      <c r="AX579" s="14" t="s">
        <v>86</v>
      </c>
      <c r="AY579" s="180" t="s">
        <v>150</v>
      </c>
    </row>
    <row r="580" spans="2:65" s="1" customFormat="1" ht="33" customHeight="1">
      <c r="B580" s="32"/>
      <c r="C580" s="136" t="s">
        <v>737</v>
      </c>
      <c r="D580" s="136" t="s">
        <v>153</v>
      </c>
      <c r="E580" s="137" t="s">
        <v>738</v>
      </c>
      <c r="F580" s="138" t="s">
        <v>739</v>
      </c>
      <c r="G580" s="139" t="s">
        <v>446</v>
      </c>
      <c r="H580" s="140">
        <v>180.713</v>
      </c>
      <c r="I580" s="141"/>
      <c r="J580" s="142">
        <f>ROUND(I580*H580,2)</f>
        <v>0</v>
      </c>
      <c r="K580" s="138" t="s">
        <v>740</v>
      </c>
      <c r="L580" s="143"/>
      <c r="M580" s="144" t="s">
        <v>1</v>
      </c>
      <c r="N580" s="145" t="s">
        <v>43</v>
      </c>
      <c r="P580" s="146">
        <f>O580*H580</f>
        <v>0</v>
      </c>
      <c r="Q580" s="146">
        <v>0</v>
      </c>
      <c r="R580" s="146">
        <f>Q580*H580</f>
        <v>0</v>
      </c>
      <c r="S580" s="146">
        <v>0</v>
      </c>
      <c r="T580" s="147">
        <f>S580*H580</f>
        <v>0</v>
      </c>
      <c r="AR580" s="148" t="s">
        <v>195</v>
      </c>
      <c r="AT580" s="148" t="s">
        <v>153</v>
      </c>
      <c r="AU580" s="148" t="s">
        <v>89</v>
      </c>
      <c r="AY580" s="17" t="s">
        <v>150</v>
      </c>
      <c r="BE580" s="149">
        <f>IF(N580="základní",J580,0)</f>
        <v>0</v>
      </c>
      <c r="BF580" s="149">
        <f>IF(N580="snížená",J580,0)</f>
        <v>0</v>
      </c>
      <c r="BG580" s="149">
        <f>IF(N580="zákl. přenesená",J580,0)</f>
        <v>0</v>
      </c>
      <c r="BH580" s="149">
        <f>IF(N580="sníž. přenesená",J580,0)</f>
        <v>0</v>
      </c>
      <c r="BI580" s="149">
        <f>IF(N580="nulová",J580,0)</f>
        <v>0</v>
      </c>
      <c r="BJ580" s="17" t="s">
        <v>86</v>
      </c>
      <c r="BK580" s="149">
        <f>ROUND(I580*H580,2)</f>
        <v>0</v>
      </c>
      <c r="BL580" s="17" t="s">
        <v>171</v>
      </c>
      <c r="BM580" s="148" t="s">
        <v>741</v>
      </c>
    </row>
    <row r="581" spans="2:51" s="12" customFormat="1" ht="12">
      <c r="B581" s="166"/>
      <c r="D581" s="150" t="s">
        <v>296</v>
      </c>
      <c r="E581" s="167" t="s">
        <v>1</v>
      </c>
      <c r="F581" s="168" t="s">
        <v>742</v>
      </c>
      <c r="H581" s="167" t="s">
        <v>1</v>
      </c>
      <c r="I581" s="169"/>
      <c r="L581" s="166"/>
      <c r="M581" s="170"/>
      <c r="T581" s="171"/>
      <c r="AT581" s="167" t="s">
        <v>296</v>
      </c>
      <c r="AU581" s="167" t="s">
        <v>89</v>
      </c>
      <c r="AV581" s="12" t="s">
        <v>86</v>
      </c>
      <c r="AW581" s="12" t="s">
        <v>33</v>
      </c>
      <c r="AX581" s="12" t="s">
        <v>78</v>
      </c>
      <c r="AY581" s="167" t="s">
        <v>150</v>
      </c>
    </row>
    <row r="582" spans="2:51" s="12" customFormat="1" ht="12">
      <c r="B582" s="166"/>
      <c r="D582" s="150" t="s">
        <v>296</v>
      </c>
      <c r="E582" s="167" t="s">
        <v>1</v>
      </c>
      <c r="F582" s="168" t="s">
        <v>452</v>
      </c>
      <c r="H582" s="167" t="s">
        <v>1</v>
      </c>
      <c r="I582" s="169"/>
      <c r="L582" s="166"/>
      <c r="M582" s="170"/>
      <c r="T582" s="171"/>
      <c r="AT582" s="167" t="s">
        <v>296</v>
      </c>
      <c r="AU582" s="167" t="s">
        <v>89</v>
      </c>
      <c r="AV582" s="12" t="s">
        <v>86</v>
      </c>
      <c r="AW582" s="12" t="s">
        <v>33</v>
      </c>
      <c r="AX582" s="12" t="s">
        <v>78</v>
      </c>
      <c r="AY582" s="167" t="s">
        <v>150</v>
      </c>
    </row>
    <row r="583" spans="2:51" s="13" customFormat="1" ht="12">
      <c r="B583" s="172"/>
      <c r="D583" s="150" t="s">
        <v>296</v>
      </c>
      <c r="E583" s="173" t="s">
        <v>1</v>
      </c>
      <c r="F583" s="174" t="s">
        <v>743</v>
      </c>
      <c r="H583" s="175">
        <v>74.14</v>
      </c>
      <c r="I583" s="176"/>
      <c r="L583" s="172"/>
      <c r="M583" s="177"/>
      <c r="T583" s="178"/>
      <c r="AT583" s="173" t="s">
        <v>296</v>
      </c>
      <c r="AU583" s="173" t="s">
        <v>89</v>
      </c>
      <c r="AV583" s="13" t="s">
        <v>89</v>
      </c>
      <c r="AW583" s="13" t="s">
        <v>33</v>
      </c>
      <c r="AX583" s="13" t="s">
        <v>78</v>
      </c>
      <c r="AY583" s="173" t="s">
        <v>150</v>
      </c>
    </row>
    <row r="584" spans="2:51" s="13" customFormat="1" ht="12">
      <c r="B584" s="172"/>
      <c r="D584" s="150" t="s">
        <v>296</v>
      </c>
      <c r="E584" s="173" t="s">
        <v>1</v>
      </c>
      <c r="F584" s="174" t="s">
        <v>744</v>
      </c>
      <c r="H584" s="175">
        <v>14.904</v>
      </c>
      <c r="I584" s="176"/>
      <c r="L584" s="172"/>
      <c r="M584" s="177"/>
      <c r="T584" s="178"/>
      <c r="AT584" s="173" t="s">
        <v>296</v>
      </c>
      <c r="AU584" s="173" t="s">
        <v>89</v>
      </c>
      <c r="AV584" s="13" t="s">
        <v>89</v>
      </c>
      <c r="AW584" s="13" t="s">
        <v>33</v>
      </c>
      <c r="AX584" s="13" t="s">
        <v>78</v>
      </c>
      <c r="AY584" s="173" t="s">
        <v>150</v>
      </c>
    </row>
    <row r="585" spans="2:51" s="13" customFormat="1" ht="12">
      <c r="B585" s="172"/>
      <c r="D585" s="150" t="s">
        <v>296</v>
      </c>
      <c r="E585" s="173" t="s">
        <v>1</v>
      </c>
      <c r="F585" s="174" t="s">
        <v>745</v>
      </c>
      <c r="H585" s="175">
        <v>11.505</v>
      </c>
      <c r="I585" s="176"/>
      <c r="L585" s="172"/>
      <c r="M585" s="177"/>
      <c r="T585" s="178"/>
      <c r="AT585" s="173" t="s">
        <v>296</v>
      </c>
      <c r="AU585" s="173" t="s">
        <v>89</v>
      </c>
      <c r="AV585" s="13" t="s">
        <v>89</v>
      </c>
      <c r="AW585" s="13" t="s">
        <v>33</v>
      </c>
      <c r="AX585" s="13" t="s">
        <v>78</v>
      </c>
      <c r="AY585" s="173" t="s">
        <v>150</v>
      </c>
    </row>
    <row r="586" spans="2:51" s="13" customFormat="1" ht="12">
      <c r="B586" s="172"/>
      <c r="D586" s="150" t="s">
        <v>296</v>
      </c>
      <c r="E586" s="173" t="s">
        <v>1</v>
      </c>
      <c r="F586" s="174" t="s">
        <v>746</v>
      </c>
      <c r="H586" s="175">
        <v>26.84</v>
      </c>
      <c r="I586" s="176"/>
      <c r="L586" s="172"/>
      <c r="M586" s="177"/>
      <c r="T586" s="178"/>
      <c r="AT586" s="173" t="s">
        <v>296</v>
      </c>
      <c r="AU586" s="173" t="s">
        <v>89</v>
      </c>
      <c r="AV586" s="13" t="s">
        <v>89</v>
      </c>
      <c r="AW586" s="13" t="s">
        <v>33</v>
      </c>
      <c r="AX586" s="13" t="s">
        <v>78</v>
      </c>
      <c r="AY586" s="173" t="s">
        <v>150</v>
      </c>
    </row>
    <row r="587" spans="2:51" s="13" customFormat="1" ht="12">
      <c r="B587" s="172"/>
      <c r="D587" s="150" t="s">
        <v>296</v>
      </c>
      <c r="E587" s="173" t="s">
        <v>1</v>
      </c>
      <c r="F587" s="174" t="s">
        <v>747</v>
      </c>
      <c r="H587" s="175">
        <v>12.787</v>
      </c>
      <c r="I587" s="176"/>
      <c r="L587" s="172"/>
      <c r="M587" s="177"/>
      <c r="T587" s="178"/>
      <c r="AT587" s="173" t="s">
        <v>296</v>
      </c>
      <c r="AU587" s="173" t="s">
        <v>89</v>
      </c>
      <c r="AV587" s="13" t="s">
        <v>89</v>
      </c>
      <c r="AW587" s="13" t="s">
        <v>33</v>
      </c>
      <c r="AX587" s="13" t="s">
        <v>78</v>
      </c>
      <c r="AY587" s="173" t="s">
        <v>150</v>
      </c>
    </row>
    <row r="588" spans="2:51" s="13" customFormat="1" ht="12">
      <c r="B588" s="172"/>
      <c r="D588" s="150" t="s">
        <v>296</v>
      </c>
      <c r="E588" s="173" t="s">
        <v>1</v>
      </c>
      <c r="F588" s="174" t="s">
        <v>748</v>
      </c>
      <c r="H588" s="175">
        <v>9.6</v>
      </c>
      <c r="I588" s="176"/>
      <c r="L588" s="172"/>
      <c r="M588" s="177"/>
      <c r="T588" s="178"/>
      <c r="AT588" s="173" t="s">
        <v>296</v>
      </c>
      <c r="AU588" s="173" t="s">
        <v>89</v>
      </c>
      <c r="AV588" s="13" t="s">
        <v>89</v>
      </c>
      <c r="AW588" s="13" t="s">
        <v>33</v>
      </c>
      <c r="AX588" s="13" t="s">
        <v>78</v>
      </c>
      <c r="AY588" s="173" t="s">
        <v>150</v>
      </c>
    </row>
    <row r="589" spans="2:51" s="12" customFormat="1" ht="12">
      <c r="B589" s="166"/>
      <c r="D589" s="150" t="s">
        <v>296</v>
      </c>
      <c r="E589" s="167" t="s">
        <v>1</v>
      </c>
      <c r="F589" s="168" t="s">
        <v>469</v>
      </c>
      <c r="H589" s="167" t="s">
        <v>1</v>
      </c>
      <c r="I589" s="169"/>
      <c r="L589" s="166"/>
      <c r="M589" s="170"/>
      <c r="T589" s="171"/>
      <c r="AT589" s="167" t="s">
        <v>296</v>
      </c>
      <c r="AU589" s="167" t="s">
        <v>89</v>
      </c>
      <c r="AV589" s="12" t="s">
        <v>86</v>
      </c>
      <c r="AW589" s="12" t="s">
        <v>33</v>
      </c>
      <c r="AX589" s="12" t="s">
        <v>78</v>
      </c>
      <c r="AY589" s="167" t="s">
        <v>150</v>
      </c>
    </row>
    <row r="590" spans="2:51" s="13" customFormat="1" ht="12">
      <c r="B590" s="172"/>
      <c r="D590" s="150" t="s">
        <v>296</v>
      </c>
      <c r="E590" s="173" t="s">
        <v>1</v>
      </c>
      <c r="F590" s="174" t="s">
        <v>749</v>
      </c>
      <c r="H590" s="175">
        <v>3.2</v>
      </c>
      <c r="I590" s="176"/>
      <c r="L590" s="172"/>
      <c r="M590" s="177"/>
      <c r="T590" s="178"/>
      <c r="AT590" s="173" t="s">
        <v>296</v>
      </c>
      <c r="AU590" s="173" t="s">
        <v>89</v>
      </c>
      <c r="AV590" s="13" t="s">
        <v>89</v>
      </c>
      <c r="AW590" s="13" t="s">
        <v>33</v>
      </c>
      <c r="AX590" s="13" t="s">
        <v>78</v>
      </c>
      <c r="AY590" s="173" t="s">
        <v>150</v>
      </c>
    </row>
    <row r="591" spans="2:51" s="13" customFormat="1" ht="12">
      <c r="B591" s="172"/>
      <c r="D591" s="150" t="s">
        <v>296</v>
      </c>
      <c r="E591" s="173" t="s">
        <v>1</v>
      </c>
      <c r="F591" s="174" t="s">
        <v>750</v>
      </c>
      <c r="H591" s="175">
        <v>3</v>
      </c>
      <c r="I591" s="176"/>
      <c r="L591" s="172"/>
      <c r="M591" s="177"/>
      <c r="T591" s="178"/>
      <c r="AT591" s="173" t="s">
        <v>296</v>
      </c>
      <c r="AU591" s="173" t="s">
        <v>89</v>
      </c>
      <c r="AV591" s="13" t="s">
        <v>89</v>
      </c>
      <c r="AW591" s="13" t="s">
        <v>33</v>
      </c>
      <c r="AX591" s="13" t="s">
        <v>78</v>
      </c>
      <c r="AY591" s="173" t="s">
        <v>150</v>
      </c>
    </row>
    <row r="592" spans="2:51" s="12" customFormat="1" ht="12">
      <c r="B592" s="166"/>
      <c r="D592" s="150" t="s">
        <v>296</v>
      </c>
      <c r="E592" s="167" t="s">
        <v>1</v>
      </c>
      <c r="F592" s="168" t="s">
        <v>751</v>
      </c>
      <c r="H592" s="167" t="s">
        <v>1</v>
      </c>
      <c r="I592" s="169"/>
      <c r="L592" s="166"/>
      <c r="M592" s="170"/>
      <c r="T592" s="171"/>
      <c r="AT592" s="167" t="s">
        <v>296</v>
      </c>
      <c r="AU592" s="167" t="s">
        <v>89</v>
      </c>
      <c r="AV592" s="12" t="s">
        <v>86</v>
      </c>
      <c r="AW592" s="12" t="s">
        <v>33</v>
      </c>
      <c r="AX592" s="12" t="s">
        <v>78</v>
      </c>
      <c r="AY592" s="167" t="s">
        <v>150</v>
      </c>
    </row>
    <row r="593" spans="2:51" s="12" customFormat="1" ht="12">
      <c r="B593" s="166"/>
      <c r="D593" s="150" t="s">
        <v>296</v>
      </c>
      <c r="E593" s="167" t="s">
        <v>1</v>
      </c>
      <c r="F593" s="168" t="s">
        <v>469</v>
      </c>
      <c r="H593" s="167" t="s">
        <v>1</v>
      </c>
      <c r="I593" s="169"/>
      <c r="L593" s="166"/>
      <c r="M593" s="170"/>
      <c r="T593" s="171"/>
      <c r="AT593" s="167" t="s">
        <v>296</v>
      </c>
      <c r="AU593" s="167" t="s">
        <v>89</v>
      </c>
      <c r="AV593" s="12" t="s">
        <v>86</v>
      </c>
      <c r="AW593" s="12" t="s">
        <v>33</v>
      </c>
      <c r="AX593" s="12" t="s">
        <v>78</v>
      </c>
      <c r="AY593" s="167" t="s">
        <v>150</v>
      </c>
    </row>
    <row r="594" spans="2:51" s="13" customFormat="1" ht="12">
      <c r="B594" s="172"/>
      <c r="D594" s="150" t="s">
        <v>296</v>
      </c>
      <c r="E594" s="173" t="s">
        <v>1</v>
      </c>
      <c r="F594" s="174" t="s">
        <v>752</v>
      </c>
      <c r="H594" s="175">
        <v>3.64</v>
      </c>
      <c r="I594" s="176"/>
      <c r="L594" s="172"/>
      <c r="M594" s="177"/>
      <c r="T594" s="178"/>
      <c r="AT594" s="173" t="s">
        <v>296</v>
      </c>
      <c r="AU594" s="173" t="s">
        <v>89</v>
      </c>
      <c r="AV594" s="13" t="s">
        <v>89</v>
      </c>
      <c r="AW594" s="13" t="s">
        <v>33</v>
      </c>
      <c r="AX594" s="13" t="s">
        <v>78</v>
      </c>
      <c r="AY594" s="173" t="s">
        <v>150</v>
      </c>
    </row>
    <row r="595" spans="2:51" s="12" customFormat="1" ht="12">
      <c r="B595" s="166"/>
      <c r="D595" s="150" t="s">
        <v>296</v>
      </c>
      <c r="E595" s="167" t="s">
        <v>1</v>
      </c>
      <c r="F595" s="168" t="s">
        <v>497</v>
      </c>
      <c r="H595" s="167" t="s">
        <v>1</v>
      </c>
      <c r="I595" s="169"/>
      <c r="L595" s="166"/>
      <c r="M595" s="170"/>
      <c r="T595" s="171"/>
      <c r="AT595" s="167" t="s">
        <v>296</v>
      </c>
      <c r="AU595" s="167" t="s">
        <v>89</v>
      </c>
      <c r="AV595" s="12" t="s">
        <v>86</v>
      </c>
      <c r="AW595" s="12" t="s">
        <v>33</v>
      </c>
      <c r="AX595" s="12" t="s">
        <v>78</v>
      </c>
      <c r="AY595" s="167" t="s">
        <v>150</v>
      </c>
    </row>
    <row r="596" spans="2:51" s="13" customFormat="1" ht="12">
      <c r="B596" s="172"/>
      <c r="D596" s="150" t="s">
        <v>296</v>
      </c>
      <c r="E596" s="173" t="s">
        <v>1</v>
      </c>
      <c r="F596" s="174" t="s">
        <v>753</v>
      </c>
      <c r="H596" s="175">
        <v>3.042</v>
      </c>
      <c r="I596" s="176"/>
      <c r="L596" s="172"/>
      <c r="M596" s="177"/>
      <c r="T596" s="178"/>
      <c r="AT596" s="173" t="s">
        <v>296</v>
      </c>
      <c r="AU596" s="173" t="s">
        <v>89</v>
      </c>
      <c r="AV596" s="13" t="s">
        <v>89</v>
      </c>
      <c r="AW596" s="13" t="s">
        <v>33</v>
      </c>
      <c r="AX596" s="13" t="s">
        <v>78</v>
      </c>
      <c r="AY596" s="173" t="s">
        <v>150</v>
      </c>
    </row>
    <row r="597" spans="2:51" s="15" customFormat="1" ht="12">
      <c r="B597" s="186"/>
      <c r="D597" s="150" t="s">
        <v>296</v>
      </c>
      <c r="E597" s="187" t="s">
        <v>1</v>
      </c>
      <c r="F597" s="188" t="s">
        <v>430</v>
      </c>
      <c r="H597" s="189">
        <v>162.65799999999996</v>
      </c>
      <c r="I597" s="190"/>
      <c r="L597" s="186"/>
      <c r="M597" s="191"/>
      <c r="T597" s="192"/>
      <c r="AT597" s="187" t="s">
        <v>296</v>
      </c>
      <c r="AU597" s="187" t="s">
        <v>89</v>
      </c>
      <c r="AV597" s="15" t="s">
        <v>166</v>
      </c>
      <c r="AW597" s="15" t="s">
        <v>33</v>
      </c>
      <c r="AX597" s="15" t="s">
        <v>78</v>
      </c>
      <c r="AY597" s="187" t="s">
        <v>150</v>
      </c>
    </row>
    <row r="598" spans="2:51" s="13" customFormat="1" ht="12">
      <c r="B598" s="172"/>
      <c r="D598" s="150" t="s">
        <v>296</v>
      </c>
      <c r="E598" s="173" t="s">
        <v>1</v>
      </c>
      <c r="F598" s="174" t="s">
        <v>754</v>
      </c>
      <c r="H598" s="175">
        <v>180.713</v>
      </c>
      <c r="I598" s="176"/>
      <c r="L598" s="172"/>
      <c r="M598" s="177"/>
      <c r="T598" s="178"/>
      <c r="AT598" s="173" t="s">
        <v>296</v>
      </c>
      <c r="AU598" s="173" t="s">
        <v>89</v>
      </c>
      <c r="AV598" s="13" t="s">
        <v>89</v>
      </c>
      <c r="AW598" s="13" t="s">
        <v>33</v>
      </c>
      <c r="AX598" s="13" t="s">
        <v>86</v>
      </c>
      <c r="AY598" s="173" t="s">
        <v>150</v>
      </c>
    </row>
    <row r="599" spans="2:65" s="1" customFormat="1" ht="24.2" customHeight="1">
      <c r="B599" s="32"/>
      <c r="C599" s="136" t="s">
        <v>755</v>
      </c>
      <c r="D599" s="136" t="s">
        <v>153</v>
      </c>
      <c r="E599" s="137" t="s">
        <v>756</v>
      </c>
      <c r="F599" s="138" t="s">
        <v>757</v>
      </c>
      <c r="G599" s="139" t="s">
        <v>446</v>
      </c>
      <c r="H599" s="140">
        <v>544.092</v>
      </c>
      <c r="I599" s="141"/>
      <c r="J599" s="142">
        <f>ROUND(I599*H599,2)</f>
        <v>0</v>
      </c>
      <c r="K599" s="138" t="s">
        <v>740</v>
      </c>
      <c r="L599" s="143"/>
      <c r="M599" s="144" t="s">
        <v>1</v>
      </c>
      <c r="N599" s="145" t="s">
        <v>43</v>
      </c>
      <c r="P599" s="146">
        <f>O599*H599</f>
        <v>0</v>
      </c>
      <c r="Q599" s="146">
        <v>0</v>
      </c>
      <c r="R599" s="146">
        <f>Q599*H599</f>
        <v>0</v>
      </c>
      <c r="S599" s="146">
        <v>0</v>
      </c>
      <c r="T599" s="147">
        <f>S599*H599</f>
        <v>0</v>
      </c>
      <c r="AR599" s="148" t="s">
        <v>195</v>
      </c>
      <c r="AT599" s="148" t="s">
        <v>153</v>
      </c>
      <c r="AU599" s="148" t="s">
        <v>89</v>
      </c>
      <c r="AY599" s="17" t="s">
        <v>150</v>
      </c>
      <c r="BE599" s="149">
        <f>IF(N599="základní",J599,0)</f>
        <v>0</v>
      </c>
      <c r="BF599" s="149">
        <f>IF(N599="snížená",J599,0)</f>
        <v>0</v>
      </c>
      <c r="BG599" s="149">
        <f>IF(N599="zákl. přenesená",J599,0)</f>
        <v>0</v>
      </c>
      <c r="BH599" s="149">
        <f>IF(N599="sníž. přenesená",J599,0)</f>
        <v>0</v>
      </c>
      <c r="BI599" s="149">
        <f>IF(N599="nulová",J599,0)</f>
        <v>0</v>
      </c>
      <c r="BJ599" s="17" t="s">
        <v>86</v>
      </c>
      <c r="BK599" s="149">
        <f>ROUND(I599*H599,2)</f>
        <v>0</v>
      </c>
      <c r="BL599" s="17" t="s">
        <v>171</v>
      </c>
      <c r="BM599" s="148" t="s">
        <v>758</v>
      </c>
    </row>
    <row r="600" spans="2:51" s="12" customFormat="1" ht="12">
      <c r="B600" s="166"/>
      <c r="D600" s="150" t="s">
        <v>296</v>
      </c>
      <c r="E600" s="167" t="s">
        <v>1</v>
      </c>
      <c r="F600" s="168" t="s">
        <v>452</v>
      </c>
      <c r="H600" s="167" t="s">
        <v>1</v>
      </c>
      <c r="I600" s="169"/>
      <c r="L600" s="166"/>
      <c r="M600" s="170"/>
      <c r="T600" s="171"/>
      <c r="AT600" s="167" t="s">
        <v>296</v>
      </c>
      <c r="AU600" s="167" t="s">
        <v>89</v>
      </c>
      <c r="AV600" s="12" t="s">
        <v>86</v>
      </c>
      <c r="AW600" s="12" t="s">
        <v>33</v>
      </c>
      <c r="AX600" s="12" t="s">
        <v>78</v>
      </c>
      <c r="AY600" s="167" t="s">
        <v>150</v>
      </c>
    </row>
    <row r="601" spans="2:51" s="13" customFormat="1" ht="12">
      <c r="B601" s="172"/>
      <c r="D601" s="150" t="s">
        <v>296</v>
      </c>
      <c r="E601" s="173" t="s">
        <v>1</v>
      </c>
      <c r="F601" s="174" t="s">
        <v>759</v>
      </c>
      <c r="H601" s="175">
        <v>68.85</v>
      </c>
      <c r="I601" s="176"/>
      <c r="L601" s="172"/>
      <c r="M601" s="177"/>
      <c r="T601" s="178"/>
      <c r="AT601" s="173" t="s">
        <v>296</v>
      </c>
      <c r="AU601" s="173" t="s">
        <v>89</v>
      </c>
      <c r="AV601" s="13" t="s">
        <v>89</v>
      </c>
      <c r="AW601" s="13" t="s">
        <v>33</v>
      </c>
      <c r="AX601" s="13" t="s">
        <v>78</v>
      </c>
      <c r="AY601" s="173" t="s">
        <v>150</v>
      </c>
    </row>
    <row r="602" spans="2:51" s="12" customFormat="1" ht="12">
      <c r="B602" s="166"/>
      <c r="D602" s="150" t="s">
        <v>296</v>
      </c>
      <c r="E602" s="167" t="s">
        <v>1</v>
      </c>
      <c r="F602" s="168" t="s">
        <v>478</v>
      </c>
      <c r="H602" s="167" t="s">
        <v>1</v>
      </c>
      <c r="I602" s="169"/>
      <c r="L602" s="166"/>
      <c r="M602" s="170"/>
      <c r="T602" s="171"/>
      <c r="AT602" s="167" t="s">
        <v>296</v>
      </c>
      <c r="AU602" s="167" t="s">
        <v>89</v>
      </c>
      <c r="AV602" s="12" t="s">
        <v>86</v>
      </c>
      <c r="AW602" s="12" t="s">
        <v>33</v>
      </c>
      <c r="AX602" s="12" t="s">
        <v>78</v>
      </c>
      <c r="AY602" s="167" t="s">
        <v>150</v>
      </c>
    </row>
    <row r="603" spans="2:51" s="13" customFormat="1" ht="12">
      <c r="B603" s="172"/>
      <c r="D603" s="150" t="s">
        <v>296</v>
      </c>
      <c r="E603" s="173" t="s">
        <v>1</v>
      </c>
      <c r="F603" s="174" t="s">
        <v>760</v>
      </c>
      <c r="H603" s="175">
        <v>19.98</v>
      </c>
      <c r="I603" s="176"/>
      <c r="L603" s="172"/>
      <c r="M603" s="177"/>
      <c r="T603" s="178"/>
      <c r="AT603" s="173" t="s">
        <v>296</v>
      </c>
      <c r="AU603" s="173" t="s">
        <v>89</v>
      </c>
      <c r="AV603" s="13" t="s">
        <v>89</v>
      </c>
      <c r="AW603" s="13" t="s">
        <v>33</v>
      </c>
      <c r="AX603" s="13" t="s">
        <v>78</v>
      </c>
      <c r="AY603" s="173" t="s">
        <v>150</v>
      </c>
    </row>
    <row r="604" spans="2:51" s="13" customFormat="1" ht="12">
      <c r="B604" s="172"/>
      <c r="D604" s="150" t="s">
        <v>296</v>
      </c>
      <c r="E604" s="173" t="s">
        <v>1</v>
      </c>
      <c r="F604" s="174" t="s">
        <v>761</v>
      </c>
      <c r="H604" s="175">
        <v>3.735</v>
      </c>
      <c r="I604" s="176"/>
      <c r="L604" s="172"/>
      <c r="M604" s="177"/>
      <c r="T604" s="178"/>
      <c r="AT604" s="173" t="s">
        <v>296</v>
      </c>
      <c r="AU604" s="173" t="s">
        <v>89</v>
      </c>
      <c r="AV604" s="13" t="s">
        <v>89</v>
      </c>
      <c r="AW604" s="13" t="s">
        <v>33</v>
      </c>
      <c r="AX604" s="13" t="s">
        <v>78</v>
      </c>
      <c r="AY604" s="173" t="s">
        <v>150</v>
      </c>
    </row>
    <row r="605" spans="2:51" s="13" customFormat="1" ht="12">
      <c r="B605" s="172"/>
      <c r="D605" s="150" t="s">
        <v>296</v>
      </c>
      <c r="E605" s="173" t="s">
        <v>1</v>
      </c>
      <c r="F605" s="174" t="s">
        <v>762</v>
      </c>
      <c r="H605" s="175">
        <v>130.67</v>
      </c>
      <c r="I605" s="176"/>
      <c r="L605" s="172"/>
      <c r="M605" s="177"/>
      <c r="T605" s="178"/>
      <c r="AT605" s="173" t="s">
        <v>296</v>
      </c>
      <c r="AU605" s="173" t="s">
        <v>89</v>
      </c>
      <c r="AV605" s="13" t="s">
        <v>89</v>
      </c>
      <c r="AW605" s="13" t="s">
        <v>33</v>
      </c>
      <c r="AX605" s="13" t="s">
        <v>78</v>
      </c>
      <c r="AY605" s="173" t="s">
        <v>150</v>
      </c>
    </row>
    <row r="606" spans="2:51" s="13" customFormat="1" ht="12">
      <c r="B606" s="172"/>
      <c r="D606" s="150" t="s">
        <v>296</v>
      </c>
      <c r="E606" s="173" t="s">
        <v>1</v>
      </c>
      <c r="F606" s="174" t="s">
        <v>763</v>
      </c>
      <c r="H606" s="175">
        <v>51.465</v>
      </c>
      <c r="I606" s="176"/>
      <c r="L606" s="172"/>
      <c r="M606" s="177"/>
      <c r="T606" s="178"/>
      <c r="AT606" s="173" t="s">
        <v>296</v>
      </c>
      <c r="AU606" s="173" t="s">
        <v>89</v>
      </c>
      <c r="AV606" s="13" t="s">
        <v>89</v>
      </c>
      <c r="AW606" s="13" t="s">
        <v>33</v>
      </c>
      <c r="AX606" s="13" t="s">
        <v>78</v>
      </c>
      <c r="AY606" s="173" t="s">
        <v>150</v>
      </c>
    </row>
    <row r="607" spans="2:51" s="12" customFormat="1" ht="12">
      <c r="B607" s="166"/>
      <c r="D607" s="150" t="s">
        <v>296</v>
      </c>
      <c r="E607" s="167" t="s">
        <v>1</v>
      </c>
      <c r="F607" s="168" t="s">
        <v>751</v>
      </c>
      <c r="H607" s="167" t="s">
        <v>1</v>
      </c>
      <c r="I607" s="169"/>
      <c r="L607" s="166"/>
      <c r="M607" s="170"/>
      <c r="T607" s="171"/>
      <c r="AT607" s="167" t="s">
        <v>296</v>
      </c>
      <c r="AU607" s="167" t="s">
        <v>89</v>
      </c>
      <c r="AV607" s="12" t="s">
        <v>86</v>
      </c>
      <c r="AW607" s="12" t="s">
        <v>33</v>
      </c>
      <c r="AX607" s="12" t="s">
        <v>78</v>
      </c>
      <c r="AY607" s="167" t="s">
        <v>150</v>
      </c>
    </row>
    <row r="608" spans="2:51" s="13" customFormat="1" ht="12">
      <c r="B608" s="172"/>
      <c r="D608" s="150" t="s">
        <v>296</v>
      </c>
      <c r="E608" s="173" t="s">
        <v>1</v>
      </c>
      <c r="F608" s="174" t="s">
        <v>764</v>
      </c>
      <c r="H608" s="175">
        <v>28.08</v>
      </c>
      <c r="I608" s="176"/>
      <c r="L608" s="172"/>
      <c r="M608" s="177"/>
      <c r="T608" s="178"/>
      <c r="AT608" s="173" t="s">
        <v>296</v>
      </c>
      <c r="AU608" s="173" t="s">
        <v>89</v>
      </c>
      <c r="AV608" s="13" t="s">
        <v>89</v>
      </c>
      <c r="AW608" s="13" t="s">
        <v>33</v>
      </c>
      <c r="AX608" s="13" t="s">
        <v>78</v>
      </c>
      <c r="AY608" s="173" t="s">
        <v>150</v>
      </c>
    </row>
    <row r="609" spans="2:51" s="13" customFormat="1" ht="12">
      <c r="B609" s="172"/>
      <c r="D609" s="150" t="s">
        <v>296</v>
      </c>
      <c r="E609" s="173" t="s">
        <v>1</v>
      </c>
      <c r="F609" s="174" t="s">
        <v>765</v>
      </c>
      <c r="H609" s="175">
        <v>9.804</v>
      </c>
      <c r="I609" s="176"/>
      <c r="L609" s="172"/>
      <c r="M609" s="177"/>
      <c r="T609" s="178"/>
      <c r="AT609" s="173" t="s">
        <v>296</v>
      </c>
      <c r="AU609" s="173" t="s">
        <v>89</v>
      </c>
      <c r="AV609" s="13" t="s">
        <v>89</v>
      </c>
      <c r="AW609" s="13" t="s">
        <v>33</v>
      </c>
      <c r="AX609" s="13" t="s">
        <v>78</v>
      </c>
      <c r="AY609" s="173" t="s">
        <v>150</v>
      </c>
    </row>
    <row r="610" spans="2:51" s="12" customFormat="1" ht="12">
      <c r="B610" s="166"/>
      <c r="D610" s="150" t="s">
        <v>296</v>
      </c>
      <c r="E610" s="167" t="s">
        <v>1</v>
      </c>
      <c r="F610" s="168" t="s">
        <v>469</v>
      </c>
      <c r="H610" s="167" t="s">
        <v>1</v>
      </c>
      <c r="I610" s="169"/>
      <c r="L610" s="166"/>
      <c r="M610" s="170"/>
      <c r="T610" s="171"/>
      <c r="AT610" s="167" t="s">
        <v>296</v>
      </c>
      <c r="AU610" s="167" t="s">
        <v>89</v>
      </c>
      <c r="AV610" s="12" t="s">
        <v>86</v>
      </c>
      <c r="AW610" s="12" t="s">
        <v>33</v>
      </c>
      <c r="AX610" s="12" t="s">
        <v>78</v>
      </c>
      <c r="AY610" s="167" t="s">
        <v>150</v>
      </c>
    </row>
    <row r="611" spans="2:51" s="13" customFormat="1" ht="12">
      <c r="B611" s="172"/>
      <c r="D611" s="150" t="s">
        <v>296</v>
      </c>
      <c r="E611" s="173" t="s">
        <v>1</v>
      </c>
      <c r="F611" s="174" t="s">
        <v>766</v>
      </c>
      <c r="H611" s="175">
        <v>3.8</v>
      </c>
      <c r="I611" s="176"/>
      <c r="L611" s="172"/>
      <c r="M611" s="177"/>
      <c r="T611" s="178"/>
      <c r="AT611" s="173" t="s">
        <v>296</v>
      </c>
      <c r="AU611" s="173" t="s">
        <v>89</v>
      </c>
      <c r="AV611" s="13" t="s">
        <v>89</v>
      </c>
      <c r="AW611" s="13" t="s">
        <v>33</v>
      </c>
      <c r="AX611" s="13" t="s">
        <v>78</v>
      </c>
      <c r="AY611" s="173" t="s">
        <v>150</v>
      </c>
    </row>
    <row r="612" spans="2:51" s="13" customFormat="1" ht="12">
      <c r="B612" s="172"/>
      <c r="D612" s="150" t="s">
        <v>296</v>
      </c>
      <c r="E612" s="173" t="s">
        <v>1</v>
      </c>
      <c r="F612" s="174" t="s">
        <v>767</v>
      </c>
      <c r="H612" s="175">
        <v>2.76</v>
      </c>
      <c r="I612" s="176"/>
      <c r="L612" s="172"/>
      <c r="M612" s="177"/>
      <c r="T612" s="178"/>
      <c r="AT612" s="173" t="s">
        <v>296</v>
      </c>
      <c r="AU612" s="173" t="s">
        <v>89</v>
      </c>
      <c r="AV612" s="13" t="s">
        <v>89</v>
      </c>
      <c r="AW612" s="13" t="s">
        <v>33</v>
      </c>
      <c r="AX612" s="13" t="s">
        <v>78</v>
      </c>
      <c r="AY612" s="173" t="s">
        <v>150</v>
      </c>
    </row>
    <row r="613" spans="2:51" s="12" customFormat="1" ht="12">
      <c r="B613" s="166"/>
      <c r="D613" s="150" t="s">
        <v>296</v>
      </c>
      <c r="E613" s="167" t="s">
        <v>1</v>
      </c>
      <c r="F613" s="168" t="s">
        <v>497</v>
      </c>
      <c r="H613" s="167" t="s">
        <v>1</v>
      </c>
      <c r="I613" s="169"/>
      <c r="L613" s="166"/>
      <c r="M613" s="170"/>
      <c r="T613" s="171"/>
      <c r="AT613" s="167" t="s">
        <v>296</v>
      </c>
      <c r="AU613" s="167" t="s">
        <v>89</v>
      </c>
      <c r="AV613" s="12" t="s">
        <v>86</v>
      </c>
      <c r="AW613" s="12" t="s">
        <v>33</v>
      </c>
      <c r="AX613" s="12" t="s">
        <v>78</v>
      </c>
      <c r="AY613" s="167" t="s">
        <v>150</v>
      </c>
    </row>
    <row r="614" spans="2:51" s="13" customFormat="1" ht="12">
      <c r="B614" s="172"/>
      <c r="D614" s="150" t="s">
        <v>296</v>
      </c>
      <c r="E614" s="173" t="s">
        <v>1</v>
      </c>
      <c r="F614" s="174" t="s">
        <v>768</v>
      </c>
      <c r="H614" s="175">
        <v>17.64</v>
      </c>
      <c r="I614" s="176"/>
      <c r="L614" s="172"/>
      <c r="M614" s="177"/>
      <c r="T614" s="178"/>
      <c r="AT614" s="173" t="s">
        <v>296</v>
      </c>
      <c r="AU614" s="173" t="s">
        <v>89</v>
      </c>
      <c r="AV614" s="13" t="s">
        <v>89</v>
      </c>
      <c r="AW614" s="13" t="s">
        <v>33</v>
      </c>
      <c r="AX614" s="13" t="s">
        <v>78</v>
      </c>
      <c r="AY614" s="173" t="s">
        <v>150</v>
      </c>
    </row>
    <row r="615" spans="2:51" s="13" customFormat="1" ht="12">
      <c r="B615" s="172"/>
      <c r="D615" s="150" t="s">
        <v>296</v>
      </c>
      <c r="E615" s="173" t="s">
        <v>1</v>
      </c>
      <c r="F615" s="174" t="s">
        <v>769</v>
      </c>
      <c r="H615" s="175">
        <v>37.392</v>
      </c>
      <c r="I615" s="176"/>
      <c r="L615" s="172"/>
      <c r="M615" s="177"/>
      <c r="T615" s="178"/>
      <c r="AT615" s="173" t="s">
        <v>296</v>
      </c>
      <c r="AU615" s="173" t="s">
        <v>89</v>
      </c>
      <c r="AV615" s="13" t="s">
        <v>89</v>
      </c>
      <c r="AW615" s="13" t="s">
        <v>33</v>
      </c>
      <c r="AX615" s="13" t="s">
        <v>78</v>
      </c>
      <c r="AY615" s="173" t="s">
        <v>150</v>
      </c>
    </row>
    <row r="616" spans="2:51" s="13" customFormat="1" ht="12">
      <c r="B616" s="172"/>
      <c r="D616" s="150" t="s">
        <v>296</v>
      </c>
      <c r="E616" s="173" t="s">
        <v>1</v>
      </c>
      <c r="F616" s="174" t="s">
        <v>770</v>
      </c>
      <c r="H616" s="175">
        <v>53.27</v>
      </c>
      <c r="I616" s="176"/>
      <c r="L616" s="172"/>
      <c r="M616" s="177"/>
      <c r="T616" s="178"/>
      <c r="AT616" s="173" t="s">
        <v>296</v>
      </c>
      <c r="AU616" s="173" t="s">
        <v>89</v>
      </c>
      <c r="AV616" s="13" t="s">
        <v>89</v>
      </c>
      <c r="AW616" s="13" t="s">
        <v>33</v>
      </c>
      <c r="AX616" s="13" t="s">
        <v>78</v>
      </c>
      <c r="AY616" s="173" t="s">
        <v>150</v>
      </c>
    </row>
    <row r="617" spans="2:51" s="13" customFormat="1" ht="12">
      <c r="B617" s="172"/>
      <c r="D617" s="150" t="s">
        <v>296</v>
      </c>
      <c r="E617" s="173" t="s">
        <v>1</v>
      </c>
      <c r="F617" s="174" t="s">
        <v>771</v>
      </c>
      <c r="H617" s="175">
        <v>11.952</v>
      </c>
      <c r="I617" s="176"/>
      <c r="L617" s="172"/>
      <c r="M617" s="177"/>
      <c r="T617" s="178"/>
      <c r="AT617" s="173" t="s">
        <v>296</v>
      </c>
      <c r="AU617" s="173" t="s">
        <v>89</v>
      </c>
      <c r="AV617" s="13" t="s">
        <v>89</v>
      </c>
      <c r="AW617" s="13" t="s">
        <v>33</v>
      </c>
      <c r="AX617" s="13" t="s">
        <v>78</v>
      </c>
      <c r="AY617" s="173" t="s">
        <v>150</v>
      </c>
    </row>
    <row r="618" spans="2:51" s="13" customFormat="1" ht="12">
      <c r="B618" s="172"/>
      <c r="D618" s="150" t="s">
        <v>296</v>
      </c>
      <c r="E618" s="173" t="s">
        <v>1</v>
      </c>
      <c r="F618" s="174" t="s">
        <v>772</v>
      </c>
      <c r="H618" s="175">
        <v>25.125</v>
      </c>
      <c r="I618" s="176"/>
      <c r="L618" s="172"/>
      <c r="M618" s="177"/>
      <c r="T618" s="178"/>
      <c r="AT618" s="173" t="s">
        <v>296</v>
      </c>
      <c r="AU618" s="173" t="s">
        <v>89</v>
      </c>
      <c r="AV618" s="13" t="s">
        <v>89</v>
      </c>
      <c r="AW618" s="13" t="s">
        <v>33</v>
      </c>
      <c r="AX618" s="13" t="s">
        <v>78</v>
      </c>
      <c r="AY618" s="173" t="s">
        <v>150</v>
      </c>
    </row>
    <row r="619" spans="2:51" s="13" customFormat="1" ht="12">
      <c r="B619" s="172"/>
      <c r="D619" s="150" t="s">
        <v>296</v>
      </c>
      <c r="E619" s="173" t="s">
        <v>1</v>
      </c>
      <c r="F619" s="174" t="s">
        <v>773</v>
      </c>
      <c r="H619" s="175">
        <v>76.85</v>
      </c>
      <c r="I619" s="176"/>
      <c r="L619" s="172"/>
      <c r="M619" s="177"/>
      <c r="T619" s="178"/>
      <c r="AT619" s="173" t="s">
        <v>296</v>
      </c>
      <c r="AU619" s="173" t="s">
        <v>89</v>
      </c>
      <c r="AV619" s="13" t="s">
        <v>89</v>
      </c>
      <c r="AW619" s="13" t="s">
        <v>33</v>
      </c>
      <c r="AX619" s="13" t="s">
        <v>78</v>
      </c>
      <c r="AY619" s="173" t="s">
        <v>150</v>
      </c>
    </row>
    <row r="620" spans="2:51" s="13" customFormat="1" ht="12">
      <c r="B620" s="172"/>
      <c r="D620" s="150" t="s">
        <v>296</v>
      </c>
      <c r="E620" s="173" t="s">
        <v>1</v>
      </c>
      <c r="F620" s="174" t="s">
        <v>774</v>
      </c>
      <c r="H620" s="175">
        <v>223.696</v>
      </c>
      <c r="I620" s="176"/>
      <c r="L620" s="172"/>
      <c r="M620" s="177"/>
      <c r="T620" s="178"/>
      <c r="AT620" s="173" t="s">
        <v>296</v>
      </c>
      <c r="AU620" s="173" t="s">
        <v>89</v>
      </c>
      <c r="AV620" s="13" t="s">
        <v>89</v>
      </c>
      <c r="AW620" s="13" t="s">
        <v>33</v>
      </c>
      <c r="AX620" s="13" t="s">
        <v>78</v>
      </c>
      <c r="AY620" s="173" t="s">
        <v>150</v>
      </c>
    </row>
    <row r="621" spans="2:51" s="12" customFormat="1" ht="12">
      <c r="B621" s="166"/>
      <c r="D621" s="150" t="s">
        <v>296</v>
      </c>
      <c r="E621" s="167" t="s">
        <v>1</v>
      </c>
      <c r="F621" s="168" t="s">
        <v>506</v>
      </c>
      <c r="H621" s="167" t="s">
        <v>1</v>
      </c>
      <c r="I621" s="169"/>
      <c r="L621" s="166"/>
      <c r="M621" s="170"/>
      <c r="T621" s="171"/>
      <c r="AT621" s="167" t="s">
        <v>296</v>
      </c>
      <c r="AU621" s="167" t="s">
        <v>89</v>
      </c>
      <c r="AV621" s="12" t="s">
        <v>86</v>
      </c>
      <c r="AW621" s="12" t="s">
        <v>33</v>
      </c>
      <c r="AX621" s="12" t="s">
        <v>78</v>
      </c>
      <c r="AY621" s="167" t="s">
        <v>150</v>
      </c>
    </row>
    <row r="622" spans="2:51" s="13" customFormat="1" ht="12">
      <c r="B622" s="172"/>
      <c r="D622" s="150" t="s">
        <v>296</v>
      </c>
      <c r="E622" s="173" t="s">
        <v>1</v>
      </c>
      <c r="F622" s="174" t="s">
        <v>775</v>
      </c>
      <c r="H622" s="175">
        <v>20.664</v>
      </c>
      <c r="I622" s="176"/>
      <c r="L622" s="172"/>
      <c r="M622" s="177"/>
      <c r="T622" s="178"/>
      <c r="AT622" s="173" t="s">
        <v>296</v>
      </c>
      <c r="AU622" s="173" t="s">
        <v>89</v>
      </c>
      <c r="AV622" s="13" t="s">
        <v>89</v>
      </c>
      <c r="AW622" s="13" t="s">
        <v>33</v>
      </c>
      <c r="AX622" s="13" t="s">
        <v>78</v>
      </c>
      <c r="AY622" s="173" t="s">
        <v>150</v>
      </c>
    </row>
    <row r="623" spans="2:51" s="13" customFormat="1" ht="12">
      <c r="B623" s="172"/>
      <c r="D623" s="150" t="s">
        <v>296</v>
      </c>
      <c r="E623" s="173" t="s">
        <v>1</v>
      </c>
      <c r="F623" s="174" t="s">
        <v>776</v>
      </c>
      <c r="H623" s="175">
        <v>13.12</v>
      </c>
      <c r="I623" s="176"/>
      <c r="L623" s="172"/>
      <c r="M623" s="177"/>
      <c r="T623" s="178"/>
      <c r="AT623" s="173" t="s">
        <v>296</v>
      </c>
      <c r="AU623" s="173" t="s">
        <v>89</v>
      </c>
      <c r="AV623" s="13" t="s">
        <v>89</v>
      </c>
      <c r="AW623" s="13" t="s">
        <v>33</v>
      </c>
      <c r="AX623" s="13" t="s">
        <v>78</v>
      </c>
      <c r="AY623" s="173" t="s">
        <v>150</v>
      </c>
    </row>
    <row r="624" spans="2:51" s="13" customFormat="1" ht="12">
      <c r="B624" s="172"/>
      <c r="D624" s="150" t="s">
        <v>296</v>
      </c>
      <c r="E624" s="173" t="s">
        <v>1</v>
      </c>
      <c r="F624" s="174" t="s">
        <v>777</v>
      </c>
      <c r="H624" s="175">
        <v>59.724</v>
      </c>
      <c r="I624" s="176"/>
      <c r="L624" s="172"/>
      <c r="M624" s="177"/>
      <c r="T624" s="178"/>
      <c r="AT624" s="173" t="s">
        <v>296</v>
      </c>
      <c r="AU624" s="173" t="s">
        <v>89</v>
      </c>
      <c r="AV624" s="13" t="s">
        <v>89</v>
      </c>
      <c r="AW624" s="13" t="s">
        <v>33</v>
      </c>
      <c r="AX624" s="13" t="s">
        <v>78</v>
      </c>
      <c r="AY624" s="173" t="s">
        <v>150</v>
      </c>
    </row>
    <row r="625" spans="2:51" s="12" customFormat="1" ht="12">
      <c r="B625" s="166"/>
      <c r="D625" s="150" t="s">
        <v>296</v>
      </c>
      <c r="E625" s="167" t="s">
        <v>1</v>
      </c>
      <c r="F625" s="168" t="s">
        <v>510</v>
      </c>
      <c r="H625" s="167" t="s">
        <v>1</v>
      </c>
      <c r="I625" s="169"/>
      <c r="L625" s="166"/>
      <c r="M625" s="170"/>
      <c r="T625" s="171"/>
      <c r="AT625" s="167" t="s">
        <v>296</v>
      </c>
      <c r="AU625" s="167" t="s">
        <v>89</v>
      </c>
      <c r="AV625" s="12" t="s">
        <v>86</v>
      </c>
      <c r="AW625" s="12" t="s">
        <v>33</v>
      </c>
      <c r="AX625" s="12" t="s">
        <v>78</v>
      </c>
      <c r="AY625" s="167" t="s">
        <v>150</v>
      </c>
    </row>
    <row r="626" spans="2:51" s="13" customFormat="1" ht="12">
      <c r="B626" s="172"/>
      <c r="D626" s="150" t="s">
        <v>296</v>
      </c>
      <c r="E626" s="173" t="s">
        <v>1</v>
      </c>
      <c r="F626" s="174" t="s">
        <v>778</v>
      </c>
      <c r="H626" s="175">
        <v>64</v>
      </c>
      <c r="I626" s="176"/>
      <c r="L626" s="172"/>
      <c r="M626" s="177"/>
      <c r="T626" s="178"/>
      <c r="AT626" s="173" t="s">
        <v>296</v>
      </c>
      <c r="AU626" s="173" t="s">
        <v>89</v>
      </c>
      <c r="AV626" s="13" t="s">
        <v>89</v>
      </c>
      <c r="AW626" s="13" t="s">
        <v>33</v>
      </c>
      <c r="AX626" s="13" t="s">
        <v>78</v>
      </c>
      <c r="AY626" s="173" t="s">
        <v>150</v>
      </c>
    </row>
    <row r="627" spans="2:51" s="12" customFormat="1" ht="12">
      <c r="B627" s="166"/>
      <c r="D627" s="150" t="s">
        <v>296</v>
      </c>
      <c r="E627" s="167" t="s">
        <v>1</v>
      </c>
      <c r="F627" s="168" t="s">
        <v>414</v>
      </c>
      <c r="H627" s="167" t="s">
        <v>1</v>
      </c>
      <c r="I627" s="169"/>
      <c r="L627" s="166"/>
      <c r="M627" s="170"/>
      <c r="T627" s="171"/>
      <c r="AT627" s="167" t="s">
        <v>296</v>
      </c>
      <c r="AU627" s="167" t="s">
        <v>89</v>
      </c>
      <c r="AV627" s="12" t="s">
        <v>86</v>
      </c>
      <c r="AW627" s="12" t="s">
        <v>33</v>
      </c>
      <c r="AX627" s="12" t="s">
        <v>78</v>
      </c>
      <c r="AY627" s="167" t="s">
        <v>150</v>
      </c>
    </row>
    <row r="628" spans="2:51" s="13" customFormat="1" ht="12">
      <c r="B628" s="172"/>
      <c r="D628" s="150" t="s">
        <v>296</v>
      </c>
      <c r="E628" s="173" t="s">
        <v>1</v>
      </c>
      <c r="F628" s="174" t="s">
        <v>779</v>
      </c>
      <c r="H628" s="175">
        <v>21.912</v>
      </c>
      <c r="I628" s="176"/>
      <c r="L628" s="172"/>
      <c r="M628" s="177"/>
      <c r="T628" s="178"/>
      <c r="AT628" s="173" t="s">
        <v>296</v>
      </c>
      <c r="AU628" s="173" t="s">
        <v>89</v>
      </c>
      <c r="AV628" s="13" t="s">
        <v>89</v>
      </c>
      <c r="AW628" s="13" t="s">
        <v>33</v>
      </c>
      <c r="AX628" s="13" t="s">
        <v>78</v>
      </c>
      <c r="AY628" s="173" t="s">
        <v>150</v>
      </c>
    </row>
    <row r="629" spans="2:51" s="13" customFormat="1" ht="12">
      <c r="B629" s="172"/>
      <c r="D629" s="150" t="s">
        <v>296</v>
      </c>
      <c r="E629" s="173" t="s">
        <v>1</v>
      </c>
      <c r="F629" s="174" t="s">
        <v>780</v>
      </c>
      <c r="H629" s="175">
        <v>34.974</v>
      </c>
      <c r="I629" s="176"/>
      <c r="L629" s="172"/>
      <c r="M629" s="177"/>
      <c r="T629" s="178"/>
      <c r="AT629" s="173" t="s">
        <v>296</v>
      </c>
      <c r="AU629" s="173" t="s">
        <v>89</v>
      </c>
      <c r="AV629" s="13" t="s">
        <v>89</v>
      </c>
      <c r="AW629" s="13" t="s">
        <v>33</v>
      </c>
      <c r="AX629" s="13" t="s">
        <v>78</v>
      </c>
      <c r="AY629" s="173" t="s">
        <v>150</v>
      </c>
    </row>
    <row r="630" spans="2:51" s="15" customFormat="1" ht="12">
      <c r="B630" s="186"/>
      <c r="D630" s="150" t="s">
        <v>296</v>
      </c>
      <c r="E630" s="187" t="s">
        <v>1</v>
      </c>
      <c r="F630" s="188" t="s">
        <v>430</v>
      </c>
      <c r="H630" s="189">
        <v>979.4630000000001</v>
      </c>
      <c r="I630" s="190"/>
      <c r="L630" s="186"/>
      <c r="M630" s="191"/>
      <c r="T630" s="192"/>
      <c r="AT630" s="187" t="s">
        <v>296</v>
      </c>
      <c r="AU630" s="187" t="s">
        <v>89</v>
      </c>
      <c r="AV630" s="15" t="s">
        <v>166</v>
      </c>
      <c r="AW630" s="15" t="s">
        <v>33</v>
      </c>
      <c r="AX630" s="15" t="s">
        <v>78</v>
      </c>
      <c r="AY630" s="187" t="s">
        <v>150</v>
      </c>
    </row>
    <row r="631" spans="2:51" s="13" customFormat="1" ht="22.5">
      <c r="B631" s="172"/>
      <c r="D631" s="150" t="s">
        <v>296</v>
      </c>
      <c r="E631" s="173" t="s">
        <v>1</v>
      </c>
      <c r="F631" s="174" t="s">
        <v>781</v>
      </c>
      <c r="H631" s="175">
        <v>544.092</v>
      </c>
      <c r="I631" s="176"/>
      <c r="L631" s="172"/>
      <c r="M631" s="177"/>
      <c r="T631" s="178"/>
      <c r="AT631" s="173" t="s">
        <v>296</v>
      </c>
      <c r="AU631" s="173" t="s">
        <v>89</v>
      </c>
      <c r="AV631" s="13" t="s">
        <v>89</v>
      </c>
      <c r="AW631" s="13" t="s">
        <v>33</v>
      </c>
      <c r="AX631" s="13" t="s">
        <v>86</v>
      </c>
      <c r="AY631" s="173" t="s">
        <v>150</v>
      </c>
    </row>
    <row r="632" spans="2:65" s="1" customFormat="1" ht="24.2" customHeight="1">
      <c r="B632" s="32"/>
      <c r="C632" s="154" t="s">
        <v>782</v>
      </c>
      <c r="D632" s="154" t="s">
        <v>172</v>
      </c>
      <c r="E632" s="155" t="s">
        <v>783</v>
      </c>
      <c r="F632" s="156" t="s">
        <v>784</v>
      </c>
      <c r="G632" s="157" t="s">
        <v>446</v>
      </c>
      <c r="H632" s="158">
        <v>799.256</v>
      </c>
      <c r="I632" s="159"/>
      <c r="J632" s="160">
        <f>ROUND(I632*H632,2)</f>
        <v>0</v>
      </c>
      <c r="K632" s="156" t="s">
        <v>294</v>
      </c>
      <c r="L632" s="32"/>
      <c r="M632" s="161" t="s">
        <v>1</v>
      </c>
      <c r="N632" s="162" t="s">
        <v>43</v>
      </c>
      <c r="P632" s="146">
        <f>O632*H632</f>
        <v>0</v>
      </c>
      <c r="Q632" s="146">
        <v>0</v>
      </c>
      <c r="R632" s="146">
        <f>Q632*H632</f>
        <v>0</v>
      </c>
      <c r="S632" s="146">
        <v>0</v>
      </c>
      <c r="T632" s="147">
        <f>S632*H632</f>
        <v>0</v>
      </c>
      <c r="AR632" s="148" t="s">
        <v>171</v>
      </c>
      <c r="AT632" s="148" t="s">
        <v>172</v>
      </c>
      <c r="AU632" s="148" t="s">
        <v>89</v>
      </c>
      <c r="AY632" s="17" t="s">
        <v>150</v>
      </c>
      <c r="BE632" s="149">
        <f>IF(N632="základní",J632,0)</f>
        <v>0</v>
      </c>
      <c r="BF632" s="149">
        <f>IF(N632="snížená",J632,0)</f>
        <v>0</v>
      </c>
      <c r="BG632" s="149">
        <f>IF(N632="zákl. přenesená",J632,0)</f>
        <v>0</v>
      </c>
      <c r="BH632" s="149">
        <f>IF(N632="sníž. přenesená",J632,0)</f>
        <v>0</v>
      </c>
      <c r="BI632" s="149">
        <f>IF(N632="nulová",J632,0)</f>
        <v>0</v>
      </c>
      <c r="BJ632" s="17" t="s">
        <v>86</v>
      </c>
      <c r="BK632" s="149">
        <f>ROUND(I632*H632,2)</f>
        <v>0</v>
      </c>
      <c r="BL632" s="17" t="s">
        <v>171</v>
      </c>
      <c r="BM632" s="148" t="s">
        <v>785</v>
      </c>
    </row>
    <row r="633" spans="2:51" s="12" customFormat="1" ht="12">
      <c r="B633" s="166"/>
      <c r="D633" s="150" t="s">
        <v>296</v>
      </c>
      <c r="E633" s="167" t="s">
        <v>1</v>
      </c>
      <c r="F633" s="168" t="s">
        <v>786</v>
      </c>
      <c r="H633" s="167" t="s">
        <v>1</v>
      </c>
      <c r="I633" s="169"/>
      <c r="L633" s="166"/>
      <c r="M633" s="170"/>
      <c r="T633" s="171"/>
      <c r="AT633" s="167" t="s">
        <v>296</v>
      </c>
      <c r="AU633" s="167" t="s">
        <v>89</v>
      </c>
      <c r="AV633" s="12" t="s">
        <v>86</v>
      </c>
      <c r="AW633" s="12" t="s">
        <v>33</v>
      </c>
      <c r="AX633" s="12" t="s">
        <v>78</v>
      </c>
      <c r="AY633" s="167" t="s">
        <v>150</v>
      </c>
    </row>
    <row r="634" spans="2:51" s="13" customFormat="1" ht="12">
      <c r="B634" s="172"/>
      <c r="D634" s="150" t="s">
        <v>296</v>
      </c>
      <c r="E634" s="173" t="s">
        <v>1</v>
      </c>
      <c r="F634" s="174" t="s">
        <v>787</v>
      </c>
      <c r="H634" s="175">
        <v>226.578</v>
      </c>
      <c r="I634" s="176"/>
      <c r="L634" s="172"/>
      <c r="M634" s="177"/>
      <c r="T634" s="178"/>
      <c r="AT634" s="173" t="s">
        <v>296</v>
      </c>
      <c r="AU634" s="173" t="s">
        <v>89</v>
      </c>
      <c r="AV634" s="13" t="s">
        <v>89</v>
      </c>
      <c r="AW634" s="13" t="s">
        <v>33</v>
      </c>
      <c r="AX634" s="13" t="s">
        <v>78</v>
      </c>
      <c r="AY634" s="173" t="s">
        <v>150</v>
      </c>
    </row>
    <row r="635" spans="2:51" s="13" customFormat="1" ht="12">
      <c r="B635" s="172"/>
      <c r="D635" s="150" t="s">
        <v>296</v>
      </c>
      <c r="E635" s="173" t="s">
        <v>1</v>
      </c>
      <c r="F635" s="174" t="s">
        <v>788</v>
      </c>
      <c r="H635" s="175">
        <v>41.886</v>
      </c>
      <c r="I635" s="176"/>
      <c r="L635" s="172"/>
      <c r="M635" s="177"/>
      <c r="T635" s="178"/>
      <c r="AT635" s="173" t="s">
        <v>296</v>
      </c>
      <c r="AU635" s="173" t="s">
        <v>89</v>
      </c>
      <c r="AV635" s="13" t="s">
        <v>89</v>
      </c>
      <c r="AW635" s="13" t="s">
        <v>33</v>
      </c>
      <c r="AX635" s="13" t="s">
        <v>78</v>
      </c>
      <c r="AY635" s="173" t="s">
        <v>150</v>
      </c>
    </row>
    <row r="636" spans="2:51" s="13" customFormat="1" ht="12">
      <c r="B636" s="172"/>
      <c r="D636" s="150" t="s">
        <v>296</v>
      </c>
      <c r="E636" s="173" t="s">
        <v>1</v>
      </c>
      <c r="F636" s="174" t="s">
        <v>789</v>
      </c>
      <c r="H636" s="175">
        <v>52.41</v>
      </c>
      <c r="I636" s="176"/>
      <c r="L636" s="172"/>
      <c r="M636" s="177"/>
      <c r="T636" s="178"/>
      <c r="AT636" s="173" t="s">
        <v>296</v>
      </c>
      <c r="AU636" s="173" t="s">
        <v>89</v>
      </c>
      <c r="AV636" s="13" t="s">
        <v>89</v>
      </c>
      <c r="AW636" s="13" t="s">
        <v>33</v>
      </c>
      <c r="AX636" s="13" t="s">
        <v>78</v>
      </c>
      <c r="AY636" s="173" t="s">
        <v>150</v>
      </c>
    </row>
    <row r="637" spans="2:51" s="13" customFormat="1" ht="12">
      <c r="B637" s="172"/>
      <c r="D637" s="150" t="s">
        <v>296</v>
      </c>
      <c r="E637" s="173" t="s">
        <v>1</v>
      </c>
      <c r="F637" s="174" t="s">
        <v>790</v>
      </c>
      <c r="H637" s="175">
        <v>124.016</v>
      </c>
      <c r="I637" s="176"/>
      <c r="L637" s="172"/>
      <c r="M637" s="177"/>
      <c r="T637" s="178"/>
      <c r="AT637" s="173" t="s">
        <v>296</v>
      </c>
      <c r="AU637" s="173" t="s">
        <v>89</v>
      </c>
      <c r="AV637" s="13" t="s">
        <v>89</v>
      </c>
      <c r="AW637" s="13" t="s">
        <v>33</v>
      </c>
      <c r="AX637" s="13" t="s">
        <v>78</v>
      </c>
      <c r="AY637" s="173" t="s">
        <v>150</v>
      </c>
    </row>
    <row r="638" spans="2:51" s="13" customFormat="1" ht="12">
      <c r="B638" s="172"/>
      <c r="D638" s="150" t="s">
        <v>296</v>
      </c>
      <c r="E638" s="173" t="s">
        <v>1</v>
      </c>
      <c r="F638" s="174" t="s">
        <v>791</v>
      </c>
      <c r="H638" s="175">
        <v>60.126</v>
      </c>
      <c r="I638" s="176"/>
      <c r="L638" s="172"/>
      <c r="M638" s="177"/>
      <c r="T638" s="178"/>
      <c r="AT638" s="173" t="s">
        <v>296</v>
      </c>
      <c r="AU638" s="173" t="s">
        <v>89</v>
      </c>
      <c r="AV638" s="13" t="s">
        <v>89</v>
      </c>
      <c r="AW638" s="13" t="s">
        <v>33</v>
      </c>
      <c r="AX638" s="13" t="s">
        <v>78</v>
      </c>
      <c r="AY638" s="173" t="s">
        <v>150</v>
      </c>
    </row>
    <row r="639" spans="2:51" s="13" customFormat="1" ht="12">
      <c r="B639" s="172"/>
      <c r="D639" s="150" t="s">
        <v>296</v>
      </c>
      <c r="E639" s="173" t="s">
        <v>1</v>
      </c>
      <c r="F639" s="174" t="s">
        <v>792</v>
      </c>
      <c r="H639" s="175">
        <v>26.134</v>
      </c>
      <c r="I639" s="176"/>
      <c r="L639" s="172"/>
      <c r="M639" s="177"/>
      <c r="T639" s="178"/>
      <c r="AT639" s="173" t="s">
        <v>296</v>
      </c>
      <c r="AU639" s="173" t="s">
        <v>89</v>
      </c>
      <c r="AV639" s="13" t="s">
        <v>89</v>
      </c>
      <c r="AW639" s="13" t="s">
        <v>33</v>
      </c>
      <c r="AX639" s="13" t="s">
        <v>78</v>
      </c>
      <c r="AY639" s="173" t="s">
        <v>150</v>
      </c>
    </row>
    <row r="640" spans="2:51" s="13" customFormat="1" ht="12">
      <c r="B640" s="172"/>
      <c r="D640" s="150" t="s">
        <v>296</v>
      </c>
      <c r="E640" s="173" t="s">
        <v>1</v>
      </c>
      <c r="F640" s="174" t="s">
        <v>793</v>
      </c>
      <c r="H640" s="175">
        <v>107.682</v>
      </c>
      <c r="I640" s="176"/>
      <c r="L640" s="172"/>
      <c r="M640" s="177"/>
      <c r="T640" s="178"/>
      <c r="AT640" s="173" t="s">
        <v>296</v>
      </c>
      <c r="AU640" s="173" t="s">
        <v>89</v>
      </c>
      <c r="AV640" s="13" t="s">
        <v>89</v>
      </c>
      <c r="AW640" s="13" t="s">
        <v>33</v>
      </c>
      <c r="AX640" s="13" t="s">
        <v>78</v>
      </c>
      <c r="AY640" s="173" t="s">
        <v>150</v>
      </c>
    </row>
    <row r="641" spans="2:51" s="13" customFormat="1" ht="12">
      <c r="B641" s="172"/>
      <c r="D641" s="150" t="s">
        <v>296</v>
      </c>
      <c r="E641" s="173" t="s">
        <v>1</v>
      </c>
      <c r="F641" s="174" t="s">
        <v>794</v>
      </c>
      <c r="H641" s="175">
        <v>84.536</v>
      </c>
      <c r="I641" s="176"/>
      <c r="L641" s="172"/>
      <c r="M641" s="177"/>
      <c r="T641" s="178"/>
      <c r="AT641" s="173" t="s">
        <v>296</v>
      </c>
      <c r="AU641" s="173" t="s">
        <v>89</v>
      </c>
      <c r="AV641" s="13" t="s">
        <v>89</v>
      </c>
      <c r="AW641" s="13" t="s">
        <v>33</v>
      </c>
      <c r="AX641" s="13" t="s">
        <v>78</v>
      </c>
      <c r="AY641" s="173" t="s">
        <v>150</v>
      </c>
    </row>
    <row r="642" spans="2:51" s="13" customFormat="1" ht="12">
      <c r="B642" s="172"/>
      <c r="D642" s="150" t="s">
        <v>296</v>
      </c>
      <c r="E642" s="173" t="s">
        <v>1</v>
      </c>
      <c r="F642" s="174" t="s">
        <v>795</v>
      </c>
      <c r="H642" s="175">
        <v>37.35</v>
      </c>
      <c r="I642" s="176"/>
      <c r="L642" s="172"/>
      <c r="M642" s="177"/>
      <c r="T642" s="178"/>
      <c r="AT642" s="173" t="s">
        <v>296</v>
      </c>
      <c r="AU642" s="173" t="s">
        <v>89</v>
      </c>
      <c r="AV642" s="13" t="s">
        <v>89</v>
      </c>
      <c r="AW642" s="13" t="s">
        <v>33</v>
      </c>
      <c r="AX642" s="13" t="s">
        <v>78</v>
      </c>
      <c r="AY642" s="173" t="s">
        <v>150</v>
      </c>
    </row>
    <row r="643" spans="2:51" s="13" customFormat="1" ht="12">
      <c r="B643" s="172"/>
      <c r="D643" s="150" t="s">
        <v>296</v>
      </c>
      <c r="E643" s="173" t="s">
        <v>1</v>
      </c>
      <c r="F643" s="174" t="s">
        <v>796</v>
      </c>
      <c r="H643" s="175">
        <v>31.165</v>
      </c>
      <c r="I643" s="176"/>
      <c r="L643" s="172"/>
      <c r="M643" s="177"/>
      <c r="T643" s="178"/>
      <c r="AT643" s="173" t="s">
        <v>296</v>
      </c>
      <c r="AU643" s="173" t="s">
        <v>89</v>
      </c>
      <c r="AV643" s="13" t="s">
        <v>89</v>
      </c>
      <c r="AW643" s="13" t="s">
        <v>33</v>
      </c>
      <c r="AX643" s="13" t="s">
        <v>78</v>
      </c>
      <c r="AY643" s="173" t="s">
        <v>150</v>
      </c>
    </row>
    <row r="644" spans="2:51" s="13" customFormat="1" ht="12">
      <c r="B644" s="172"/>
      <c r="D644" s="150" t="s">
        <v>296</v>
      </c>
      <c r="E644" s="173" t="s">
        <v>1</v>
      </c>
      <c r="F644" s="174" t="s">
        <v>797</v>
      </c>
      <c r="H644" s="175">
        <v>23.318</v>
      </c>
      <c r="I644" s="176"/>
      <c r="L644" s="172"/>
      <c r="M644" s="177"/>
      <c r="T644" s="178"/>
      <c r="AT644" s="173" t="s">
        <v>296</v>
      </c>
      <c r="AU644" s="173" t="s">
        <v>89</v>
      </c>
      <c r="AV644" s="13" t="s">
        <v>89</v>
      </c>
      <c r="AW644" s="13" t="s">
        <v>33</v>
      </c>
      <c r="AX644" s="13" t="s">
        <v>78</v>
      </c>
      <c r="AY644" s="173" t="s">
        <v>150</v>
      </c>
    </row>
    <row r="645" spans="2:51" s="12" customFormat="1" ht="12">
      <c r="B645" s="166"/>
      <c r="D645" s="150" t="s">
        <v>296</v>
      </c>
      <c r="E645" s="167" t="s">
        <v>1</v>
      </c>
      <c r="F645" s="168" t="s">
        <v>731</v>
      </c>
      <c r="H645" s="167" t="s">
        <v>1</v>
      </c>
      <c r="I645" s="169"/>
      <c r="L645" s="166"/>
      <c r="M645" s="170"/>
      <c r="T645" s="171"/>
      <c r="AT645" s="167" t="s">
        <v>296</v>
      </c>
      <c r="AU645" s="167" t="s">
        <v>89</v>
      </c>
      <c r="AV645" s="12" t="s">
        <v>86</v>
      </c>
      <c r="AW645" s="12" t="s">
        <v>33</v>
      </c>
      <c r="AX645" s="12" t="s">
        <v>78</v>
      </c>
      <c r="AY645" s="167" t="s">
        <v>150</v>
      </c>
    </row>
    <row r="646" spans="2:51" s="13" customFormat="1" ht="12">
      <c r="B646" s="172"/>
      <c r="D646" s="150" t="s">
        <v>296</v>
      </c>
      <c r="E646" s="173" t="s">
        <v>1</v>
      </c>
      <c r="F646" s="174" t="s">
        <v>732</v>
      </c>
      <c r="H646" s="175">
        <v>-8.958</v>
      </c>
      <c r="I646" s="176"/>
      <c r="L646" s="172"/>
      <c r="M646" s="177"/>
      <c r="T646" s="178"/>
      <c r="AT646" s="173" t="s">
        <v>296</v>
      </c>
      <c r="AU646" s="173" t="s">
        <v>89</v>
      </c>
      <c r="AV646" s="13" t="s">
        <v>89</v>
      </c>
      <c r="AW646" s="13" t="s">
        <v>33</v>
      </c>
      <c r="AX646" s="13" t="s">
        <v>78</v>
      </c>
      <c r="AY646" s="173" t="s">
        <v>150</v>
      </c>
    </row>
    <row r="647" spans="2:51" s="13" customFormat="1" ht="22.5">
      <c r="B647" s="172"/>
      <c r="D647" s="150" t="s">
        <v>296</v>
      </c>
      <c r="E647" s="173" t="s">
        <v>1</v>
      </c>
      <c r="F647" s="174" t="s">
        <v>733</v>
      </c>
      <c r="H647" s="175">
        <v>-6.987</v>
      </c>
      <c r="I647" s="176"/>
      <c r="L647" s="172"/>
      <c r="M647" s="177"/>
      <c r="T647" s="178"/>
      <c r="AT647" s="173" t="s">
        <v>296</v>
      </c>
      <c r="AU647" s="173" t="s">
        <v>89</v>
      </c>
      <c r="AV647" s="13" t="s">
        <v>89</v>
      </c>
      <c r="AW647" s="13" t="s">
        <v>33</v>
      </c>
      <c r="AX647" s="13" t="s">
        <v>78</v>
      </c>
      <c r="AY647" s="173" t="s">
        <v>150</v>
      </c>
    </row>
    <row r="648" spans="2:51" s="14" customFormat="1" ht="12">
      <c r="B648" s="179"/>
      <c r="D648" s="150" t="s">
        <v>296</v>
      </c>
      <c r="E648" s="180" t="s">
        <v>1</v>
      </c>
      <c r="F648" s="181" t="s">
        <v>303</v>
      </c>
      <c r="H648" s="182">
        <v>799.256</v>
      </c>
      <c r="I648" s="183"/>
      <c r="L648" s="179"/>
      <c r="M648" s="184"/>
      <c r="T648" s="185"/>
      <c r="AT648" s="180" t="s">
        <v>296</v>
      </c>
      <c r="AU648" s="180" t="s">
        <v>89</v>
      </c>
      <c r="AV648" s="14" t="s">
        <v>171</v>
      </c>
      <c r="AW648" s="14" t="s">
        <v>33</v>
      </c>
      <c r="AX648" s="14" t="s">
        <v>86</v>
      </c>
      <c r="AY648" s="180" t="s">
        <v>150</v>
      </c>
    </row>
    <row r="649" spans="2:65" s="1" customFormat="1" ht="16.5" customHeight="1">
      <c r="B649" s="32"/>
      <c r="C649" s="136" t="s">
        <v>798</v>
      </c>
      <c r="D649" s="136" t="s">
        <v>153</v>
      </c>
      <c r="E649" s="137" t="s">
        <v>799</v>
      </c>
      <c r="F649" s="138" t="s">
        <v>800</v>
      </c>
      <c r="G649" s="139" t="s">
        <v>715</v>
      </c>
      <c r="H649" s="140">
        <v>1482.916</v>
      </c>
      <c r="I649" s="141"/>
      <c r="J649" s="142">
        <f>ROUND(I649*H649,2)</f>
        <v>0</v>
      </c>
      <c r="K649" s="138" t="s">
        <v>294</v>
      </c>
      <c r="L649" s="143"/>
      <c r="M649" s="144" t="s">
        <v>1</v>
      </c>
      <c r="N649" s="145" t="s">
        <v>43</v>
      </c>
      <c r="P649" s="146">
        <f>O649*H649</f>
        <v>0</v>
      </c>
      <c r="Q649" s="146">
        <v>1</v>
      </c>
      <c r="R649" s="146">
        <f>Q649*H649</f>
        <v>1482.916</v>
      </c>
      <c r="S649" s="146">
        <v>0</v>
      </c>
      <c r="T649" s="147">
        <f>S649*H649</f>
        <v>0</v>
      </c>
      <c r="AR649" s="148" t="s">
        <v>801</v>
      </c>
      <c r="AT649" s="148" t="s">
        <v>153</v>
      </c>
      <c r="AU649" s="148" t="s">
        <v>89</v>
      </c>
      <c r="AY649" s="17" t="s">
        <v>150</v>
      </c>
      <c r="BE649" s="149">
        <f>IF(N649="základní",J649,0)</f>
        <v>0</v>
      </c>
      <c r="BF649" s="149">
        <f>IF(N649="snížená",J649,0)</f>
        <v>0</v>
      </c>
      <c r="BG649" s="149">
        <f>IF(N649="zákl. přenesená",J649,0)</f>
        <v>0</v>
      </c>
      <c r="BH649" s="149">
        <f>IF(N649="sníž. přenesená",J649,0)</f>
        <v>0</v>
      </c>
      <c r="BI649" s="149">
        <f>IF(N649="nulová",J649,0)</f>
        <v>0</v>
      </c>
      <c r="BJ649" s="17" t="s">
        <v>86</v>
      </c>
      <c r="BK649" s="149">
        <f>ROUND(I649*H649,2)</f>
        <v>0</v>
      </c>
      <c r="BL649" s="17" t="s">
        <v>801</v>
      </c>
      <c r="BM649" s="148" t="s">
        <v>802</v>
      </c>
    </row>
    <row r="650" spans="2:47" s="1" customFormat="1" ht="19.5">
      <c r="B650" s="32"/>
      <c r="D650" s="150" t="s">
        <v>160</v>
      </c>
      <c r="F650" s="151" t="s">
        <v>803</v>
      </c>
      <c r="I650" s="152"/>
      <c r="L650" s="32"/>
      <c r="M650" s="153"/>
      <c r="T650" s="56"/>
      <c r="AT650" s="17" t="s">
        <v>160</v>
      </c>
      <c r="AU650" s="17" t="s">
        <v>89</v>
      </c>
    </row>
    <row r="651" spans="2:51" s="13" customFormat="1" ht="12">
      <c r="B651" s="172"/>
      <c r="D651" s="150" t="s">
        <v>296</v>
      </c>
      <c r="E651" s="173" t="s">
        <v>1</v>
      </c>
      <c r="F651" s="174" t="s">
        <v>804</v>
      </c>
      <c r="H651" s="175">
        <v>1482.916</v>
      </c>
      <c r="I651" s="176"/>
      <c r="L651" s="172"/>
      <c r="M651" s="177"/>
      <c r="T651" s="178"/>
      <c r="AT651" s="173" t="s">
        <v>296</v>
      </c>
      <c r="AU651" s="173" t="s">
        <v>89</v>
      </c>
      <c r="AV651" s="13" t="s">
        <v>89</v>
      </c>
      <c r="AW651" s="13" t="s">
        <v>33</v>
      </c>
      <c r="AX651" s="13" t="s">
        <v>86</v>
      </c>
      <c r="AY651" s="173" t="s">
        <v>150</v>
      </c>
    </row>
    <row r="652" spans="2:65" s="1" customFormat="1" ht="16.5" customHeight="1">
      <c r="B652" s="32"/>
      <c r="C652" s="154" t="s">
        <v>805</v>
      </c>
      <c r="D652" s="154" t="s">
        <v>172</v>
      </c>
      <c r="E652" s="155" t="s">
        <v>806</v>
      </c>
      <c r="F652" s="156" t="s">
        <v>807</v>
      </c>
      <c r="G652" s="157" t="s">
        <v>446</v>
      </c>
      <c r="H652" s="158">
        <v>266.492</v>
      </c>
      <c r="I652" s="159"/>
      <c r="J652" s="160">
        <f>ROUND(I652*H652,2)</f>
        <v>0</v>
      </c>
      <c r="K652" s="156" t="s">
        <v>294</v>
      </c>
      <c r="L652" s="32"/>
      <c r="M652" s="161" t="s">
        <v>1</v>
      </c>
      <c r="N652" s="162" t="s">
        <v>43</v>
      </c>
      <c r="P652" s="146">
        <f>O652*H652</f>
        <v>0</v>
      </c>
      <c r="Q652" s="146">
        <v>0</v>
      </c>
      <c r="R652" s="146">
        <f>Q652*H652</f>
        <v>0</v>
      </c>
      <c r="S652" s="146">
        <v>0</v>
      </c>
      <c r="T652" s="147">
        <f>S652*H652</f>
        <v>0</v>
      </c>
      <c r="AR652" s="148" t="s">
        <v>171</v>
      </c>
      <c r="AT652" s="148" t="s">
        <v>172</v>
      </c>
      <c r="AU652" s="148" t="s">
        <v>89</v>
      </c>
      <c r="AY652" s="17" t="s">
        <v>150</v>
      </c>
      <c r="BE652" s="149">
        <f>IF(N652="základní",J652,0)</f>
        <v>0</v>
      </c>
      <c r="BF652" s="149">
        <f>IF(N652="snížená",J652,0)</f>
        <v>0</v>
      </c>
      <c r="BG652" s="149">
        <f>IF(N652="zákl. přenesená",J652,0)</f>
        <v>0</v>
      </c>
      <c r="BH652" s="149">
        <f>IF(N652="sníž. přenesená",J652,0)</f>
        <v>0</v>
      </c>
      <c r="BI652" s="149">
        <f>IF(N652="nulová",J652,0)</f>
        <v>0</v>
      </c>
      <c r="BJ652" s="17" t="s">
        <v>86</v>
      </c>
      <c r="BK652" s="149">
        <f>ROUND(I652*H652,2)</f>
        <v>0</v>
      </c>
      <c r="BL652" s="17" t="s">
        <v>171</v>
      </c>
      <c r="BM652" s="148" t="s">
        <v>808</v>
      </c>
    </row>
    <row r="653" spans="2:51" s="12" customFormat="1" ht="12">
      <c r="B653" s="166"/>
      <c r="D653" s="150" t="s">
        <v>296</v>
      </c>
      <c r="E653" s="167" t="s">
        <v>1</v>
      </c>
      <c r="F653" s="168" t="s">
        <v>431</v>
      </c>
      <c r="H653" s="167" t="s">
        <v>1</v>
      </c>
      <c r="I653" s="169"/>
      <c r="L653" s="166"/>
      <c r="M653" s="170"/>
      <c r="T653" s="171"/>
      <c r="AT653" s="167" t="s">
        <v>296</v>
      </c>
      <c r="AU653" s="167" t="s">
        <v>89</v>
      </c>
      <c r="AV653" s="12" t="s">
        <v>86</v>
      </c>
      <c r="AW653" s="12" t="s">
        <v>33</v>
      </c>
      <c r="AX653" s="12" t="s">
        <v>78</v>
      </c>
      <c r="AY653" s="167" t="s">
        <v>150</v>
      </c>
    </row>
    <row r="654" spans="2:51" s="13" customFormat="1" ht="12">
      <c r="B654" s="172"/>
      <c r="D654" s="150" t="s">
        <v>296</v>
      </c>
      <c r="E654" s="173" t="s">
        <v>1</v>
      </c>
      <c r="F654" s="174" t="s">
        <v>432</v>
      </c>
      <c r="H654" s="175">
        <v>716.65</v>
      </c>
      <c r="I654" s="176"/>
      <c r="L654" s="172"/>
      <c r="M654" s="177"/>
      <c r="T654" s="178"/>
      <c r="AT654" s="173" t="s">
        <v>296</v>
      </c>
      <c r="AU654" s="173" t="s">
        <v>89</v>
      </c>
      <c r="AV654" s="13" t="s">
        <v>89</v>
      </c>
      <c r="AW654" s="13" t="s">
        <v>33</v>
      </c>
      <c r="AX654" s="13" t="s">
        <v>78</v>
      </c>
      <c r="AY654" s="173" t="s">
        <v>150</v>
      </c>
    </row>
    <row r="655" spans="2:51" s="13" customFormat="1" ht="12">
      <c r="B655" s="172"/>
      <c r="D655" s="150" t="s">
        <v>296</v>
      </c>
      <c r="E655" s="173" t="s">
        <v>1</v>
      </c>
      <c r="F655" s="174" t="s">
        <v>433</v>
      </c>
      <c r="H655" s="175">
        <v>46.75</v>
      </c>
      <c r="I655" s="176"/>
      <c r="L655" s="172"/>
      <c r="M655" s="177"/>
      <c r="T655" s="178"/>
      <c r="AT655" s="173" t="s">
        <v>296</v>
      </c>
      <c r="AU655" s="173" t="s">
        <v>89</v>
      </c>
      <c r="AV655" s="13" t="s">
        <v>89</v>
      </c>
      <c r="AW655" s="13" t="s">
        <v>33</v>
      </c>
      <c r="AX655" s="13" t="s">
        <v>78</v>
      </c>
      <c r="AY655" s="173" t="s">
        <v>150</v>
      </c>
    </row>
    <row r="656" spans="2:51" s="13" customFormat="1" ht="12">
      <c r="B656" s="172"/>
      <c r="D656" s="150" t="s">
        <v>296</v>
      </c>
      <c r="E656" s="173" t="s">
        <v>1</v>
      </c>
      <c r="F656" s="174" t="s">
        <v>434</v>
      </c>
      <c r="H656" s="175">
        <v>466.4</v>
      </c>
      <c r="I656" s="176"/>
      <c r="L656" s="172"/>
      <c r="M656" s="177"/>
      <c r="T656" s="178"/>
      <c r="AT656" s="173" t="s">
        <v>296</v>
      </c>
      <c r="AU656" s="173" t="s">
        <v>89</v>
      </c>
      <c r="AV656" s="13" t="s">
        <v>89</v>
      </c>
      <c r="AW656" s="13" t="s">
        <v>33</v>
      </c>
      <c r="AX656" s="13" t="s">
        <v>78</v>
      </c>
      <c r="AY656" s="173" t="s">
        <v>150</v>
      </c>
    </row>
    <row r="657" spans="2:51" s="13" customFormat="1" ht="12">
      <c r="B657" s="172"/>
      <c r="D657" s="150" t="s">
        <v>296</v>
      </c>
      <c r="E657" s="173" t="s">
        <v>1</v>
      </c>
      <c r="F657" s="174" t="s">
        <v>435</v>
      </c>
      <c r="H657" s="175">
        <v>85.25</v>
      </c>
      <c r="I657" s="176"/>
      <c r="L657" s="172"/>
      <c r="M657" s="177"/>
      <c r="T657" s="178"/>
      <c r="AT657" s="173" t="s">
        <v>296</v>
      </c>
      <c r="AU657" s="173" t="s">
        <v>89</v>
      </c>
      <c r="AV657" s="13" t="s">
        <v>89</v>
      </c>
      <c r="AW657" s="13" t="s">
        <v>33</v>
      </c>
      <c r="AX657" s="13" t="s">
        <v>78</v>
      </c>
      <c r="AY657" s="173" t="s">
        <v>150</v>
      </c>
    </row>
    <row r="658" spans="2:51" s="13" customFormat="1" ht="12">
      <c r="B658" s="172"/>
      <c r="D658" s="150" t="s">
        <v>296</v>
      </c>
      <c r="E658" s="173" t="s">
        <v>1</v>
      </c>
      <c r="F658" s="174" t="s">
        <v>436</v>
      </c>
      <c r="H658" s="175">
        <v>33</v>
      </c>
      <c r="I658" s="176"/>
      <c r="L658" s="172"/>
      <c r="M658" s="177"/>
      <c r="T658" s="178"/>
      <c r="AT658" s="173" t="s">
        <v>296</v>
      </c>
      <c r="AU658" s="173" t="s">
        <v>89</v>
      </c>
      <c r="AV658" s="13" t="s">
        <v>89</v>
      </c>
      <c r="AW658" s="13" t="s">
        <v>33</v>
      </c>
      <c r="AX658" s="13" t="s">
        <v>78</v>
      </c>
      <c r="AY658" s="173" t="s">
        <v>150</v>
      </c>
    </row>
    <row r="659" spans="2:51" s="13" customFormat="1" ht="12">
      <c r="B659" s="172"/>
      <c r="D659" s="150" t="s">
        <v>296</v>
      </c>
      <c r="E659" s="173" t="s">
        <v>1</v>
      </c>
      <c r="F659" s="174" t="s">
        <v>437</v>
      </c>
      <c r="H659" s="175">
        <v>93.5</v>
      </c>
      <c r="I659" s="176"/>
      <c r="L659" s="172"/>
      <c r="M659" s="177"/>
      <c r="T659" s="178"/>
      <c r="AT659" s="173" t="s">
        <v>296</v>
      </c>
      <c r="AU659" s="173" t="s">
        <v>89</v>
      </c>
      <c r="AV659" s="13" t="s">
        <v>89</v>
      </c>
      <c r="AW659" s="13" t="s">
        <v>33</v>
      </c>
      <c r="AX659" s="13" t="s">
        <v>78</v>
      </c>
      <c r="AY659" s="173" t="s">
        <v>150</v>
      </c>
    </row>
    <row r="660" spans="2:51" s="13" customFormat="1" ht="12">
      <c r="B660" s="172"/>
      <c r="D660" s="150" t="s">
        <v>296</v>
      </c>
      <c r="E660" s="173" t="s">
        <v>1</v>
      </c>
      <c r="F660" s="174" t="s">
        <v>438</v>
      </c>
      <c r="H660" s="175">
        <v>30.25</v>
      </c>
      <c r="I660" s="176"/>
      <c r="L660" s="172"/>
      <c r="M660" s="177"/>
      <c r="T660" s="178"/>
      <c r="AT660" s="173" t="s">
        <v>296</v>
      </c>
      <c r="AU660" s="173" t="s">
        <v>89</v>
      </c>
      <c r="AV660" s="13" t="s">
        <v>89</v>
      </c>
      <c r="AW660" s="13" t="s">
        <v>33</v>
      </c>
      <c r="AX660" s="13" t="s">
        <v>78</v>
      </c>
      <c r="AY660" s="173" t="s">
        <v>150</v>
      </c>
    </row>
    <row r="661" spans="2:51" s="12" customFormat="1" ht="12">
      <c r="B661" s="166"/>
      <c r="D661" s="150" t="s">
        <v>296</v>
      </c>
      <c r="E661" s="167" t="s">
        <v>1</v>
      </c>
      <c r="F661" s="168" t="s">
        <v>514</v>
      </c>
      <c r="H661" s="167" t="s">
        <v>1</v>
      </c>
      <c r="I661" s="169"/>
      <c r="L661" s="166"/>
      <c r="M661" s="170"/>
      <c r="T661" s="171"/>
      <c r="AT661" s="167" t="s">
        <v>296</v>
      </c>
      <c r="AU661" s="167" t="s">
        <v>89</v>
      </c>
      <c r="AV661" s="12" t="s">
        <v>86</v>
      </c>
      <c r="AW661" s="12" t="s">
        <v>33</v>
      </c>
      <c r="AX661" s="12" t="s">
        <v>78</v>
      </c>
      <c r="AY661" s="167" t="s">
        <v>150</v>
      </c>
    </row>
    <row r="662" spans="2:51" s="13" customFormat="1" ht="12">
      <c r="B662" s="172"/>
      <c r="D662" s="150" t="s">
        <v>296</v>
      </c>
      <c r="E662" s="173" t="s">
        <v>1</v>
      </c>
      <c r="F662" s="174" t="s">
        <v>809</v>
      </c>
      <c r="H662" s="175">
        <v>436.975</v>
      </c>
      <c r="I662" s="176"/>
      <c r="L662" s="172"/>
      <c r="M662" s="177"/>
      <c r="T662" s="178"/>
      <c r="AT662" s="173" t="s">
        <v>296</v>
      </c>
      <c r="AU662" s="173" t="s">
        <v>89</v>
      </c>
      <c r="AV662" s="13" t="s">
        <v>89</v>
      </c>
      <c r="AW662" s="13" t="s">
        <v>33</v>
      </c>
      <c r="AX662" s="13" t="s">
        <v>78</v>
      </c>
      <c r="AY662" s="173" t="s">
        <v>150</v>
      </c>
    </row>
    <row r="663" spans="2:51" s="13" customFormat="1" ht="12">
      <c r="B663" s="172"/>
      <c r="D663" s="150" t="s">
        <v>296</v>
      </c>
      <c r="E663" s="173" t="s">
        <v>1</v>
      </c>
      <c r="F663" s="174" t="s">
        <v>810</v>
      </c>
      <c r="H663" s="175">
        <v>481.525</v>
      </c>
      <c r="I663" s="176"/>
      <c r="L663" s="172"/>
      <c r="M663" s="177"/>
      <c r="T663" s="178"/>
      <c r="AT663" s="173" t="s">
        <v>296</v>
      </c>
      <c r="AU663" s="173" t="s">
        <v>89</v>
      </c>
      <c r="AV663" s="13" t="s">
        <v>89</v>
      </c>
      <c r="AW663" s="13" t="s">
        <v>33</v>
      </c>
      <c r="AX663" s="13" t="s">
        <v>78</v>
      </c>
      <c r="AY663" s="173" t="s">
        <v>150</v>
      </c>
    </row>
    <row r="664" spans="2:51" s="13" customFormat="1" ht="12">
      <c r="B664" s="172"/>
      <c r="D664" s="150" t="s">
        <v>296</v>
      </c>
      <c r="E664" s="173" t="s">
        <v>1</v>
      </c>
      <c r="F664" s="174" t="s">
        <v>811</v>
      </c>
      <c r="H664" s="175">
        <v>274.615</v>
      </c>
      <c r="I664" s="176"/>
      <c r="L664" s="172"/>
      <c r="M664" s="177"/>
      <c r="T664" s="178"/>
      <c r="AT664" s="173" t="s">
        <v>296</v>
      </c>
      <c r="AU664" s="173" t="s">
        <v>89</v>
      </c>
      <c r="AV664" s="13" t="s">
        <v>89</v>
      </c>
      <c r="AW664" s="13" t="s">
        <v>33</v>
      </c>
      <c r="AX664" s="13" t="s">
        <v>78</v>
      </c>
      <c r="AY664" s="173" t="s">
        <v>150</v>
      </c>
    </row>
    <row r="665" spans="2:51" s="15" customFormat="1" ht="12">
      <c r="B665" s="186"/>
      <c r="D665" s="150" t="s">
        <v>296</v>
      </c>
      <c r="E665" s="187" t="s">
        <v>1</v>
      </c>
      <c r="F665" s="188" t="s">
        <v>430</v>
      </c>
      <c r="H665" s="189">
        <v>2664.915</v>
      </c>
      <c r="I665" s="190"/>
      <c r="L665" s="186"/>
      <c r="M665" s="191"/>
      <c r="T665" s="192"/>
      <c r="AT665" s="187" t="s">
        <v>296</v>
      </c>
      <c r="AU665" s="187" t="s">
        <v>89</v>
      </c>
      <c r="AV665" s="15" t="s">
        <v>166</v>
      </c>
      <c r="AW665" s="15" t="s">
        <v>33</v>
      </c>
      <c r="AX665" s="15" t="s">
        <v>78</v>
      </c>
      <c r="AY665" s="187" t="s">
        <v>150</v>
      </c>
    </row>
    <row r="666" spans="2:51" s="13" customFormat="1" ht="12">
      <c r="B666" s="172"/>
      <c r="D666" s="150" t="s">
        <v>296</v>
      </c>
      <c r="E666" s="173" t="s">
        <v>1</v>
      </c>
      <c r="F666" s="174" t="s">
        <v>812</v>
      </c>
      <c r="H666" s="175">
        <v>266.492</v>
      </c>
      <c r="I666" s="176"/>
      <c r="L666" s="172"/>
      <c r="M666" s="177"/>
      <c r="T666" s="178"/>
      <c r="AT666" s="173" t="s">
        <v>296</v>
      </c>
      <c r="AU666" s="173" t="s">
        <v>89</v>
      </c>
      <c r="AV666" s="13" t="s">
        <v>89</v>
      </c>
      <c r="AW666" s="13" t="s">
        <v>33</v>
      </c>
      <c r="AX666" s="13" t="s">
        <v>86</v>
      </c>
      <c r="AY666" s="173" t="s">
        <v>150</v>
      </c>
    </row>
    <row r="667" spans="2:65" s="1" customFormat="1" ht="33" customHeight="1">
      <c r="B667" s="32"/>
      <c r="C667" s="154" t="s">
        <v>813</v>
      </c>
      <c r="D667" s="154" t="s">
        <v>172</v>
      </c>
      <c r="E667" s="155" t="s">
        <v>814</v>
      </c>
      <c r="F667" s="156" t="s">
        <v>815</v>
      </c>
      <c r="G667" s="157" t="s">
        <v>293</v>
      </c>
      <c r="H667" s="158">
        <v>2664.915</v>
      </c>
      <c r="I667" s="159"/>
      <c r="J667" s="160">
        <f>ROUND(I667*H667,2)</f>
        <v>0</v>
      </c>
      <c r="K667" s="156" t="s">
        <v>294</v>
      </c>
      <c r="L667" s="32"/>
      <c r="M667" s="161" t="s">
        <v>1</v>
      </c>
      <c r="N667" s="162" t="s">
        <v>43</v>
      </c>
      <c r="P667" s="146">
        <f>O667*H667</f>
        <v>0</v>
      </c>
      <c r="Q667" s="146">
        <v>0</v>
      </c>
      <c r="R667" s="146">
        <f>Q667*H667</f>
        <v>0</v>
      </c>
      <c r="S667" s="146">
        <v>0</v>
      </c>
      <c r="T667" s="147">
        <f>S667*H667</f>
        <v>0</v>
      </c>
      <c r="AR667" s="148" t="s">
        <v>171</v>
      </c>
      <c r="AT667" s="148" t="s">
        <v>172</v>
      </c>
      <c r="AU667" s="148" t="s">
        <v>89</v>
      </c>
      <c r="AY667" s="17" t="s">
        <v>150</v>
      </c>
      <c r="BE667" s="149">
        <f>IF(N667="základní",J667,0)</f>
        <v>0</v>
      </c>
      <c r="BF667" s="149">
        <f>IF(N667="snížená",J667,0)</f>
        <v>0</v>
      </c>
      <c r="BG667" s="149">
        <f>IF(N667="zákl. přenesená",J667,0)</f>
        <v>0</v>
      </c>
      <c r="BH667" s="149">
        <f>IF(N667="sníž. přenesená",J667,0)</f>
        <v>0</v>
      </c>
      <c r="BI667" s="149">
        <f>IF(N667="nulová",J667,0)</f>
        <v>0</v>
      </c>
      <c r="BJ667" s="17" t="s">
        <v>86</v>
      </c>
      <c r="BK667" s="149">
        <f>ROUND(I667*H667,2)</f>
        <v>0</v>
      </c>
      <c r="BL667" s="17" t="s">
        <v>171</v>
      </c>
      <c r="BM667" s="148" t="s">
        <v>816</v>
      </c>
    </row>
    <row r="668" spans="2:51" s="12" customFormat="1" ht="12">
      <c r="B668" s="166"/>
      <c r="D668" s="150" t="s">
        <v>296</v>
      </c>
      <c r="E668" s="167" t="s">
        <v>1</v>
      </c>
      <c r="F668" s="168" t="s">
        <v>419</v>
      </c>
      <c r="H668" s="167" t="s">
        <v>1</v>
      </c>
      <c r="I668" s="169"/>
      <c r="L668" s="166"/>
      <c r="M668" s="170"/>
      <c r="T668" s="171"/>
      <c r="AT668" s="167" t="s">
        <v>296</v>
      </c>
      <c r="AU668" s="167" t="s">
        <v>89</v>
      </c>
      <c r="AV668" s="12" t="s">
        <v>86</v>
      </c>
      <c r="AW668" s="12" t="s">
        <v>33</v>
      </c>
      <c r="AX668" s="12" t="s">
        <v>78</v>
      </c>
      <c r="AY668" s="167" t="s">
        <v>150</v>
      </c>
    </row>
    <row r="669" spans="2:51" s="12" customFormat="1" ht="22.5">
      <c r="B669" s="166"/>
      <c r="D669" s="150" t="s">
        <v>296</v>
      </c>
      <c r="E669" s="167" t="s">
        <v>1</v>
      </c>
      <c r="F669" s="168" t="s">
        <v>420</v>
      </c>
      <c r="H669" s="167" t="s">
        <v>1</v>
      </c>
      <c r="I669" s="169"/>
      <c r="L669" s="166"/>
      <c r="M669" s="170"/>
      <c r="T669" s="171"/>
      <c r="AT669" s="167" t="s">
        <v>296</v>
      </c>
      <c r="AU669" s="167" t="s">
        <v>89</v>
      </c>
      <c r="AV669" s="12" t="s">
        <v>86</v>
      </c>
      <c r="AW669" s="12" t="s">
        <v>33</v>
      </c>
      <c r="AX669" s="12" t="s">
        <v>78</v>
      </c>
      <c r="AY669" s="167" t="s">
        <v>150</v>
      </c>
    </row>
    <row r="670" spans="2:51" s="13" customFormat="1" ht="12">
      <c r="B670" s="172"/>
      <c r="D670" s="150" t="s">
        <v>296</v>
      </c>
      <c r="E670" s="173" t="s">
        <v>1</v>
      </c>
      <c r="F670" s="174" t="s">
        <v>421</v>
      </c>
      <c r="H670" s="175">
        <v>130.3</v>
      </c>
      <c r="I670" s="176"/>
      <c r="L670" s="172"/>
      <c r="M670" s="177"/>
      <c r="T670" s="178"/>
      <c r="AT670" s="173" t="s">
        <v>296</v>
      </c>
      <c r="AU670" s="173" t="s">
        <v>89</v>
      </c>
      <c r="AV670" s="13" t="s">
        <v>89</v>
      </c>
      <c r="AW670" s="13" t="s">
        <v>33</v>
      </c>
      <c r="AX670" s="13" t="s">
        <v>78</v>
      </c>
      <c r="AY670" s="173" t="s">
        <v>150</v>
      </c>
    </row>
    <row r="671" spans="2:51" s="13" customFormat="1" ht="12">
      <c r="B671" s="172"/>
      <c r="D671" s="150" t="s">
        <v>296</v>
      </c>
      <c r="E671" s="173" t="s">
        <v>1</v>
      </c>
      <c r="F671" s="174" t="s">
        <v>422</v>
      </c>
      <c r="H671" s="175">
        <v>10.2</v>
      </c>
      <c r="I671" s="176"/>
      <c r="L671" s="172"/>
      <c r="M671" s="177"/>
      <c r="T671" s="178"/>
      <c r="AT671" s="173" t="s">
        <v>296</v>
      </c>
      <c r="AU671" s="173" t="s">
        <v>89</v>
      </c>
      <c r="AV671" s="13" t="s">
        <v>89</v>
      </c>
      <c r="AW671" s="13" t="s">
        <v>33</v>
      </c>
      <c r="AX671" s="13" t="s">
        <v>78</v>
      </c>
      <c r="AY671" s="173" t="s">
        <v>150</v>
      </c>
    </row>
    <row r="672" spans="2:51" s="13" customFormat="1" ht="12">
      <c r="B672" s="172"/>
      <c r="D672" s="150" t="s">
        <v>296</v>
      </c>
      <c r="E672" s="173" t="s">
        <v>1</v>
      </c>
      <c r="F672" s="174" t="s">
        <v>423</v>
      </c>
      <c r="H672" s="175">
        <v>8</v>
      </c>
      <c r="I672" s="176"/>
      <c r="L672" s="172"/>
      <c r="M672" s="177"/>
      <c r="T672" s="178"/>
      <c r="AT672" s="173" t="s">
        <v>296</v>
      </c>
      <c r="AU672" s="173" t="s">
        <v>89</v>
      </c>
      <c r="AV672" s="13" t="s">
        <v>89</v>
      </c>
      <c r="AW672" s="13" t="s">
        <v>33</v>
      </c>
      <c r="AX672" s="13" t="s">
        <v>78</v>
      </c>
      <c r="AY672" s="173" t="s">
        <v>150</v>
      </c>
    </row>
    <row r="673" spans="2:51" s="13" customFormat="1" ht="12">
      <c r="B673" s="172"/>
      <c r="D673" s="150" t="s">
        <v>296</v>
      </c>
      <c r="E673" s="173" t="s">
        <v>1</v>
      </c>
      <c r="F673" s="174" t="s">
        <v>424</v>
      </c>
      <c r="H673" s="175">
        <v>8</v>
      </c>
      <c r="I673" s="176"/>
      <c r="L673" s="172"/>
      <c r="M673" s="177"/>
      <c r="T673" s="178"/>
      <c r="AT673" s="173" t="s">
        <v>296</v>
      </c>
      <c r="AU673" s="173" t="s">
        <v>89</v>
      </c>
      <c r="AV673" s="13" t="s">
        <v>89</v>
      </c>
      <c r="AW673" s="13" t="s">
        <v>33</v>
      </c>
      <c r="AX673" s="13" t="s">
        <v>78</v>
      </c>
      <c r="AY673" s="173" t="s">
        <v>150</v>
      </c>
    </row>
    <row r="674" spans="2:51" s="13" customFormat="1" ht="12">
      <c r="B674" s="172"/>
      <c r="D674" s="150" t="s">
        <v>296</v>
      </c>
      <c r="E674" s="173" t="s">
        <v>1</v>
      </c>
      <c r="F674" s="174" t="s">
        <v>425</v>
      </c>
      <c r="H674" s="175">
        <v>84.8</v>
      </c>
      <c r="I674" s="176"/>
      <c r="L674" s="172"/>
      <c r="M674" s="177"/>
      <c r="T674" s="178"/>
      <c r="AT674" s="173" t="s">
        <v>296</v>
      </c>
      <c r="AU674" s="173" t="s">
        <v>89</v>
      </c>
      <c r="AV674" s="13" t="s">
        <v>89</v>
      </c>
      <c r="AW674" s="13" t="s">
        <v>33</v>
      </c>
      <c r="AX674" s="13" t="s">
        <v>78</v>
      </c>
      <c r="AY674" s="173" t="s">
        <v>150</v>
      </c>
    </row>
    <row r="675" spans="2:51" s="13" customFormat="1" ht="12">
      <c r="B675" s="172"/>
      <c r="D675" s="150" t="s">
        <v>296</v>
      </c>
      <c r="E675" s="173" t="s">
        <v>1</v>
      </c>
      <c r="F675" s="174" t="s">
        <v>426</v>
      </c>
      <c r="H675" s="175">
        <v>18.6</v>
      </c>
      <c r="I675" s="176"/>
      <c r="L675" s="172"/>
      <c r="M675" s="177"/>
      <c r="T675" s="178"/>
      <c r="AT675" s="173" t="s">
        <v>296</v>
      </c>
      <c r="AU675" s="173" t="s">
        <v>89</v>
      </c>
      <c r="AV675" s="13" t="s">
        <v>89</v>
      </c>
      <c r="AW675" s="13" t="s">
        <v>33</v>
      </c>
      <c r="AX675" s="13" t="s">
        <v>78</v>
      </c>
      <c r="AY675" s="173" t="s">
        <v>150</v>
      </c>
    </row>
    <row r="676" spans="2:51" s="13" customFormat="1" ht="12">
      <c r="B676" s="172"/>
      <c r="D676" s="150" t="s">
        <v>296</v>
      </c>
      <c r="E676" s="173" t="s">
        <v>1</v>
      </c>
      <c r="F676" s="174" t="s">
        <v>427</v>
      </c>
      <c r="H676" s="175">
        <v>6</v>
      </c>
      <c r="I676" s="176"/>
      <c r="L676" s="172"/>
      <c r="M676" s="177"/>
      <c r="T676" s="178"/>
      <c r="AT676" s="173" t="s">
        <v>296</v>
      </c>
      <c r="AU676" s="173" t="s">
        <v>89</v>
      </c>
      <c r="AV676" s="13" t="s">
        <v>89</v>
      </c>
      <c r="AW676" s="13" t="s">
        <v>33</v>
      </c>
      <c r="AX676" s="13" t="s">
        <v>78</v>
      </c>
      <c r="AY676" s="173" t="s">
        <v>150</v>
      </c>
    </row>
    <row r="677" spans="2:51" s="13" customFormat="1" ht="12">
      <c r="B677" s="172"/>
      <c r="D677" s="150" t="s">
        <v>296</v>
      </c>
      <c r="E677" s="173" t="s">
        <v>1</v>
      </c>
      <c r="F677" s="174" t="s">
        <v>428</v>
      </c>
      <c r="H677" s="175">
        <v>20.4</v>
      </c>
      <c r="I677" s="176"/>
      <c r="L677" s="172"/>
      <c r="M677" s="177"/>
      <c r="T677" s="178"/>
      <c r="AT677" s="173" t="s">
        <v>296</v>
      </c>
      <c r="AU677" s="173" t="s">
        <v>89</v>
      </c>
      <c r="AV677" s="13" t="s">
        <v>89</v>
      </c>
      <c r="AW677" s="13" t="s">
        <v>33</v>
      </c>
      <c r="AX677" s="13" t="s">
        <v>78</v>
      </c>
      <c r="AY677" s="173" t="s">
        <v>150</v>
      </c>
    </row>
    <row r="678" spans="2:51" s="13" customFormat="1" ht="12">
      <c r="B678" s="172"/>
      <c r="D678" s="150" t="s">
        <v>296</v>
      </c>
      <c r="E678" s="173" t="s">
        <v>1</v>
      </c>
      <c r="F678" s="174" t="s">
        <v>429</v>
      </c>
      <c r="H678" s="175">
        <v>6.6</v>
      </c>
      <c r="I678" s="176"/>
      <c r="L678" s="172"/>
      <c r="M678" s="177"/>
      <c r="T678" s="178"/>
      <c r="AT678" s="173" t="s">
        <v>296</v>
      </c>
      <c r="AU678" s="173" t="s">
        <v>89</v>
      </c>
      <c r="AV678" s="13" t="s">
        <v>89</v>
      </c>
      <c r="AW678" s="13" t="s">
        <v>33</v>
      </c>
      <c r="AX678" s="13" t="s">
        <v>78</v>
      </c>
      <c r="AY678" s="173" t="s">
        <v>150</v>
      </c>
    </row>
    <row r="679" spans="2:51" s="12" customFormat="1" ht="12">
      <c r="B679" s="166"/>
      <c r="D679" s="150" t="s">
        <v>296</v>
      </c>
      <c r="E679" s="167" t="s">
        <v>1</v>
      </c>
      <c r="F679" s="168" t="s">
        <v>514</v>
      </c>
      <c r="H679" s="167" t="s">
        <v>1</v>
      </c>
      <c r="I679" s="169"/>
      <c r="L679" s="166"/>
      <c r="M679" s="170"/>
      <c r="T679" s="171"/>
      <c r="AT679" s="167" t="s">
        <v>296</v>
      </c>
      <c r="AU679" s="167" t="s">
        <v>89</v>
      </c>
      <c r="AV679" s="12" t="s">
        <v>86</v>
      </c>
      <c r="AW679" s="12" t="s">
        <v>33</v>
      </c>
      <c r="AX679" s="12" t="s">
        <v>78</v>
      </c>
      <c r="AY679" s="167" t="s">
        <v>150</v>
      </c>
    </row>
    <row r="680" spans="2:51" s="13" customFormat="1" ht="12">
      <c r="B680" s="172"/>
      <c r="D680" s="150" t="s">
        <v>296</v>
      </c>
      <c r="E680" s="173" t="s">
        <v>1</v>
      </c>
      <c r="F680" s="174" t="s">
        <v>817</v>
      </c>
      <c r="H680" s="175">
        <v>79.45</v>
      </c>
      <c r="I680" s="176"/>
      <c r="L680" s="172"/>
      <c r="M680" s="177"/>
      <c r="T680" s="178"/>
      <c r="AT680" s="173" t="s">
        <v>296</v>
      </c>
      <c r="AU680" s="173" t="s">
        <v>89</v>
      </c>
      <c r="AV680" s="13" t="s">
        <v>89</v>
      </c>
      <c r="AW680" s="13" t="s">
        <v>33</v>
      </c>
      <c r="AX680" s="13" t="s">
        <v>78</v>
      </c>
      <c r="AY680" s="173" t="s">
        <v>150</v>
      </c>
    </row>
    <row r="681" spans="2:51" s="13" customFormat="1" ht="12">
      <c r="B681" s="172"/>
      <c r="D681" s="150" t="s">
        <v>296</v>
      </c>
      <c r="E681" s="173" t="s">
        <v>1</v>
      </c>
      <c r="F681" s="174" t="s">
        <v>818</v>
      </c>
      <c r="H681" s="175">
        <v>87.55</v>
      </c>
      <c r="I681" s="176"/>
      <c r="L681" s="172"/>
      <c r="M681" s="177"/>
      <c r="T681" s="178"/>
      <c r="AT681" s="173" t="s">
        <v>296</v>
      </c>
      <c r="AU681" s="173" t="s">
        <v>89</v>
      </c>
      <c r="AV681" s="13" t="s">
        <v>89</v>
      </c>
      <c r="AW681" s="13" t="s">
        <v>33</v>
      </c>
      <c r="AX681" s="13" t="s">
        <v>78</v>
      </c>
      <c r="AY681" s="173" t="s">
        <v>150</v>
      </c>
    </row>
    <row r="682" spans="2:51" s="13" customFormat="1" ht="12">
      <c r="B682" s="172"/>
      <c r="D682" s="150" t="s">
        <v>296</v>
      </c>
      <c r="E682" s="173" t="s">
        <v>1</v>
      </c>
      <c r="F682" s="174" t="s">
        <v>819</v>
      </c>
      <c r="H682" s="175">
        <v>49.93</v>
      </c>
      <c r="I682" s="176"/>
      <c r="L682" s="172"/>
      <c r="M682" s="177"/>
      <c r="T682" s="178"/>
      <c r="AT682" s="173" t="s">
        <v>296</v>
      </c>
      <c r="AU682" s="173" t="s">
        <v>89</v>
      </c>
      <c r="AV682" s="13" t="s">
        <v>89</v>
      </c>
      <c r="AW682" s="13" t="s">
        <v>33</v>
      </c>
      <c r="AX682" s="13" t="s">
        <v>78</v>
      </c>
      <c r="AY682" s="173" t="s">
        <v>150</v>
      </c>
    </row>
    <row r="683" spans="2:51" s="15" customFormat="1" ht="12">
      <c r="B683" s="186"/>
      <c r="D683" s="150" t="s">
        <v>296</v>
      </c>
      <c r="E683" s="187" t="s">
        <v>1</v>
      </c>
      <c r="F683" s="188" t="s">
        <v>430</v>
      </c>
      <c r="H683" s="189">
        <v>509.83000000000004</v>
      </c>
      <c r="I683" s="190"/>
      <c r="L683" s="186"/>
      <c r="M683" s="191"/>
      <c r="T683" s="192"/>
      <c r="AT683" s="187" t="s">
        <v>296</v>
      </c>
      <c r="AU683" s="187" t="s">
        <v>89</v>
      </c>
      <c r="AV683" s="15" t="s">
        <v>166</v>
      </c>
      <c r="AW683" s="15" t="s">
        <v>33</v>
      </c>
      <c r="AX683" s="15" t="s">
        <v>78</v>
      </c>
      <c r="AY683" s="187" t="s">
        <v>150</v>
      </c>
    </row>
    <row r="684" spans="2:51" s="12" customFormat="1" ht="12">
      <c r="B684" s="166"/>
      <c r="D684" s="150" t="s">
        <v>296</v>
      </c>
      <c r="E684" s="167" t="s">
        <v>1</v>
      </c>
      <c r="F684" s="168" t="s">
        <v>431</v>
      </c>
      <c r="H684" s="167" t="s">
        <v>1</v>
      </c>
      <c r="I684" s="169"/>
      <c r="L684" s="166"/>
      <c r="M684" s="170"/>
      <c r="T684" s="171"/>
      <c r="AT684" s="167" t="s">
        <v>296</v>
      </c>
      <c r="AU684" s="167" t="s">
        <v>89</v>
      </c>
      <c r="AV684" s="12" t="s">
        <v>86</v>
      </c>
      <c r="AW684" s="12" t="s">
        <v>33</v>
      </c>
      <c r="AX684" s="12" t="s">
        <v>78</v>
      </c>
      <c r="AY684" s="167" t="s">
        <v>150</v>
      </c>
    </row>
    <row r="685" spans="2:51" s="13" customFormat="1" ht="12">
      <c r="B685" s="172"/>
      <c r="D685" s="150" t="s">
        <v>296</v>
      </c>
      <c r="E685" s="173" t="s">
        <v>1</v>
      </c>
      <c r="F685" s="174" t="s">
        <v>432</v>
      </c>
      <c r="H685" s="175">
        <v>716.65</v>
      </c>
      <c r="I685" s="176"/>
      <c r="L685" s="172"/>
      <c r="M685" s="177"/>
      <c r="T685" s="178"/>
      <c r="AT685" s="173" t="s">
        <v>296</v>
      </c>
      <c r="AU685" s="173" t="s">
        <v>89</v>
      </c>
      <c r="AV685" s="13" t="s">
        <v>89</v>
      </c>
      <c r="AW685" s="13" t="s">
        <v>33</v>
      </c>
      <c r="AX685" s="13" t="s">
        <v>78</v>
      </c>
      <c r="AY685" s="173" t="s">
        <v>150</v>
      </c>
    </row>
    <row r="686" spans="2:51" s="13" customFormat="1" ht="12">
      <c r="B686" s="172"/>
      <c r="D686" s="150" t="s">
        <v>296</v>
      </c>
      <c r="E686" s="173" t="s">
        <v>1</v>
      </c>
      <c r="F686" s="174" t="s">
        <v>433</v>
      </c>
      <c r="H686" s="175">
        <v>46.75</v>
      </c>
      <c r="I686" s="176"/>
      <c r="L686" s="172"/>
      <c r="M686" s="177"/>
      <c r="T686" s="178"/>
      <c r="AT686" s="173" t="s">
        <v>296</v>
      </c>
      <c r="AU686" s="173" t="s">
        <v>89</v>
      </c>
      <c r="AV686" s="13" t="s">
        <v>89</v>
      </c>
      <c r="AW686" s="13" t="s">
        <v>33</v>
      </c>
      <c r="AX686" s="13" t="s">
        <v>78</v>
      </c>
      <c r="AY686" s="173" t="s">
        <v>150</v>
      </c>
    </row>
    <row r="687" spans="2:51" s="13" customFormat="1" ht="12">
      <c r="B687" s="172"/>
      <c r="D687" s="150" t="s">
        <v>296</v>
      </c>
      <c r="E687" s="173" t="s">
        <v>1</v>
      </c>
      <c r="F687" s="174" t="s">
        <v>434</v>
      </c>
      <c r="H687" s="175">
        <v>466.4</v>
      </c>
      <c r="I687" s="176"/>
      <c r="L687" s="172"/>
      <c r="M687" s="177"/>
      <c r="T687" s="178"/>
      <c r="AT687" s="173" t="s">
        <v>296</v>
      </c>
      <c r="AU687" s="173" t="s">
        <v>89</v>
      </c>
      <c r="AV687" s="13" t="s">
        <v>89</v>
      </c>
      <c r="AW687" s="13" t="s">
        <v>33</v>
      </c>
      <c r="AX687" s="13" t="s">
        <v>78</v>
      </c>
      <c r="AY687" s="173" t="s">
        <v>150</v>
      </c>
    </row>
    <row r="688" spans="2:51" s="13" customFormat="1" ht="12">
      <c r="B688" s="172"/>
      <c r="D688" s="150" t="s">
        <v>296</v>
      </c>
      <c r="E688" s="173" t="s">
        <v>1</v>
      </c>
      <c r="F688" s="174" t="s">
        <v>435</v>
      </c>
      <c r="H688" s="175">
        <v>85.25</v>
      </c>
      <c r="I688" s="176"/>
      <c r="L688" s="172"/>
      <c r="M688" s="177"/>
      <c r="T688" s="178"/>
      <c r="AT688" s="173" t="s">
        <v>296</v>
      </c>
      <c r="AU688" s="173" t="s">
        <v>89</v>
      </c>
      <c r="AV688" s="13" t="s">
        <v>89</v>
      </c>
      <c r="AW688" s="13" t="s">
        <v>33</v>
      </c>
      <c r="AX688" s="13" t="s">
        <v>78</v>
      </c>
      <c r="AY688" s="173" t="s">
        <v>150</v>
      </c>
    </row>
    <row r="689" spans="2:51" s="13" customFormat="1" ht="12">
      <c r="B689" s="172"/>
      <c r="D689" s="150" t="s">
        <v>296</v>
      </c>
      <c r="E689" s="173" t="s">
        <v>1</v>
      </c>
      <c r="F689" s="174" t="s">
        <v>436</v>
      </c>
      <c r="H689" s="175">
        <v>33</v>
      </c>
      <c r="I689" s="176"/>
      <c r="L689" s="172"/>
      <c r="M689" s="177"/>
      <c r="T689" s="178"/>
      <c r="AT689" s="173" t="s">
        <v>296</v>
      </c>
      <c r="AU689" s="173" t="s">
        <v>89</v>
      </c>
      <c r="AV689" s="13" t="s">
        <v>89</v>
      </c>
      <c r="AW689" s="13" t="s">
        <v>33</v>
      </c>
      <c r="AX689" s="13" t="s">
        <v>78</v>
      </c>
      <c r="AY689" s="173" t="s">
        <v>150</v>
      </c>
    </row>
    <row r="690" spans="2:51" s="13" customFormat="1" ht="12">
      <c r="B690" s="172"/>
      <c r="D690" s="150" t="s">
        <v>296</v>
      </c>
      <c r="E690" s="173" t="s">
        <v>1</v>
      </c>
      <c r="F690" s="174" t="s">
        <v>437</v>
      </c>
      <c r="H690" s="175">
        <v>93.5</v>
      </c>
      <c r="I690" s="176"/>
      <c r="L690" s="172"/>
      <c r="M690" s="177"/>
      <c r="T690" s="178"/>
      <c r="AT690" s="173" t="s">
        <v>296</v>
      </c>
      <c r="AU690" s="173" t="s">
        <v>89</v>
      </c>
      <c r="AV690" s="13" t="s">
        <v>89</v>
      </c>
      <c r="AW690" s="13" t="s">
        <v>33</v>
      </c>
      <c r="AX690" s="13" t="s">
        <v>78</v>
      </c>
      <c r="AY690" s="173" t="s">
        <v>150</v>
      </c>
    </row>
    <row r="691" spans="2:51" s="13" customFormat="1" ht="12">
      <c r="B691" s="172"/>
      <c r="D691" s="150" t="s">
        <v>296</v>
      </c>
      <c r="E691" s="173" t="s">
        <v>1</v>
      </c>
      <c r="F691" s="174" t="s">
        <v>438</v>
      </c>
      <c r="H691" s="175">
        <v>30.25</v>
      </c>
      <c r="I691" s="176"/>
      <c r="L691" s="172"/>
      <c r="M691" s="177"/>
      <c r="T691" s="178"/>
      <c r="AT691" s="173" t="s">
        <v>296</v>
      </c>
      <c r="AU691" s="173" t="s">
        <v>89</v>
      </c>
      <c r="AV691" s="13" t="s">
        <v>89</v>
      </c>
      <c r="AW691" s="13" t="s">
        <v>33</v>
      </c>
      <c r="AX691" s="13" t="s">
        <v>78</v>
      </c>
      <c r="AY691" s="173" t="s">
        <v>150</v>
      </c>
    </row>
    <row r="692" spans="2:51" s="12" customFormat="1" ht="12">
      <c r="B692" s="166"/>
      <c r="D692" s="150" t="s">
        <v>296</v>
      </c>
      <c r="E692" s="167" t="s">
        <v>1</v>
      </c>
      <c r="F692" s="168" t="s">
        <v>514</v>
      </c>
      <c r="H692" s="167" t="s">
        <v>1</v>
      </c>
      <c r="I692" s="169"/>
      <c r="L692" s="166"/>
      <c r="M692" s="170"/>
      <c r="T692" s="171"/>
      <c r="AT692" s="167" t="s">
        <v>296</v>
      </c>
      <c r="AU692" s="167" t="s">
        <v>89</v>
      </c>
      <c r="AV692" s="12" t="s">
        <v>86</v>
      </c>
      <c r="AW692" s="12" t="s">
        <v>33</v>
      </c>
      <c r="AX692" s="12" t="s">
        <v>78</v>
      </c>
      <c r="AY692" s="167" t="s">
        <v>150</v>
      </c>
    </row>
    <row r="693" spans="2:51" s="13" customFormat="1" ht="12">
      <c r="B693" s="172"/>
      <c r="D693" s="150" t="s">
        <v>296</v>
      </c>
      <c r="E693" s="173" t="s">
        <v>1</v>
      </c>
      <c r="F693" s="174" t="s">
        <v>809</v>
      </c>
      <c r="H693" s="175">
        <v>436.975</v>
      </c>
      <c r="I693" s="176"/>
      <c r="L693" s="172"/>
      <c r="M693" s="177"/>
      <c r="T693" s="178"/>
      <c r="AT693" s="173" t="s">
        <v>296</v>
      </c>
      <c r="AU693" s="173" t="s">
        <v>89</v>
      </c>
      <c r="AV693" s="13" t="s">
        <v>89</v>
      </c>
      <c r="AW693" s="13" t="s">
        <v>33</v>
      </c>
      <c r="AX693" s="13" t="s">
        <v>78</v>
      </c>
      <c r="AY693" s="173" t="s">
        <v>150</v>
      </c>
    </row>
    <row r="694" spans="2:51" s="13" customFormat="1" ht="12">
      <c r="B694" s="172"/>
      <c r="D694" s="150" t="s">
        <v>296</v>
      </c>
      <c r="E694" s="173" t="s">
        <v>1</v>
      </c>
      <c r="F694" s="174" t="s">
        <v>810</v>
      </c>
      <c r="H694" s="175">
        <v>481.525</v>
      </c>
      <c r="I694" s="176"/>
      <c r="L694" s="172"/>
      <c r="M694" s="177"/>
      <c r="T694" s="178"/>
      <c r="AT694" s="173" t="s">
        <v>296</v>
      </c>
      <c r="AU694" s="173" t="s">
        <v>89</v>
      </c>
      <c r="AV694" s="13" t="s">
        <v>89</v>
      </c>
      <c r="AW694" s="13" t="s">
        <v>33</v>
      </c>
      <c r="AX694" s="13" t="s">
        <v>78</v>
      </c>
      <c r="AY694" s="173" t="s">
        <v>150</v>
      </c>
    </row>
    <row r="695" spans="2:51" s="13" customFormat="1" ht="12">
      <c r="B695" s="172"/>
      <c r="D695" s="150" t="s">
        <v>296</v>
      </c>
      <c r="E695" s="173" t="s">
        <v>1</v>
      </c>
      <c r="F695" s="174" t="s">
        <v>811</v>
      </c>
      <c r="H695" s="175">
        <v>274.615</v>
      </c>
      <c r="I695" s="176"/>
      <c r="L695" s="172"/>
      <c r="M695" s="177"/>
      <c r="T695" s="178"/>
      <c r="AT695" s="173" t="s">
        <v>296</v>
      </c>
      <c r="AU695" s="173" t="s">
        <v>89</v>
      </c>
      <c r="AV695" s="13" t="s">
        <v>89</v>
      </c>
      <c r="AW695" s="13" t="s">
        <v>33</v>
      </c>
      <c r="AX695" s="13" t="s">
        <v>78</v>
      </c>
      <c r="AY695" s="173" t="s">
        <v>150</v>
      </c>
    </row>
    <row r="696" spans="2:51" s="15" customFormat="1" ht="12">
      <c r="B696" s="186"/>
      <c r="D696" s="150" t="s">
        <v>296</v>
      </c>
      <c r="E696" s="187" t="s">
        <v>1</v>
      </c>
      <c r="F696" s="188" t="s">
        <v>430</v>
      </c>
      <c r="H696" s="189">
        <v>2664.915</v>
      </c>
      <c r="I696" s="190"/>
      <c r="L696" s="186"/>
      <c r="M696" s="191"/>
      <c r="T696" s="192"/>
      <c r="AT696" s="187" t="s">
        <v>296</v>
      </c>
      <c r="AU696" s="187" t="s">
        <v>89</v>
      </c>
      <c r="AV696" s="15" t="s">
        <v>166</v>
      </c>
      <c r="AW696" s="15" t="s">
        <v>33</v>
      </c>
      <c r="AX696" s="15" t="s">
        <v>86</v>
      </c>
      <c r="AY696" s="187" t="s">
        <v>150</v>
      </c>
    </row>
    <row r="697" spans="2:65" s="1" customFormat="1" ht="24.2" customHeight="1">
      <c r="B697" s="32"/>
      <c r="C697" s="154" t="s">
        <v>820</v>
      </c>
      <c r="D697" s="154" t="s">
        <v>172</v>
      </c>
      <c r="E697" s="155" t="s">
        <v>821</v>
      </c>
      <c r="F697" s="156" t="s">
        <v>822</v>
      </c>
      <c r="G697" s="157" t="s">
        <v>293</v>
      </c>
      <c r="H697" s="158">
        <v>2664.915</v>
      </c>
      <c r="I697" s="159"/>
      <c r="J697" s="160">
        <f>ROUND(I697*H697,2)</f>
        <v>0</v>
      </c>
      <c r="K697" s="156" t="s">
        <v>294</v>
      </c>
      <c r="L697" s="32"/>
      <c r="M697" s="161" t="s">
        <v>1</v>
      </c>
      <c r="N697" s="162" t="s">
        <v>43</v>
      </c>
      <c r="P697" s="146">
        <f>O697*H697</f>
        <v>0</v>
      </c>
      <c r="Q697" s="146">
        <v>0</v>
      </c>
      <c r="R697" s="146">
        <f>Q697*H697</f>
        <v>0</v>
      </c>
      <c r="S697" s="146">
        <v>0</v>
      </c>
      <c r="T697" s="147">
        <f>S697*H697</f>
        <v>0</v>
      </c>
      <c r="AR697" s="148" t="s">
        <v>171</v>
      </c>
      <c r="AT697" s="148" t="s">
        <v>172</v>
      </c>
      <c r="AU697" s="148" t="s">
        <v>89</v>
      </c>
      <c r="AY697" s="17" t="s">
        <v>150</v>
      </c>
      <c r="BE697" s="149">
        <f>IF(N697="základní",J697,0)</f>
        <v>0</v>
      </c>
      <c r="BF697" s="149">
        <f>IF(N697="snížená",J697,0)</f>
        <v>0</v>
      </c>
      <c r="BG697" s="149">
        <f>IF(N697="zákl. přenesená",J697,0)</f>
        <v>0</v>
      </c>
      <c r="BH697" s="149">
        <f>IF(N697="sníž. přenesená",J697,0)</f>
        <v>0</v>
      </c>
      <c r="BI697" s="149">
        <f>IF(N697="nulová",J697,0)</f>
        <v>0</v>
      </c>
      <c r="BJ697" s="17" t="s">
        <v>86</v>
      </c>
      <c r="BK697" s="149">
        <f>ROUND(I697*H697,2)</f>
        <v>0</v>
      </c>
      <c r="BL697" s="17" t="s">
        <v>171</v>
      </c>
      <c r="BM697" s="148" t="s">
        <v>823</v>
      </c>
    </row>
    <row r="698" spans="2:65" s="1" customFormat="1" ht="16.5" customHeight="1">
      <c r="B698" s="32"/>
      <c r="C698" s="136" t="s">
        <v>824</v>
      </c>
      <c r="D698" s="136" t="s">
        <v>153</v>
      </c>
      <c r="E698" s="137" t="s">
        <v>825</v>
      </c>
      <c r="F698" s="138" t="s">
        <v>826</v>
      </c>
      <c r="G698" s="139" t="s">
        <v>827</v>
      </c>
      <c r="H698" s="140">
        <v>110.327</v>
      </c>
      <c r="I698" s="141"/>
      <c r="J698" s="142">
        <f>ROUND(I698*H698,2)</f>
        <v>0</v>
      </c>
      <c r="K698" s="138" t="s">
        <v>294</v>
      </c>
      <c r="L698" s="143"/>
      <c r="M698" s="144" t="s">
        <v>1</v>
      </c>
      <c r="N698" s="145" t="s">
        <v>43</v>
      </c>
      <c r="P698" s="146">
        <f>O698*H698</f>
        <v>0</v>
      </c>
      <c r="Q698" s="146">
        <v>0.001</v>
      </c>
      <c r="R698" s="146">
        <f>Q698*H698</f>
        <v>0.110327</v>
      </c>
      <c r="S698" s="146">
        <v>0</v>
      </c>
      <c r="T698" s="147">
        <f>S698*H698</f>
        <v>0</v>
      </c>
      <c r="AR698" s="148" t="s">
        <v>195</v>
      </c>
      <c r="AT698" s="148" t="s">
        <v>153</v>
      </c>
      <c r="AU698" s="148" t="s">
        <v>89</v>
      </c>
      <c r="AY698" s="17" t="s">
        <v>150</v>
      </c>
      <c r="BE698" s="149">
        <f>IF(N698="základní",J698,0)</f>
        <v>0</v>
      </c>
      <c r="BF698" s="149">
        <f>IF(N698="snížená",J698,0)</f>
        <v>0</v>
      </c>
      <c r="BG698" s="149">
        <f>IF(N698="zákl. přenesená",J698,0)</f>
        <v>0</v>
      </c>
      <c r="BH698" s="149">
        <f>IF(N698="sníž. přenesená",J698,0)</f>
        <v>0</v>
      </c>
      <c r="BI698" s="149">
        <f>IF(N698="nulová",J698,0)</f>
        <v>0</v>
      </c>
      <c r="BJ698" s="17" t="s">
        <v>86</v>
      </c>
      <c r="BK698" s="149">
        <f>ROUND(I698*H698,2)</f>
        <v>0</v>
      </c>
      <c r="BL698" s="17" t="s">
        <v>171</v>
      </c>
      <c r="BM698" s="148" t="s">
        <v>828</v>
      </c>
    </row>
    <row r="699" spans="2:51" s="13" customFormat="1" ht="12">
      <c r="B699" s="172"/>
      <c r="D699" s="150" t="s">
        <v>296</v>
      </c>
      <c r="E699" s="173" t="s">
        <v>1</v>
      </c>
      <c r="F699" s="174" t="s">
        <v>829</v>
      </c>
      <c r="H699" s="175">
        <v>110.327</v>
      </c>
      <c r="I699" s="176"/>
      <c r="L699" s="172"/>
      <c r="M699" s="177"/>
      <c r="T699" s="178"/>
      <c r="AT699" s="173" t="s">
        <v>296</v>
      </c>
      <c r="AU699" s="173" t="s">
        <v>89</v>
      </c>
      <c r="AV699" s="13" t="s">
        <v>89</v>
      </c>
      <c r="AW699" s="13" t="s">
        <v>33</v>
      </c>
      <c r="AX699" s="13" t="s">
        <v>86</v>
      </c>
      <c r="AY699" s="173" t="s">
        <v>150</v>
      </c>
    </row>
    <row r="700" spans="2:65" s="1" customFormat="1" ht="24.2" customHeight="1">
      <c r="B700" s="32"/>
      <c r="C700" s="154" t="s">
        <v>830</v>
      </c>
      <c r="D700" s="154" t="s">
        <v>172</v>
      </c>
      <c r="E700" s="155" t="s">
        <v>831</v>
      </c>
      <c r="F700" s="156" t="s">
        <v>832</v>
      </c>
      <c r="G700" s="157" t="s">
        <v>293</v>
      </c>
      <c r="H700" s="158">
        <v>4334.315</v>
      </c>
      <c r="I700" s="159"/>
      <c r="J700" s="160">
        <f>ROUND(I700*H700,2)</f>
        <v>0</v>
      </c>
      <c r="K700" s="156" t="s">
        <v>294</v>
      </c>
      <c r="L700" s="32"/>
      <c r="M700" s="161" t="s">
        <v>1</v>
      </c>
      <c r="N700" s="162" t="s">
        <v>43</v>
      </c>
      <c r="P700" s="146">
        <f>O700*H700</f>
        <v>0</v>
      </c>
      <c r="Q700" s="146">
        <v>0</v>
      </c>
      <c r="R700" s="146">
        <f>Q700*H700</f>
        <v>0</v>
      </c>
      <c r="S700" s="146">
        <v>0</v>
      </c>
      <c r="T700" s="147">
        <f>S700*H700</f>
        <v>0</v>
      </c>
      <c r="AR700" s="148" t="s">
        <v>171</v>
      </c>
      <c r="AT700" s="148" t="s">
        <v>172</v>
      </c>
      <c r="AU700" s="148" t="s">
        <v>89</v>
      </c>
      <c r="AY700" s="17" t="s">
        <v>150</v>
      </c>
      <c r="BE700" s="149">
        <f>IF(N700="základní",J700,0)</f>
        <v>0</v>
      </c>
      <c r="BF700" s="149">
        <f>IF(N700="snížená",J700,0)</f>
        <v>0</v>
      </c>
      <c r="BG700" s="149">
        <f>IF(N700="zákl. přenesená",J700,0)</f>
        <v>0</v>
      </c>
      <c r="BH700" s="149">
        <f>IF(N700="sníž. přenesená",J700,0)</f>
        <v>0</v>
      </c>
      <c r="BI700" s="149">
        <f>IF(N700="nulová",J700,0)</f>
        <v>0</v>
      </c>
      <c r="BJ700" s="17" t="s">
        <v>86</v>
      </c>
      <c r="BK700" s="149">
        <f>ROUND(I700*H700,2)</f>
        <v>0</v>
      </c>
      <c r="BL700" s="17" t="s">
        <v>171</v>
      </c>
      <c r="BM700" s="148" t="s">
        <v>833</v>
      </c>
    </row>
    <row r="701" spans="2:51" s="13" customFormat="1" ht="12">
      <c r="B701" s="172"/>
      <c r="D701" s="150" t="s">
        <v>296</v>
      </c>
      <c r="E701" s="173" t="s">
        <v>1</v>
      </c>
      <c r="F701" s="174" t="s">
        <v>834</v>
      </c>
      <c r="H701" s="175">
        <v>2664.915</v>
      </c>
      <c r="I701" s="176"/>
      <c r="L701" s="172"/>
      <c r="M701" s="177"/>
      <c r="T701" s="178"/>
      <c r="AT701" s="173" t="s">
        <v>296</v>
      </c>
      <c r="AU701" s="173" t="s">
        <v>89</v>
      </c>
      <c r="AV701" s="13" t="s">
        <v>89</v>
      </c>
      <c r="AW701" s="13" t="s">
        <v>33</v>
      </c>
      <c r="AX701" s="13" t="s">
        <v>78</v>
      </c>
      <c r="AY701" s="173" t="s">
        <v>150</v>
      </c>
    </row>
    <row r="702" spans="2:51" s="13" customFormat="1" ht="22.5">
      <c r="B702" s="172"/>
      <c r="D702" s="150" t="s">
        <v>296</v>
      </c>
      <c r="E702" s="173" t="s">
        <v>1</v>
      </c>
      <c r="F702" s="174" t="s">
        <v>835</v>
      </c>
      <c r="H702" s="175">
        <v>335.1</v>
      </c>
      <c r="I702" s="176"/>
      <c r="L702" s="172"/>
      <c r="M702" s="177"/>
      <c r="T702" s="178"/>
      <c r="AT702" s="173" t="s">
        <v>296</v>
      </c>
      <c r="AU702" s="173" t="s">
        <v>89</v>
      </c>
      <c r="AV702" s="13" t="s">
        <v>89</v>
      </c>
      <c r="AW702" s="13" t="s">
        <v>33</v>
      </c>
      <c r="AX702" s="13" t="s">
        <v>78</v>
      </c>
      <c r="AY702" s="173" t="s">
        <v>150</v>
      </c>
    </row>
    <row r="703" spans="2:51" s="13" customFormat="1" ht="12">
      <c r="B703" s="172"/>
      <c r="D703" s="150" t="s">
        <v>296</v>
      </c>
      <c r="E703" s="173" t="s">
        <v>1</v>
      </c>
      <c r="F703" s="174" t="s">
        <v>836</v>
      </c>
      <c r="H703" s="175">
        <v>8</v>
      </c>
      <c r="I703" s="176"/>
      <c r="L703" s="172"/>
      <c r="M703" s="177"/>
      <c r="T703" s="178"/>
      <c r="AT703" s="173" t="s">
        <v>296</v>
      </c>
      <c r="AU703" s="173" t="s">
        <v>89</v>
      </c>
      <c r="AV703" s="13" t="s">
        <v>89</v>
      </c>
      <c r="AW703" s="13" t="s">
        <v>33</v>
      </c>
      <c r="AX703" s="13" t="s">
        <v>78</v>
      </c>
      <c r="AY703" s="173" t="s">
        <v>150</v>
      </c>
    </row>
    <row r="704" spans="2:51" s="13" customFormat="1" ht="22.5">
      <c r="B704" s="172"/>
      <c r="D704" s="150" t="s">
        <v>296</v>
      </c>
      <c r="E704" s="173" t="s">
        <v>1</v>
      </c>
      <c r="F704" s="174" t="s">
        <v>837</v>
      </c>
      <c r="H704" s="175">
        <v>296</v>
      </c>
      <c r="I704" s="176"/>
      <c r="L704" s="172"/>
      <c r="M704" s="177"/>
      <c r="T704" s="178"/>
      <c r="AT704" s="173" t="s">
        <v>296</v>
      </c>
      <c r="AU704" s="173" t="s">
        <v>89</v>
      </c>
      <c r="AV704" s="13" t="s">
        <v>89</v>
      </c>
      <c r="AW704" s="13" t="s">
        <v>33</v>
      </c>
      <c r="AX704" s="13" t="s">
        <v>78</v>
      </c>
      <c r="AY704" s="173" t="s">
        <v>150</v>
      </c>
    </row>
    <row r="705" spans="2:51" s="13" customFormat="1" ht="12">
      <c r="B705" s="172"/>
      <c r="D705" s="150" t="s">
        <v>296</v>
      </c>
      <c r="E705" s="173" t="s">
        <v>1</v>
      </c>
      <c r="F705" s="174" t="s">
        <v>838</v>
      </c>
      <c r="H705" s="175">
        <v>131.2</v>
      </c>
      <c r="I705" s="176"/>
      <c r="L705" s="172"/>
      <c r="M705" s="177"/>
      <c r="T705" s="178"/>
      <c r="AT705" s="173" t="s">
        <v>296</v>
      </c>
      <c r="AU705" s="173" t="s">
        <v>89</v>
      </c>
      <c r="AV705" s="13" t="s">
        <v>89</v>
      </c>
      <c r="AW705" s="13" t="s">
        <v>33</v>
      </c>
      <c r="AX705" s="13" t="s">
        <v>78</v>
      </c>
      <c r="AY705" s="173" t="s">
        <v>150</v>
      </c>
    </row>
    <row r="706" spans="2:51" s="13" customFormat="1" ht="12">
      <c r="B706" s="172"/>
      <c r="D706" s="150" t="s">
        <v>296</v>
      </c>
      <c r="E706" s="173" t="s">
        <v>1</v>
      </c>
      <c r="F706" s="174" t="s">
        <v>839</v>
      </c>
      <c r="H706" s="175">
        <v>63.5</v>
      </c>
      <c r="I706" s="176"/>
      <c r="L706" s="172"/>
      <c r="M706" s="177"/>
      <c r="T706" s="178"/>
      <c r="AT706" s="173" t="s">
        <v>296</v>
      </c>
      <c r="AU706" s="173" t="s">
        <v>89</v>
      </c>
      <c r="AV706" s="13" t="s">
        <v>89</v>
      </c>
      <c r="AW706" s="13" t="s">
        <v>33</v>
      </c>
      <c r="AX706" s="13" t="s">
        <v>78</v>
      </c>
      <c r="AY706" s="173" t="s">
        <v>150</v>
      </c>
    </row>
    <row r="707" spans="2:51" s="13" customFormat="1" ht="12">
      <c r="B707" s="172"/>
      <c r="D707" s="150" t="s">
        <v>296</v>
      </c>
      <c r="E707" s="173" t="s">
        <v>1</v>
      </c>
      <c r="F707" s="174" t="s">
        <v>840</v>
      </c>
      <c r="H707" s="175">
        <v>12</v>
      </c>
      <c r="I707" s="176"/>
      <c r="L707" s="172"/>
      <c r="M707" s="177"/>
      <c r="T707" s="178"/>
      <c r="AT707" s="173" t="s">
        <v>296</v>
      </c>
      <c r="AU707" s="173" t="s">
        <v>89</v>
      </c>
      <c r="AV707" s="13" t="s">
        <v>89</v>
      </c>
      <c r="AW707" s="13" t="s">
        <v>33</v>
      </c>
      <c r="AX707" s="13" t="s">
        <v>78</v>
      </c>
      <c r="AY707" s="173" t="s">
        <v>150</v>
      </c>
    </row>
    <row r="708" spans="2:51" s="13" customFormat="1" ht="22.5">
      <c r="B708" s="172"/>
      <c r="D708" s="150" t="s">
        <v>296</v>
      </c>
      <c r="E708" s="173" t="s">
        <v>1</v>
      </c>
      <c r="F708" s="174" t="s">
        <v>841</v>
      </c>
      <c r="H708" s="175">
        <v>568.8</v>
      </c>
      <c r="I708" s="176"/>
      <c r="L708" s="172"/>
      <c r="M708" s="177"/>
      <c r="T708" s="178"/>
      <c r="AT708" s="173" t="s">
        <v>296</v>
      </c>
      <c r="AU708" s="173" t="s">
        <v>89</v>
      </c>
      <c r="AV708" s="13" t="s">
        <v>89</v>
      </c>
      <c r="AW708" s="13" t="s">
        <v>33</v>
      </c>
      <c r="AX708" s="13" t="s">
        <v>78</v>
      </c>
      <c r="AY708" s="173" t="s">
        <v>150</v>
      </c>
    </row>
    <row r="709" spans="2:51" s="13" customFormat="1" ht="12">
      <c r="B709" s="172"/>
      <c r="D709" s="150" t="s">
        <v>296</v>
      </c>
      <c r="E709" s="173" t="s">
        <v>1</v>
      </c>
      <c r="F709" s="174" t="s">
        <v>842</v>
      </c>
      <c r="H709" s="175">
        <v>114.9</v>
      </c>
      <c r="I709" s="176"/>
      <c r="L709" s="172"/>
      <c r="M709" s="177"/>
      <c r="T709" s="178"/>
      <c r="AT709" s="173" t="s">
        <v>296</v>
      </c>
      <c r="AU709" s="173" t="s">
        <v>89</v>
      </c>
      <c r="AV709" s="13" t="s">
        <v>89</v>
      </c>
      <c r="AW709" s="13" t="s">
        <v>33</v>
      </c>
      <c r="AX709" s="13" t="s">
        <v>78</v>
      </c>
      <c r="AY709" s="173" t="s">
        <v>150</v>
      </c>
    </row>
    <row r="710" spans="2:51" s="13" customFormat="1" ht="12">
      <c r="B710" s="172"/>
      <c r="D710" s="150" t="s">
        <v>296</v>
      </c>
      <c r="E710" s="173" t="s">
        <v>1</v>
      </c>
      <c r="F710" s="174" t="s">
        <v>843</v>
      </c>
      <c r="H710" s="175">
        <v>80</v>
      </c>
      <c r="I710" s="176"/>
      <c r="L710" s="172"/>
      <c r="M710" s="177"/>
      <c r="T710" s="178"/>
      <c r="AT710" s="173" t="s">
        <v>296</v>
      </c>
      <c r="AU710" s="173" t="s">
        <v>89</v>
      </c>
      <c r="AV710" s="13" t="s">
        <v>89</v>
      </c>
      <c r="AW710" s="13" t="s">
        <v>33</v>
      </c>
      <c r="AX710" s="13" t="s">
        <v>78</v>
      </c>
      <c r="AY710" s="173" t="s">
        <v>150</v>
      </c>
    </row>
    <row r="711" spans="2:51" s="13" customFormat="1" ht="12">
      <c r="B711" s="172"/>
      <c r="D711" s="150" t="s">
        <v>296</v>
      </c>
      <c r="E711" s="173" t="s">
        <v>1</v>
      </c>
      <c r="F711" s="174" t="s">
        <v>844</v>
      </c>
      <c r="H711" s="175">
        <v>59.9</v>
      </c>
      <c r="I711" s="176"/>
      <c r="L711" s="172"/>
      <c r="M711" s="177"/>
      <c r="T711" s="178"/>
      <c r="AT711" s="173" t="s">
        <v>296</v>
      </c>
      <c r="AU711" s="173" t="s">
        <v>89</v>
      </c>
      <c r="AV711" s="13" t="s">
        <v>89</v>
      </c>
      <c r="AW711" s="13" t="s">
        <v>33</v>
      </c>
      <c r="AX711" s="13" t="s">
        <v>78</v>
      </c>
      <c r="AY711" s="173" t="s">
        <v>150</v>
      </c>
    </row>
    <row r="712" spans="2:51" s="14" customFormat="1" ht="12">
      <c r="B712" s="179"/>
      <c r="D712" s="150" t="s">
        <v>296</v>
      </c>
      <c r="E712" s="180" t="s">
        <v>1</v>
      </c>
      <c r="F712" s="181" t="s">
        <v>303</v>
      </c>
      <c r="H712" s="182">
        <v>4334.314999999999</v>
      </c>
      <c r="I712" s="183"/>
      <c r="L712" s="179"/>
      <c r="M712" s="184"/>
      <c r="T712" s="185"/>
      <c r="AT712" s="180" t="s">
        <v>296</v>
      </c>
      <c r="AU712" s="180" t="s">
        <v>89</v>
      </c>
      <c r="AV712" s="14" t="s">
        <v>171</v>
      </c>
      <c r="AW712" s="14" t="s">
        <v>33</v>
      </c>
      <c r="AX712" s="14" t="s">
        <v>86</v>
      </c>
      <c r="AY712" s="180" t="s">
        <v>150</v>
      </c>
    </row>
    <row r="713" spans="2:63" s="11" customFormat="1" ht="22.9" customHeight="1">
      <c r="B713" s="124"/>
      <c r="D713" s="125" t="s">
        <v>77</v>
      </c>
      <c r="E713" s="134" t="s">
        <v>207</v>
      </c>
      <c r="F713" s="134" t="s">
        <v>845</v>
      </c>
      <c r="I713" s="127"/>
      <c r="J713" s="135">
        <f>BK713</f>
        <v>0</v>
      </c>
      <c r="L713" s="124"/>
      <c r="M713" s="129"/>
      <c r="P713" s="130">
        <f>SUM(P714:P766)</f>
        <v>0</v>
      </c>
      <c r="R713" s="130">
        <f>SUM(R714:R766)</f>
        <v>0</v>
      </c>
      <c r="T713" s="131">
        <f>SUM(T714:T766)</f>
        <v>0</v>
      </c>
      <c r="AR713" s="125" t="s">
        <v>86</v>
      </c>
      <c r="AT713" s="132" t="s">
        <v>77</v>
      </c>
      <c r="AU713" s="132" t="s">
        <v>86</v>
      </c>
      <c r="AY713" s="125" t="s">
        <v>150</v>
      </c>
      <c r="BK713" s="133">
        <f>SUM(BK714:BK766)</f>
        <v>0</v>
      </c>
    </row>
    <row r="714" spans="2:65" s="1" customFormat="1" ht="24.2" customHeight="1">
      <c r="B714" s="32"/>
      <c r="C714" s="154" t="s">
        <v>846</v>
      </c>
      <c r="D714" s="154" t="s">
        <v>172</v>
      </c>
      <c r="E714" s="155" t="s">
        <v>847</v>
      </c>
      <c r="F714" s="156" t="s">
        <v>848</v>
      </c>
      <c r="G714" s="157" t="s">
        <v>849</v>
      </c>
      <c r="H714" s="158">
        <v>2</v>
      </c>
      <c r="I714" s="159"/>
      <c r="J714" s="160">
        <f>ROUND(I714*H714,2)</f>
        <v>0</v>
      </c>
      <c r="K714" s="156" t="s">
        <v>294</v>
      </c>
      <c r="L714" s="32"/>
      <c r="M714" s="161" t="s">
        <v>1</v>
      </c>
      <c r="N714" s="162" t="s">
        <v>43</v>
      </c>
      <c r="P714" s="146">
        <f>O714*H714</f>
        <v>0</v>
      </c>
      <c r="Q714" s="146">
        <v>0</v>
      </c>
      <c r="R714" s="146">
        <f>Q714*H714</f>
        <v>0</v>
      </c>
      <c r="S714" s="146">
        <v>0</v>
      </c>
      <c r="T714" s="147">
        <f>S714*H714</f>
        <v>0</v>
      </c>
      <c r="AR714" s="148" t="s">
        <v>171</v>
      </c>
      <c r="AT714" s="148" t="s">
        <v>172</v>
      </c>
      <c r="AU714" s="148" t="s">
        <v>89</v>
      </c>
      <c r="AY714" s="17" t="s">
        <v>150</v>
      </c>
      <c r="BE714" s="149">
        <f>IF(N714="základní",J714,0)</f>
        <v>0</v>
      </c>
      <c r="BF714" s="149">
        <f>IF(N714="snížená",J714,0)</f>
        <v>0</v>
      </c>
      <c r="BG714" s="149">
        <f>IF(N714="zákl. přenesená",J714,0)</f>
        <v>0</v>
      </c>
      <c r="BH714" s="149">
        <f>IF(N714="sníž. přenesená",J714,0)</f>
        <v>0</v>
      </c>
      <c r="BI714" s="149">
        <f>IF(N714="nulová",J714,0)</f>
        <v>0</v>
      </c>
      <c r="BJ714" s="17" t="s">
        <v>86</v>
      </c>
      <c r="BK714" s="149">
        <f>ROUND(I714*H714,2)</f>
        <v>0</v>
      </c>
      <c r="BL714" s="17" t="s">
        <v>171</v>
      </c>
      <c r="BM714" s="148" t="s">
        <v>850</v>
      </c>
    </row>
    <row r="715" spans="2:65" s="1" customFormat="1" ht="21.75" customHeight="1">
      <c r="B715" s="32"/>
      <c r="C715" s="154" t="s">
        <v>851</v>
      </c>
      <c r="D715" s="154" t="s">
        <v>172</v>
      </c>
      <c r="E715" s="155" t="s">
        <v>852</v>
      </c>
      <c r="F715" s="156" t="s">
        <v>853</v>
      </c>
      <c r="G715" s="157" t="s">
        <v>849</v>
      </c>
      <c r="H715" s="158">
        <v>5</v>
      </c>
      <c r="I715" s="159"/>
      <c r="J715" s="160">
        <f>ROUND(I715*H715,2)</f>
        <v>0</v>
      </c>
      <c r="K715" s="156" t="s">
        <v>294</v>
      </c>
      <c r="L715" s="32"/>
      <c r="M715" s="161" t="s">
        <v>1</v>
      </c>
      <c r="N715" s="162" t="s">
        <v>43</v>
      </c>
      <c r="P715" s="146">
        <f>O715*H715</f>
        <v>0</v>
      </c>
      <c r="Q715" s="146">
        <v>0</v>
      </c>
      <c r="R715" s="146">
        <f>Q715*H715</f>
        <v>0</v>
      </c>
      <c r="S715" s="146">
        <v>0</v>
      </c>
      <c r="T715" s="147">
        <f>S715*H715</f>
        <v>0</v>
      </c>
      <c r="AR715" s="148" t="s">
        <v>171</v>
      </c>
      <c r="AT715" s="148" t="s">
        <v>172</v>
      </c>
      <c r="AU715" s="148" t="s">
        <v>89</v>
      </c>
      <c r="AY715" s="17" t="s">
        <v>150</v>
      </c>
      <c r="BE715" s="149">
        <f>IF(N715="základní",J715,0)</f>
        <v>0</v>
      </c>
      <c r="BF715" s="149">
        <f>IF(N715="snížená",J715,0)</f>
        <v>0</v>
      </c>
      <c r="BG715" s="149">
        <f>IF(N715="zákl. přenesená",J715,0)</f>
        <v>0</v>
      </c>
      <c r="BH715" s="149">
        <f>IF(N715="sníž. přenesená",J715,0)</f>
        <v>0</v>
      </c>
      <c r="BI715" s="149">
        <f>IF(N715="nulová",J715,0)</f>
        <v>0</v>
      </c>
      <c r="BJ715" s="17" t="s">
        <v>86</v>
      </c>
      <c r="BK715" s="149">
        <f>ROUND(I715*H715,2)</f>
        <v>0</v>
      </c>
      <c r="BL715" s="17" t="s">
        <v>171</v>
      </c>
      <c r="BM715" s="148" t="s">
        <v>854</v>
      </c>
    </row>
    <row r="716" spans="2:65" s="1" customFormat="1" ht="21.75" customHeight="1">
      <c r="B716" s="32"/>
      <c r="C716" s="154" t="s">
        <v>855</v>
      </c>
      <c r="D716" s="154" t="s">
        <v>172</v>
      </c>
      <c r="E716" s="155" t="s">
        <v>856</v>
      </c>
      <c r="F716" s="156" t="s">
        <v>857</v>
      </c>
      <c r="G716" s="157" t="s">
        <v>849</v>
      </c>
      <c r="H716" s="158">
        <v>1</v>
      </c>
      <c r="I716" s="159"/>
      <c r="J716" s="160">
        <f>ROUND(I716*H716,2)</f>
        <v>0</v>
      </c>
      <c r="K716" s="156" t="s">
        <v>294</v>
      </c>
      <c r="L716" s="32"/>
      <c r="M716" s="161" t="s">
        <v>1</v>
      </c>
      <c r="N716" s="162" t="s">
        <v>43</v>
      </c>
      <c r="P716" s="146">
        <f>O716*H716</f>
        <v>0</v>
      </c>
      <c r="Q716" s="146">
        <v>0</v>
      </c>
      <c r="R716" s="146">
        <f>Q716*H716</f>
        <v>0</v>
      </c>
      <c r="S716" s="146">
        <v>0</v>
      </c>
      <c r="T716" s="147">
        <f>S716*H716</f>
        <v>0</v>
      </c>
      <c r="AR716" s="148" t="s">
        <v>171</v>
      </c>
      <c r="AT716" s="148" t="s">
        <v>172</v>
      </c>
      <c r="AU716" s="148" t="s">
        <v>89</v>
      </c>
      <c r="AY716" s="17" t="s">
        <v>150</v>
      </c>
      <c r="BE716" s="149">
        <f>IF(N716="základní",J716,0)</f>
        <v>0</v>
      </c>
      <c r="BF716" s="149">
        <f>IF(N716="snížená",J716,0)</f>
        <v>0</v>
      </c>
      <c r="BG716" s="149">
        <f>IF(N716="zákl. přenesená",J716,0)</f>
        <v>0</v>
      </c>
      <c r="BH716" s="149">
        <f>IF(N716="sníž. přenesená",J716,0)</f>
        <v>0</v>
      </c>
      <c r="BI716" s="149">
        <f>IF(N716="nulová",J716,0)</f>
        <v>0</v>
      </c>
      <c r="BJ716" s="17" t="s">
        <v>86</v>
      </c>
      <c r="BK716" s="149">
        <f>ROUND(I716*H716,2)</f>
        <v>0</v>
      </c>
      <c r="BL716" s="17" t="s">
        <v>171</v>
      </c>
      <c r="BM716" s="148" t="s">
        <v>858</v>
      </c>
    </row>
    <row r="717" spans="2:65" s="1" customFormat="1" ht="37.9" customHeight="1">
      <c r="B717" s="32"/>
      <c r="C717" s="154" t="s">
        <v>859</v>
      </c>
      <c r="D717" s="154" t="s">
        <v>172</v>
      </c>
      <c r="E717" s="155" t="s">
        <v>860</v>
      </c>
      <c r="F717" s="156" t="s">
        <v>861</v>
      </c>
      <c r="G717" s="157" t="s">
        <v>293</v>
      </c>
      <c r="H717" s="158">
        <v>440</v>
      </c>
      <c r="I717" s="159"/>
      <c r="J717" s="160">
        <f>ROUND(I717*H717,2)</f>
        <v>0</v>
      </c>
      <c r="K717" s="156" t="s">
        <v>294</v>
      </c>
      <c r="L717" s="32"/>
      <c r="M717" s="161" t="s">
        <v>1</v>
      </c>
      <c r="N717" s="162" t="s">
        <v>43</v>
      </c>
      <c r="P717" s="146">
        <f>O717*H717</f>
        <v>0</v>
      </c>
      <c r="Q717" s="146">
        <v>0</v>
      </c>
      <c r="R717" s="146">
        <f>Q717*H717</f>
        <v>0</v>
      </c>
      <c r="S717" s="146">
        <v>0</v>
      </c>
      <c r="T717" s="147">
        <f>S717*H717</f>
        <v>0</v>
      </c>
      <c r="AR717" s="148" t="s">
        <v>171</v>
      </c>
      <c r="AT717" s="148" t="s">
        <v>172</v>
      </c>
      <c r="AU717" s="148" t="s">
        <v>89</v>
      </c>
      <c r="AY717" s="17" t="s">
        <v>150</v>
      </c>
      <c r="BE717" s="149">
        <f>IF(N717="základní",J717,0)</f>
        <v>0</v>
      </c>
      <c r="BF717" s="149">
        <f>IF(N717="snížená",J717,0)</f>
        <v>0</v>
      </c>
      <c r="BG717" s="149">
        <f>IF(N717="zákl. přenesená",J717,0)</f>
        <v>0</v>
      </c>
      <c r="BH717" s="149">
        <f>IF(N717="sníž. přenesená",J717,0)</f>
        <v>0</v>
      </c>
      <c r="BI717" s="149">
        <f>IF(N717="nulová",J717,0)</f>
        <v>0</v>
      </c>
      <c r="BJ717" s="17" t="s">
        <v>86</v>
      </c>
      <c r="BK717" s="149">
        <f>ROUND(I717*H717,2)</f>
        <v>0</v>
      </c>
      <c r="BL717" s="17" t="s">
        <v>171</v>
      </c>
      <c r="BM717" s="148" t="s">
        <v>862</v>
      </c>
    </row>
    <row r="718" spans="2:51" s="12" customFormat="1" ht="12">
      <c r="B718" s="166"/>
      <c r="D718" s="150" t="s">
        <v>296</v>
      </c>
      <c r="E718" s="167" t="s">
        <v>1</v>
      </c>
      <c r="F718" s="168" t="s">
        <v>863</v>
      </c>
      <c r="H718" s="167" t="s">
        <v>1</v>
      </c>
      <c r="I718" s="169"/>
      <c r="L718" s="166"/>
      <c r="M718" s="170"/>
      <c r="T718" s="171"/>
      <c r="AT718" s="167" t="s">
        <v>296</v>
      </c>
      <c r="AU718" s="167" t="s">
        <v>89</v>
      </c>
      <c r="AV718" s="12" t="s">
        <v>86</v>
      </c>
      <c r="AW718" s="12" t="s">
        <v>33</v>
      </c>
      <c r="AX718" s="12" t="s">
        <v>78</v>
      </c>
      <c r="AY718" s="167" t="s">
        <v>150</v>
      </c>
    </row>
    <row r="719" spans="2:51" s="13" customFormat="1" ht="12">
      <c r="B719" s="172"/>
      <c r="D719" s="150" t="s">
        <v>296</v>
      </c>
      <c r="E719" s="173" t="s">
        <v>1</v>
      </c>
      <c r="F719" s="174" t="s">
        <v>864</v>
      </c>
      <c r="H719" s="175">
        <v>440</v>
      </c>
      <c r="I719" s="176"/>
      <c r="L719" s="172"/>
      <c r="M719" s="177"/>
      <c r="T719" s="178"/>
      <c r="AT719" s="173" t="s">
        <v>296</v>
      </c>
      <c r="AU719" s="173" t="s">
        <v>89</v>
      </c>
      <c r="AV719" s="13" t="s">
        <v>89</v>
      </c>
      <c r="AW719" s="13" t="s">
        <v>33</v>
      </c>
      <c r="AX719" s="13" t="s">
        <v>86</v>
      </c>
      <c r="AY719" s="173" t="s">
        <v>150</v>
      </c>
    </row>
    <row r="720" spans="2:65" s="1" customFormat="1" ht="24.2" customHeight="1">
      <c r="B720" s="32"/>
      <c r="C720" s="154" t="s">
        <v>865</v>
      </c>
      <c r="D720" s="154" t="s">
        <v>172</v>
      </c>
      <c r="E720" s="155" t="s">
        <v>866</v>
      </c>
      <c r="F720" s="156" t="s">
        <v>867</v>
      </c>
      <c r="G720" s="157" t="s">
        <v>849</v>
      </c>
      <c r="H720" s="158">
        <v>5</v>
      </c>
      <c r="I720" s="159"/>
      <c r="J720" s="160">
        <f>ROUND(I720*H720,2)</f>
        <v>0</v>
      </c>
      <c r="K720" s="156" t="s">
        <v>294</v>
      </c>
      <c r="L720" s="32"/>
      <c r="M720" s="161" t="s">
        <v>1</v>
      </c>
      <c r="N720" s="162" t="s">
        <v>43</v>
      </c>
      <c r="P720" s="146">
        <f>O720*H720</f>
        <v>0</v>
      </c>
      <c r="Q720" s="146">
        <v>0</v>
      </c>
      <c r="R720" s="146">
        <f>Q720*H720</f>
        <v>0</v>
      </c>
      <c r="S720" s="146">
        <v>0</v>
      </c>
      <c r="T720" s="147">
        <f>S720*H720</f>
        <v>0</v>
      </c>
      <c r="AR720" s="148" t="s">
        <v>171</v>
      </c>
      <c r="AT720" s="148" t="s">
        <v>172</v>
      </c>
      <c r="AU720" s="148" t="s">
        <v>89</v>
      </c>
      <c r="AY720" s="17" t="s">
        <v>150</v>
      </c>
      <c r="BE720" s="149">
        <f>IF(N720="základní",J720,0)</f>
        <v>0</v>
      </c>
      <c r="BF720" s="149">
        <f>IF(N720="snížená",J720,0)</f>
        <v>0</v>
      </c>
      <c r="BG720" s="149">
        <f>IF(N720="zákl. přenesená",J720,0)</f>
        <v>0</v>
      </c>
      <c r="BH720" s="149">
        <f>IF(N720="sníž. přenesená",J720,0)</f>
        <v>0</v>
      </c>
      <c r="BI720" s="149">
        <f>IF(N720="nulová",J720,0)</f>
        <v>0</v>
      </c>
      <c r="BJ720" s="17" t="s">
        <v>86</v>
      </c>
      <c r="BK720" s="149">
        <f>ROUND(I720*H720,2)</f>
        <v>0</v>
      </c>
      <c r="BL720" s="17" t="s">
        <v>171</v>
      </c>
      <c r="BM720" s="148" t="s">
        <v>868</v>
      </c>
    </row>
    <row r="721" spans="2:51" s="12" customFormat="1" ht="12">
      <c r="B721" s="166"/>
      <c r="D721" s="150" t="s">
        <v>296</v>
      </c>
      <c r="E721" s="167" t="s">
        <v>1</v>
      </c>
      <c r="F721" s="168" t="s">
        <v>869</v>
      </c>
      <c r="H721" s="167" t="s">
        <v>1</v>
      </c>
      <c r="I721" s="169"/>
      <c r="L721" s="166"/>
      <c r="M721" s="170"/>
      <c r="T721" s="171"/>
      <c r="AT721" s="167" t="s">
        <v>296</v>
      </c>
      <c r="AU721" s="167" t="s">
        <v>89</v>
      </c>
      <c r="AV721" s="12" t="s">
        <v>86</v>
      </c>
      <c r="AW721" s="12" t="s">
        <v>33</v>
      </c>
      <c r="AX721" s="12" t="s">
        <v>78</v>
      </c>
      <c r="AY721" s="167" t="s">
        <v>150</v>
      </c>
    </row>
    <row r="722" spans="2:51" s="13" customFormat="1" ht="12">
      <c r="B722" s="172"/>
      <c r="D722" s="150" t="s">
        <v>296</v>
      </c>
      <c r="E722" s="173" t="s">
        <v>1</v>
      </c>
      <c r="F722" s="174" t="s">
        <v>870</v>
      </c>
      <c r="H722" s="175">
        <v>1</v>
      </c>
      <c r="I722" s="176"/>
      <c r="L722" s="172"/>
      <c r="M722" s="177"/>
      <c r="T722" s="178"/>
      <c r="AT722" s="173" t="s">
        <v>296</v>
      </c>
      <c r="AU722" s="173" t="s">
        <v>89</v>
      </c>
      <c r="AV722" s="13" t="s">
        <v>89</v>
      </c>
      <c r="AW722" s="13" t="s">
        <v>33</v>
      </c>
      <c r="AX722" s="13" t="s">
        <v>78</v>
      </c>
      <c r="AY722" s="173" t="s">
        <v>150</v>
      </c>
    </row>
    <row r="723" spans="2:51" s="13" customFormat="1" ht="12">
      <c r="B723" s="172"/>
      <c r="D723" s="150" t="s">
        <v>296</v>
      </c>
      <c r="E723" s="173" t="s">
        <v>1</v>
      </c>
      <c r="F723" s="174" t="s">
        <v>871</v>
      </c>
      <c r="H723" s="175">
        <v>2</v>
      </c>
      <c r="I723" s="176"/>
      <c r="L723" s="172"/>
      <c r="M723" s="177"/>
      <c r="T723" s="178"/>
      <c r="AT723" s="173" t="s">
        <v>296</v>
      </c>
      <c r="AU723" s="173" t="s">
        <v>89</v>
      </c>
      <c r="AV723" s="13" t="s">
        <v>89</v>
      </c>
      <c r="AW723" s="13" t="s">
        <v>33</v>
      </c>
      <c r="AX723" s="13" t="s">
        <v>78</v>
      </c>
      <c r="AY723" s="173" t="s">
        <v>150</v>
      </c>
    </row>
    <row r="724" spans="2:51" s="13" customFormat="1" ht="12">
      <c r="B724" s="172"/>
      <c r="D724" s="150" t="s">
        <v>296</v>
      </c>
      <c r="E724" s="173" t="s">
        <v>1</v>
      </c>
      <c r="F724" s="174" t="s">
        <v>872</v>
      </c>
      <c r="H724" s="175">
        <v>1</v>
      </c>
      <c r="I724" s="176"/>
      <c r="L724" s="172"/>
      <c r="M724" s="177"/>
      <c r="T724" s="178"/>
      <c r="AT724" s="173" t="s">
        <v>296</v>
      </c>
      <c r="AU724" s="173" t="s">
        <v>89</v>
      </c>
      <c r="AV724" s="13" t="s">
        <v>89</v>
      </c>
      <c r="AW724" s="13" t="s">
        <v>33</v>
      </c>
      <c r="AX724" s="13" t="s">
        <v>78</v>
      </c>
      <c r="AY724" s="173" t="s">
        <v>150</v>
      </c>
    </row>
    <row r="725" spans="2:51" s="13" customFormat="1" ht="12">
      <c r="B725" s="172"/>
      <c r="D725" s="150" t="s">
        <v>296</v>
      </c>
      <c r="E725" s="173" t="s">
        <v>1</v>
      </c>
      <c r="F725" s="174" t="s">
        <v>873</v>
      </c>
      <c r="H725" s="175">
        <v>1</v>
      </c>
      <c r="I725" s="176"/>
      <c r="L725" s="172"/>
      <c r="M725" s="177"/>
      <c r="T725" s="178"/>
      <c r="AT725" s="173" t="s">
        <v>296</v>
      </c>
      <c r="AU725" s="173" t="s">
        <v>89</v>
      </c>
      <c r="AV725" s="13" t="s">
        <v>89</v>
      </c>
      <c r="AW725" s="13" t="s">
        <v>33</v>
      </c>
      <c r="AX725" s="13" t="s">
        <v>78</v>
      </c>
      <c r="AY725" s="173" t="s">
        <v>150</v>
      </c>
    </row>
    <row r="726" spans="2:51" s="14" customFormat="1" ht="12">
      <c r="B726" s="179"/>
      <c r="D726" s="150" t="s">
        <v>296</v>
      </c>
      <c r="E726" s="180" t="s">
        <v>1</v>
      </c>
      <c r="F726" s="181" t="s">
        <v>303</v>
      </c>
      <c r="H726" s="182">
        <v>5</v>
      </c>
      <c r="I726" s="183"/>
      <c r="L726" s="179"/>
      <c r="M726" s="184"/>
      <c r="T726" s="185"/>
      <c r="AT726" s="180" t="s">
        <v>296</v>
      </c>
      <c r="AU726" s="180" t="s">
        <v>89</v>
      </c>
      <c r="AV726" s="14" t="s">
        <v>171</v>
      </c>
      <c r="AW726" s="14" t="s">
        <v>33</v>
      </c>
      <c r="AX726" s="14" t="s">
        <v>86</v>
      </c>
      <c r="AY726" s="180" t="s">
        <v>150</v>
      </c>
    </row>
    <row r="727" spans="2:65" s="1" customFormat="1" ht="24.2" customHeight="1">
      <c r="B727" s="32"/>
      <c r="C727" s="154" t="s">
        <v>874</v>
      </c>
      <c r="D727" s="154" t="s">
        <v>172</v>
      </c>
      <c r="E727" s="155" t="s">
        <v>875</v>
      </c>
      <c r="F727" s="156" t="s">
        <v>876</v>
      </c>
      <c r="G727" s="157" t="s">
        <v>849</v>
      </c>
      <c r="H727" s="158">
        <v>1</v>
      </c>
      <c r="I727" s="159"/>
      <c r="J727" s="160">
        <f>ROUND(I727*H727,2)</f>
        <v>0</v>
      </c>
      <c r="K727" s="156" t="s">
        <v>294</v>
      </c>
      <c r="L727" s="32"/>
      <c r="M727" s="161" t="s">
        <v>1</v>
      </c>
      <c r="N727" s="162" t="s">
        <v>43</v>
      </c>
      <c r="P727" s="146">
        <f>O727*H727</f>
        <v>0</v>
      </c>
      <c r="Q727" s="146">
        <v>0</v>
      </c>
      <c r="R727" s="146">
        <f>Q727*H727</f>
        <v>0</v>
      </c>
      <c r="S727" s="146">
        <v>0</v>
      </c>
      <c r="T727" s="147">
        <f>S727*H727</f>
        <v>0</v>
      </c>
      <c r="AR727" s="148" t="s">
        <v>171</v>
      </c>
      <c r="AT727" s="148" t="s">
        <v>172</v>
      </c>
      <c r="AU727" s="148" t="s">
        <v>89</v>
      </c>
      <c r="AY727" s="17" t="s">
        <v>150</v>
      </c>
      <c r="BE727" s="149">
        <f>IF(N727="základní",J727,0)</f>
        <v>0</v>
      </c>
      <c r="BF727" s="149">
        <f>IF(N727="snížená",J727,0)</f>
        <v>0</v>
      </c>
      <c r="BG727" s="149">
        <f>IF(N727="zákl. přenesená",J727,0)</f>
        <v>0</v>
      </c>
      <c r="BH727" s="149">
        <f>IF(N727="sníž. přenesená",J727,0)</f>
        <v>0</v>
      </c>
      <c r="BI727" s="149">
        <f>IF(N727="nulová",J727,0)</f>
        <v>0</v>
      </c>
      <c r="BJ727" s="17" t="s">
        <v>86</v>
      </c>
      <c r="BK727" s="149">
        <f>ROUND(I727*H727,2)</f>
        <v>0</v>
      </c>
      <c r="BL727" s="17" t="s">
        <v>171</v>
      </c>
      <c r="BM727" s="148" t="s">
        <v>877</v>
      </c>
    </row>
    <row r="728" spans="2:51" s="12" customFormat="1" ht="12">
      <c r="B728" s="166"/>
      <c r="D728" s="150" t="s">
        <v>296</v>
      </c>
      <c r="E728" s="167" t="s">
        <v>1</v>
      </c>
      <c r="F728" s="168" t="s">
        <v>869</v>
      </c>
      <c r="H728" s="167" t="s">
        <v>1</v>
      </c>
      <c r="I728" s="169"/>
      <c r="L728" s="166"/>
      <c r="M728" s="170"/>
      <c r="T728" s="171"/>
      <c r="AT728" s="167" t="s">
        <v>296</v>
      </c>
      <c r="AU728" s="167" t="s">
        <v>89</v>
      </c>
      <c r="AV728" s="12" t="s">
        <v>86</v>
      </c>
      <c r="AW728" s="12" t="s">
        <v>33</v>
      </c>
      <c r="AX728" s="12" t="s">
        <v>78</v>
      </c>
      <c r="AY728" s="167" t="s">
        <v>150</v>
      </c>
    </row>
    <row r="729" spans="2:51" s="13" customFormat="1" ht="12">
      <c r="B729" s="172"/>
      <c r="D729" s="150" t="s">
        <v>296</v>
      </c>
      <c r="E729" s="173" t="s">
        <v>1</v>
      </c>
      <c r="F729" s="174" t="s">
        <v>873</v>
      </c>
      <c r="H729" s="175">
        <v>1</v>
      </c>
      <c r="I729" s="176"/>
      <c r="L729" s="172"/>
      <c r="M729" s="177"/>
      <c r="T729" s="178"/>
      <c r="AT729" s="173" t="s">
        <v>296</v>
      </c>
      <c r="AU729" s="173" t="s">
        <v>89</v>
      </c>
      <c r="AV729" s="13" t="s">
        <v>89</v>
      </c>
      <c r="AW729" s="13" t="s">
        <v>33</v>
      </c>
      <c r="AX729" s="13" t="s">
        <v>86</v>
      </c>
      <c r="AY729" s="173" t="s">
        <v>150</v>
      </c>
    </row>
    <row r="730" spans="2:65" s="1" customFormat="1" ht="24.2" customHeight="1">
      <c r="B730" s="32"/>
      <c r="C730" s="154" t="s">
        <v>878</v>
      </c>
      <c r="D730" s="154" t="s">
        <v>172</v>
      </c>
      <c r="E730" s="155" t="s">
        <v>879</v>
      </c>
      <c r="F730" s="156" t="s">
        <v>880</v>
      </c>
      <c r="G730" s="157" t="s">
        <v>849</v>
      </c>
      <c r="H730" s="158">
        <v>2</v>
      </c>
      <c r="I730" s="159"/>
      <c r="J730" s="160">
        <f>ROUND(I730*H730,2)</f>
        <v>0</v>
      </c>
      <c r="K730" s="156" t="s">
        <v>294</v>
      </c>
      <c r="L730" s="32"/>
      <c r="M730" s="161" t="s">
        <v>1</v>
      </c>
      <c r="N730" s="162" t="s">
        <v>43</v>
      </c>
      <c r="P730" s="146">
        <f>O730*H730</f>
        <v>0</v>
      </c>
      <c r="Q730" s="146">
        <v>0</v>
      </c>
      <c r="R730" s="146">
        <f>Q730*H730</f>
        <v>0</v>
      </c>
      <c r="S730" s="146">
        <v>0</v>
      </c>
      <c r="T730" s="147">
        <f>S730*H730</f>
        <v>0</v>
      </c>
      <c r="AR730" s="148" t="s">
        <v>171</v>
      </c>
      <c r="AT730" s="148" t="s">
        <v>172</v>
      </c>
      <c r="AU730" s="148" t="s">
        <v>89</v>
      </c>
      <c r="AY730" s="17" t="s">
        <v>150</v>
      </c>
      <c r="BE730" s="149">
        <f>IF(N730="základní",J730,0)</f>
        <v>0</v>
      </c>
      <c r="BF730" s="149">
        <f>IF(N730="snížená",J730,0)</f>
        <v>0</v>
      </c>
      <c r="BG730" s="149">
        <f>IF(N730="zákl. přenesená",J730,0)</f>
        <v>0</v>
      </c>
      <c r="BH730" s="149">
        <f>IF(N730="sníž. přenesená",J730,0)</f>
        <v>0</v>
      </c>
      <c r="BI730" s="149">
        <f>IF(N730="nulová",J730,0)</f>
        <v>0</v>
      </c>
      <c r="BJ730" s="17" t="s">
        <v>86</v>
      </c>
      <c r="BK730" s="149">
        <f>ROUND(I730*H730,2)</f>
        <v>0</v>
      </c>
      <c r="BL730" s="17" t="s">
        <v>171</v>
      </c>
      <c r="BM730" s="148" t="s">
        <v>881</v>
      </c>
    </row>
    <row r="731" spans="2:51" s="12" customFormat="1" ht="12">
      <c r="B731" s="166"/>
      <c r="D731" s="150" t="s">
        <v>296</v>
      </c>
      <c r="E731" s="167" t="s">
        <v>1</v>
      </c>
      <c r="F731" s="168" t="s">
        <v>869</v>
      </c>
      <c r="H731" s="167" t="s">
        <v>1</v>
      </c>
      <c r="I731" s="169"/>
      <c r="L731" s="166"/>
      <c r="M731" s="170"/>
      <c r="T731" s="171"/>
      <c r="AT731" s="167" t="s">
        <v>296</v>
      </c>
      <c r="AU731" s="167" t="s">
        <v>89</v>
      </c>
      <c r="AV731" s="12" t="s">
        <v>86</v>
      </c>
      <c r="AW731" s="12" t="s">
        <v>33</v>
      </c>
      <c r="AX731" s="12" t="s">
        <v>78</v>
      </c>
      <c r="AY731" s="167" t="s">
        <v>150</v>
      </c>
    </row>
    <row r="732" spans="2:51" s="13" customFormat="1" ht="12">
      <c r="B732" s="172"/>
      <c r="D732" s="150" t="s">
        <v>296</v>
      </c>
      <c r="E732" s="173" t="s">
        <v>1</v>
      </c>
      <c r="F732" s="174" t="s">
        <v>882</v>
      </c>
      <c r="H732" s="175">
        <v>2</v>
      </c>
      <c r="I732" s="176"/>
      <c r="L732" s="172"/>
      <c r="M732" s="177"/>
      <c r="T732" s="178"/>
      <c r="AT732" s="173" t="s">
        <v>296</v>
      </c>
      <c r="AU732" s="173" t="s">
        <v>89</v>
      </c>
      <c r="AV732" s="13" t="s">
        <v>89</v>
      </c>
      <c r="AW732" s="13" t="s">
        <v>33</v>
      </c>
      <c r="AX732" s="13" t="s">
        <v>86</v>
      </c>
      <c r="AY732" s="173" t="s">
        <v>150</v>
      </c>
    </row>
    <row r="733" spans="2:65" s="1" customFormat="1" ht="21.75" customHeight="1">
      <c r="B733" s="32"/>
      <c r="C733" s="154" t="s">
        <v>883</v>
      </c>
      <c r="D733" s="154" t="s">
        <v>172</v>
      </c>
      <c r="E733" s="155" t="s">
        <v>884</v>
      </c>
      <c r="F733" s="156" t="s">
        <v>885</v>
      </c>
      <c r="G733" s="157" t="s">
        <v>849</v>
      </c>
      <c r="H733" s="158">
        <v>7</v>
      </c>
      <c r="I733" s="159"/>
      <c r="J733" s="160">
        <f>ROUND(I733*H733,2)</f>
        <v>0</v>
      </c>
      <c r="K733" s="156" t="s">
        <v>294</v>
      </c>
      <c r="L733" s="32"/>
      <c r="M733" s="161" t="s">
        <v>1</v>
      </c>
      <c r="N733" s="162" t="s">
        <v>43</v>
      </c>
      <c r="P733" s="146">
        <f>O733*H733</f>
        <v>0</v>
      </c>
      <c r="Q733" s="146">
        <v>0</v>
      </c>
      <c r="R733" s="146">
        <f>Q733*H733</f>
        <v>0</v>
      </c>
      <c r="S733" s="146">
        <v>0</v>
      </c>
      <c r="T733" s="147">
        <f>S733*H733</f>
        <v>0</v>
      </c>
      <c r="AR733" s="148" t="s">
        <v>171</v>
      </c>
      <c r="AT733" s="148" t="s">
        <v>172</v>
      </c>
      <c r="AU733" s="148" t="s">
        <v>89</v>
      </c>
      <c r="AY733" s="17" t="s">
        <v>150</v>
      </c>
      <c r="BE733" s="149">
        <f>IF(N733="základní",J733,0)</f>
        <v>0</v>
      </c>
      <c r="BF733" s="149">
        <f>IF(N733="snížená",J733,0)</f>
        <v>0</v>
      </c>
      <c r="BG733" s="149">
        <f>IF(N733="zákl. přenesená",J733,0)</f>
        <v>0</v>
      </c>
      <c r="BH733" s="149">
        <f>IF(N733="sníž. přenesená",J733,0)</f>
        <v>0</v>
      </c>
      <c r="BI733" s="149">
        <f>IF(N733="nulová",J733,0)</f>
        <v>0</v>
      </c>
      <c r="BJ733" s="17" t="s">
        <v>86</v>
      </c>
      <c r="BK733" s="149">
        <f>ROUND(I733*H733,2)</f>
        <v>0</v>
      </c>
      <c r="BL733" s="17" t="s">
        <v>171</v>
      </c>
      <c r="BM733" s="148" t="s">
        <v>886</v>
      </c>
    </row>
    <row r="734" spans="2:51" s="12" customFormat="1" ht="12">
      <c r="B734" s="166"/>
      <c r="D734" s="150" t="s">
        <v>296</v>
      </c>
      <c r="E734" s="167" t="s">
        <v>1</v>
      </c>
      <c r="F734" s="168" t="s">
        <v>869</v>
      </c>
      <c r="H734" s="167" t="s">
        <v>1</v>
      </c>
      <c r="I734" s="169"/>
      <c r="L734" s="166"/>
      <c r="M734" s="170"/>
      <c r="T734" s="171"/>
      <c r="AT734" s="167" t="s">
        <v>296</v>
      </c>
      <c r="AU734" s="167" t="s">
        <v>89</v>
      </c>
      <c r="AV734" s="12" t="s">
        <v>86</v>
      </c>
      <c r="AW734" s="12" t="s">
        <v>33</v>
      </c>
      <c r="AX734" s="12" t="s">
        <v>78</v>
      </c>
      <c r="AY734" s="167" t="s">
        <v>150</v>
      </c>
    </row>
    <row r="735" spans="2:51" s="13" customFormat="1" ht="12">
      <c r="B735" s="172"/>
      <c r="D735" s="150" t="s">
        <v>296</v>
      </c>
      <c r="E735" s="173" t="s">
        <v>1</v>
      </c>
      <c r="F735" s="174" t="s">
        <v>887</v>
      </c>
      <c r="H735" s="175">
        <v>5</v>
      </c>
      <c r="I735" s="176"/>
      <c r="L735" s="172"/>
      <c r="M735" s="177"/>
      <c r="T735" s="178"/>
      <c r="AT735" s="173" t="s">
        <v>296</v>
      </c>
      <c r="AU735" s="173" t="s">
        <v>89</v>
      </c>
      <c r="AV735" s="13" t="s">
        <v>89</v>
      </c>
      <c r="AW735" s="13" t="s">
        <v>33</v>
      </c>
      <c r="AX735" s="13" t="s">
        <v>78</v>
      </c>
      <c r="AY735" s="173" t="s">
        <v>150</v>
      </c>
    </row>
    <row r="736" spans="2:51" s="13" customFormat="1" ht="12">
      <c r="B736" s="172"/>
      <c r="D736" s="150" t="s">
        <v>296</v>
      </c>
      <c r="E736" s="173" t="s">
        <v>1</v>
      </c>
      <c r="F736" s="174" t="s">
        <v>888</v>
      </c>
      <c r="H736" s="175">
        <v>2</v>
      </c>
      <c r="I736" s="176"/>
      <c r="L736" s="172"/>
      <c r="M736" s="177"/>
      <c r="T736" s="178"/>
      <c r="AT736" s="173" t="s">
        <v>296</v>
      </c>
      <c r="AU736" s="173" t="s">
        <v>89</v>
      </c>
      <c r="AV736" s="13" t="s">
        <v>89</v>
      </c>
      <c r="AW736" s="13" t="s">
        <v>33</v>
      </c>
      <c r="AX736" s="13" t="s">
        <v>78</v>
      </c>
      <c r="AY736" s="173" t="s">
        <v>150</v>
      </c>
    </row>
    <row r="737" spans="2:51" s="14" customFormat="1" ht="12">
      <c r="B737" s="179"/>
      <c r="D737" s="150" t="s">
        <v>296</v>
      </c>
      <c r="E737" s="180" t="s">
        <v>1</v>
      </c>
      <c r="F737" s="181" t="s">
        <v>303</v>
      </c>
      <c r="H737" s="182">
        <v>7</v>
      </c>
      <c r="I737" s="183"/>
      <c r="L737" s="179"/>
      <c r="M737" s="184"/>
      <c r="T737" s="185"/>
      <c r="AT737" s="180" t="s">
        <v>296</v>
      </c>
      <c r="AU737" s="180" t="s">
        <v>89</v>
      </c>
      <c r="AV737" s="14" t="s">
        <v>171</v>
      </c>
      <c r="AW737" s="14" t="s">
        <v>33</v>
      </c>
      <c r="AX737" s="14" t="s">
        <v>86</v>
      </c>
      <c r="AY737" s="180" t="s">
        <v>150</v>
      </c>
    </row>
    <row r="738" spans="2:65" s="1" customFormat="1" ht="21.75" customHeight="1">
      <c r="B738" s="32"/>
      <c r="C738" s="154" t="s">
        <v>889</v>
      </c>
      <c r="D738" s="154" t="s">
        <v>172</v>
      </c>
      <c r="E738" s="155" t="s">
        <v>890</v>
      </c>
      <c r="F738" s="156" t="s">
        <v>891</v>
      </c>
      <c r="G738" s="157" t="s">
        <v>849</v>
      </c>
      <c r="H738" s="158">
        <v>1</v>
      </c>
      <c r="I738" s="159"/>
      <c r="J738" s="160">
        <f>ROUND(I738*H738,2)</f>
        <v>0</v>
      </c>
      <c r="K738" s="156" t="s">
        <v>294</v>
      </c>
      <c r="L738" s="32"/>
      <c r="M738" s="161" t="s">
        <v>1</v>
      </c>
      <c r="N738" s="162" t="s">
        <v>43</v>
      </c>
      <c r="P738" s="146">
        <f>O738*H738</f>
        <v>0</v>
      </c>
      <c r="Q738" s="146">
        <v>0</v>
      </c>
      <c r="R738" s="146">
        <f>Q738*H738</f>
        <v>0</v>
      </c>
      <c r="S738" s="146">
        <v>0</v>
      </c>
      <c r="T738" s="147">
        <f>S738*H738</f>
        <v>0</v>
      </c>
      <c r="AR738" s="148" t="s">
        <v>171</v>
      </c>
      <c r="AT738" s="148" t="s">
        <v>172</v>
      </c>
      <c r="AU738" s="148" t="s">
        <v>89</v>
      </c>
      <c r="AY738" s="17" t="s">
        <v>150</v>
      </c>
      <c r="BE738" s="149">
        <f>IF(N738="základní",J738,0)</f>
        <v>0</v>
      </c>
      <c r="BF738" s="149">
        <f>IF(N738="snížená",J738,0)</f>
        <v>0</v>
      </c>
      <c r="BG738" s="149">
        <f>IF(N738="zákl. přenesená",J738,0)</f>
        <v>0</v>
      </c>
      <c r="BH738" s="149">
        <f>IF(N738="sníž. přenesená",J738,0)</f>
        <v>0</v>
      </c>
      <c r="BI738" s="149">
        <f>IF(N738="nulová",J738,0)</f>
        <v>0</v>
      </c>
      <c r="BJ738" s="17" t="s">
        <v>86</v>
      </c>
      <c r="BK738" s="149">
        <f>ROUND(I738*H738,2)</f>
        <v>0</v>
      </c>
      <c r="BL738" s="17" t="s">
        <v>171</v>
      </c>
      <c r="BM738" s="148" t="s">
        <v>892</v>
      </c>
    </row>
    <row r="739" spans="2:51" s="12" customFormat="1" ht="12">
      <c r="B739" s="166"/>
      <c r="D739" s="150" t="s">
        <v>296</v>
      </c>
      <c r="E739" s="167" t="s">
        <v>1</v>
      </c>
      <c r="F739" s="168" t="s">
        <v>869</v>
      </c>
      <c r="H739" s="167" t="s">
        <v>1</v>
      </c>
      <c r="I739" s="169"/>
      <c r="L739" s="166"/>
      <c r="M739" s="170"/>
      <c r="T739" s="171"/>
      <c r="AT739" s="167" t="s">
        <v>296</v>
      </c>
      <c r="AU739" s="167" t="s">
        <v>89</v>
      </c>
      <c r="AV739" s="12" t="s">
        <v>86</v>
      </c>
      <c r="AW739" s="12" t="s">
        <v>33</v>
      </c>
      <c r="AX739" s="12" t="s">
        <v>78</v>
      </c>
      <c r="AY739" s="167" t="s">
        <v>150</v>
      </c>
    </row>
    <row r="740" spans="2:51" s="13" customFormat="1" ht="12">
      <c r="B740" s="172"/>
      <c r="D740" s="150" t="s">
        <v>296</v>
      </c>
      <c r="E740" s="173" t="s">
        <v>1</v>
      </c>
      <c r="F740" s="174" t="s">
        <v>893</v>
      </c>
      <c r="H740" s="175">
        <v>1</v>
      </c>
      <c r="I740" s="176"/>
      <c r="L740" s="172"/>
      <c r="M740" s="177"/>
      <c r="T740" s="178"/>
      <c r="AT740" s="173" t="s">
        <v>296</v>
      </c>
      <c r="AU740" s="173" t="s">
        <v>89</v>
      </c>
      <c r="AV740" s="13" t="s">
        <v>89</v>
      </c>
      <c r="AW740" s="13" t="s">
        <v>33</v>
      </c>
      <c r="AX740" s="13" t="s">
        <v>86</v>
      </c>
      <c r="AY740" s="173" t="s">
        <v>150</v>
      </c>
    </row>
    <row r="741" spans="2:65" s="1" customFormat="1" ht="24.2" customHeight="1">
      <c r="B741" s="32"/>
      <c r="C741" s="154" t="s">
        <v>894</v>
      </c>
      <c r="D741" s="154" t="s">
        <v>172</v>
      </c>
      <c r="E741" s="155" t="s">
        <v>895</v>
      </c>
      <c r="F741" s="156" t="s">
        <v>896</v>
      </c>
      <c r="G741" s="157" t="s">
        <v>849</v>
      </c>
      <c r="H741" s="158">
        <v>5</v>
      </c>
      <c r="I741" s="159"/>
      <c r="J741" s="160">
        <f aca="true" t="shared" si="0" ref="J741:J750">ROUND(I741*H741,2)</f>
        <v>0</v>
      </c>
      <c r="K741" s="156" t="s">
        <v>294</v>
      </c>
      <c r="L741" s="32"/>
      <c r="M741" s="161" t="s">
        <v>1</v>
      </c>
      <c r="N741" s="162" t="s">
        <v>43</v>
      </c>
      <c r="P741" s="146">
        <f aca="true" t="shared" si="1" ref="P741:P750">O741*H741</f>
        <v>0</v>
      </c>
      <c r="Q741" s="146">
        <v>0</v>
      </c>
      <c r="R741" s="146">
        <f aca="true" t="shared" si="2" ref="R741:R750">Q741*H741</f>
        <v>0</v>
      </c>
      <c r="S741" s="146">
        <v>0</v>
      </c>
      <c r="T741" s="147">
        <f aca="true" t="shared" si="3" ref="T741:T750">S741*H741</f>
        <v>0</v>
      </c>
      <c r="AR741" s="148" t="s">
        <v>171</v>
      </c>
      <c r="AT741" s="148" t="s">
        <v>172</v>
      </c>
      <c r="AU741" s="148" t="s">
        <v>89</v>
      </c>
      <c r="AY741" s="17" t="s">
        <v>150</v>
      </c>
      <c r="BE741" s="149">
        <f aca="true" t="shared" si="4" ref="BE741:BE750">IF(N741="základní",J741,0)</f>
        <v>0</v>
      </c>
      <c r="BF741" s="149">
        <f aca="true" t="shared" si="5" ref="BF741:BF750">IF(N741="snížená",J741,0)</f>
        <v>0</v>
      </c>
      <c r="BG741" s="149">
        <f aca="true" t="shared" si="6" ref="BG741:BG750">IF(N741="zákl. přenesená",J741,0)</f>
        <v>0</v>
      </c>
      <c r="BH741" s="149">
        <f aca="true" t="shared" si="7" ref="BH741:BH750">IF(N741="sníž. přenesená",J741,0)</f>
        <v>0</v>
      </c>
      <c r="BI741" s="149">
        <f aca="true" t="shared" si="8" ref="BI741:BI750">IF(N741="nulová",J741,0)</f>
        <v>0</v>
      </c>
      <c r="BJ741" s="17" t="s">
        <v>86</v>
      </c>
      <c r="BK741" s="149">
        <f aca="true" t="shared" si="9" ref="BK741:BK750">ROUND(I741*H741,2)</f>
        <v>0</v>
      </c>
      <c r="BL741" s="17" t="s">
        <v>171</v>
      </c>
      <c r="BM741" s="148" t="s">
        <v>897</v>
      </c>
    </row>
    <row r="742" spans="2:65" s="1" customFormat="1" ht="24.2" customHeight="1">
      <c r="B742" s="32"/>
      <c r="C742" s="154" t="s">
        <v>898</v>
      </c>
      <c r="D742" s="154" t="s">
        <v>172</v>
      </c>
      <c r="E742" s="155" t="s">
        <v>899</v>
      </c>
      <c r="F742" s="156" t="s">
        <v>900</v>
      </c>
      <c r="G742" s="157" t="s">
        <v>849</v>
      </c>
      <c r="H742" s="158">
        <v>1</v>
      </c>
      <c r="I742" s="159"/>
      <c r="J742" s="160">
        <f t="shared" si="0"/>
        <v>0</v>
      </c>
      <c r="K742" s="156" t="s">
        <v>294</v>
      </c>
      <c r="L742" s="32"/>
      <c r="M742" s="161" t="s">
        <v>1</v>
      </c>
      <c r="N742" s="162" t="s">
        <v>43</v>
      </c>
      <c r="P742" s="146">
        <f t="shared" si="1"/>
        <v>0</v>
      </c>
      <c r="Q742" s="146">
        <v>0</v>
      </c>
      <c r="R742" s="146">
        <f t="shared" si="2"/>
        <v>0</v>
      </c>
      <c r="S742" s="146">
        <v>0</v>
      </c>
      <c r="T742" s="147">
        <f t="shared" si="3"/>
        <v>0</v>
      </c>
      <c r="AR742" s="148" t="s">
        <v>171</v>
      </c>
      <c r="AT742" s="148" t="s">
        <v>172</v>
      </c>
      <c r="AU742" s="148" t="s">
        <v>89</v>
      </c>
      <c r="AY742" s="17" t="s">
        <v>150</v>
      </c>
      <c r="BE742" s="149">
        <f t="shared" si="4"/>
        <v>0</v>
      </c>
      <c r="BF742" s="149">
        <f t="shared" si="5"/>
        <v>0</v>
      </c>
      <c r="BG742" s="149">
        <f t="shared" si="6"/>
        <v>0</v>
      </c>
      <c r="BH742" s="149">
        <f t="shared" si="7"/>
        <v>0</v>
      </c>
      <c r="BI742" s="149">
        <f t="shared" si="8"/>
        <v>0</v>
      </c>
      <c r="BJ742" s="17" t="s">
        <v>86</v>
      </c>
      <c r="BK742" s="149">
        <f t="shared" si="9"/>
        <v>0</v>
      </c>
      <c r="BL742" s="17" t="s">
        <v>171</v>
      </c>
      <c r="BM742" s="148" t="s">
        <v>901</v>
      </c>
    </row>
    <row r="743" spans="2:65" s="1" customFormat="1" ht="24.2" customHeight="1">
      <c r="B743" s="32"/>
      <c r="C743" s="154" t="s">
        <v>902</v>
      </c>
      <c r="D743" s="154" t="s">
        <v>172</v>
      </c>
      <c r="E743" s="155" t="s">
        <v>903</v>
      </c>
      <c r="F743" s="156" t="s">
        <v>904</v>
      </c>
      <c r="G743" s="157" t="s">
        <v>849</v>
      </c>
      <c r="H743" s="158">
        <v>2</v>
      </c>
      <c r="I743" s="159"/>
      <c r="J743" s="160">
        <f t="shared" si="0"/>
        <v>0</v>
      </c>
      <c r="K743" s="156" t="s">
        <v>294</v>
      </c>
      <c r="L743" s="32"/>
      <c r="M743" s="161" t="s">
        <v>1</v>
      </c>
      <c r="N743" s="162" t="s">
        <v>43</v>
      </c>
      <c r="P743" s="146">
        <f t="shared" si="1"/>
        <v>0</v>
      </c>
      <c r="Q743" s="146">
        <v>0</v>
      </c>
      <c r="R743" s="146">
        <f t="shared" si="2"/>
        <v>0</v>
      </c>
      <c r="S743" s="146">
        <v>0</v>
      </c>
      <c r="T743" s="147">
        <f t="shared" si="3"/>
        <v>0</v>
      </c>
      <c r="AR743" s="148" t="s">
        <v>171</v>
      </c>
      <c r="AT743" s="148" t="s">
        <v>172</v>
      </c>
      <c r="AU743" s="148" t="s">
        <v>89</v>
      </c>
      <c r="AY743" s="17" t="s">
        <v>150</v>
      </c>
      <c r="BE743" s="149">
        <f t="shared" si="4"/>
        <v>0</v>
      </c>
      <c r="BF743" s="149">
        <f t="shared" si="5"/>
        <v>0</v>
      </c>
      <c r="BG743" s="149">
        <f t="shared" si="6"/>
        <v>0</v>
      </c>
      <c r="BH743" s="149">
        <f t="shared" si="7"/>
        <v>0</v>
      </c>
      <c r="BI743" s="149">
        <f t="shared" si="8"/>
        <v>0</v>
      </c>
      <c r="BJ743" s="17" t="s">
        <v>86</v>
      </c>
      <c r="BK743" s="149">
        <f t="shared" si="9"/>
        <v>0</v>
      </c>
      <c r="BL743" s="17" t="s">
        <v>171</v>
      </c>
      <c r="BM743" s="148" t="s">
        <v>905</v>
      </c>
    </row>
    <row r="744" spans="2:65" s="1" customFormat="1" ht="24.2" customHeight="1">
      <c r="B744" s="32"/>
      <c r="C744" s="154" t="s">
        <v>906</v>
      </c>
      <c r="D744" s="154" t="s">
        <v>172</v>
      </c>
      <c r="E744" s="155" t="s">
        <v>907</v>
      </c>
      <c r="F744" s="156" t="s">
        <v>908</v>
      </c>
      <c r="G744" s="157" t="s">
        <v>849</v>
      </c>
      <c r="H744" s="158">
        <v>5</v>
      </c>
      <c r="I744" s="159"/>
      <c r="J744" s="160">
        <f t="shared" si="0"/>
        <v>0</v>
      </c>
      <c r="K744" s="156" t="s">
        <v>294</v>
      </c>
      <c r="L744" s="32"/>
      <c r="M744" s="161" t="s">
        <v>1</v>
      </c>
      <c r="N744" s="162" t="s">
        <v>43</v>
      </c>
      <c r="P744" s="146">
        <f t="shared" si="1"/>
        <v>0</v>
      </c>
      <c r="Q744" s="146">
        <v>0</v>
      </c>
      <c r="R744" s="146">
        <f t="shared" si="2"/>
        <v>0</v>
      </c>
      <c r="S744" s="146">
        <v>0</v>
      </c>
      <c r="T744" s="147">
        <f t="shared" si="3"/>
        <v>0</v>
      </c>
      <c r="AR744" s="148" t="s">
        <v>171</v>
      </c>
      <c r="AT744" s="148" t="s">
        <v>172</v>
      </c>
      <c r="AU744" s="148" t="s">
        <v>89</v>
      </c>
      <c r="AY744" s="17" t="s">
        <v>150</v>
      </c>
      <c r="BE744" s="149">
        <f t="shared" si="4"/>
        <v>0</v>
      </c>
      <c r="BF744" s="149">
        <f t="shared" si="5"/>
        <v>0</v>
      </c>
      <c r="BG744" s="149">
        <f t="shared" si="6"/>
        <v>0</v>
      </c>
      <c r="BH744" s="149">
        <f t="shared" si="7"/>
        <v>0</v>
      </c>
      <c r="BI744" s="149">
        <f t="shared" si="8"/>
        <v>0</v>
      </c>
      <c r="BJ744" s="17" t="s">
        <v>86</v>
      </c>
      <c r="BK744" s="149">
        <f t="shared" si="9"/>
        <v>0</v>
      </c>
      <c r="BL744" s="17" t="s">
        <v>171</v>
      </c>
      <c r="BM744" s="148" t="s">
        <v>909</v>
      </c>
    </row>
    <row r="745" spans="2:65" s="1" customFormat="1" ht="24.2" customHeight="1">
      <c r="B745" s="32"/>
      <c r="C745" s="154" t="s">
        <v>910</v>
      </c>
      <c r="D745" s="154" t="s">
        <v>172</v>
      </c>
      <c r="E745" s="155" t="s">
        <v>911</v>
      </c>
      <c r="F745" s="156" t="s">
        <v>912</v>
      </c>
      <c r="G745" s="157" t="s">
        <v>849</v>
      </c>
      <c r="H745" s="158">
        <v>1</v>
      </c>
      <c r="I745" s="159"/>
      <c r="J745" s="160">
        <f t="shared" si="0"/>
        <v>0</v>
      </c>
      <c r="K745" s="156" t="s">
        <v>294</v>
      </c>
      <c r="L745" s="32"/>
      <c r="M745" s="161" t="s">
        <v>1</v>
      </c>
      <c r="N745" s="162" t="s">
        <v>43</v>
      </c>
      <c r="P745" s="146">
        <f t="shared" si="1"/>
        <v>0</v>
      </c>
      <c r="Q745" s="146">
        <v>0</v>
      </c>
      <c r="R745" s="146">
        <f t="shared" si="2"/>
        <v>0</v>
      </c>
      <c r="S745" s="146">
        <v>0</v>
      </c>
      <c r="T745" s="147">
        <f t="shared" si="3"/>
        <v>0</v>
      </c>
      <c r="AR745" s="148" t="s">
        <v>171</v>
      </c>
      <c r="AT745" s="148" t="s">
        <v>172</v>
      </c>
      <c r="AU745" s="148" t="s">
        <v>89</v>
      </c>
      <c r="AY745" s="17" t="s">
        <v>150</v>
      </c>
      <c r="BE745" s="149">
        <f t="shared" si="4"/>
        <v>0</v>
      </c>
      <c r="BF745" s="149">
        <f t="shared" si="5"/>
        <v>0</v>
      </c>
      <c r="BG745" s="149">
        <f t="shared" si="6"/>
        <v>0</v>
      </c>
      <c r="BH745" s="149">
        <f t="shared" si="7"/>
        <v>0</v>
      </c>
      <c r="BI745" s="149">
        <f t="shared" si="8"/>
        <v>0</v>
      </c>
      <c r="BJ745" s="17" t="s">
        <v>86</v>
      </c>
      <c r="BK745" s="149">
        <f t="shared" si="9"/>
        <v>0</v>
      </c>
      <c r="BL745" s="17" t="s">
        <v>171</v>
      </c>
      <c r="BM745" s="148" t="s">
        <v>913</v>
      </c>
    </row>
    <row r="746" spans="2:65" s="1" customFormat="1" ht="24.2" customHeight="1">
      <c r="B746" s="32"/>
      <c r="C746" s="154" t="s">
        <v>914</v>
      </c>
      <c r="D746" s="154" t="s">
        <v>172</v>
      </c>
      <c r="E746" s="155" t="s">
        <v>915</v>
      </c>
      <c r="F746" s="156" t="s">
        <v>916</v>
      </c>
      <c r="G746" s="157" t="s">
        <v>849</v>
      </c>
      <c r="H746" s="158">
        <v>2</v>
      </c>
      <c r="I746" s="159"/>
      <c r="J746" s="160">
        <f t="shared" si="0"/>
        <v>0</v>
      </c>
      <c r="K746" s="156" t="s">
        <v>294</v>
      </c>
      <c r="L746" s="32"/>
      <c r="M746" s="161" t="s">
        <v>1</v>
      </c>
      <c r="N746" s="162" t="s">
        <v>43</v>
      </c>
      <c r="P746" s="146">
        <f t="shared" si="1"/>
        <v>0</v>
      </c>
      <c r="Q746" s="146">
        <v>0</v>
      </c>
      <c r="R746" s="146">
        <f t="shared" si="2"/>
        <v>0</v>
      </c>
      <c r="S746" s="146">
        <v>0</v>
      </c>
      <c r="T746" s="147">
        <f t="shared" si="3"/>
        <v>0</v>
      </c>
      <c r="AR746" s="148" t="s">
        <v>171</v>
      </c>
      <c r="AT746" s="148" t="s">
        <v>172</v>
      </c>
      <c r="AU746" s="148" t="s">
        <v>89</v>
      </c>
      <c r="AY746" s="17" t="s">
        <v>150</v>
      </c>
      <c r="BE746" s="149">
        <f t="shared" si="4"/>
        <v>0</v>
      </c>
      <c r="BF746" s="149">
        <f t="shared" si="5"/>
        <v>0</v>
      </c>
      <c r="BG746" s="149">
        <f t="shared" si="6"/>
        <v>0</v>
      </c>
      <c r="BH746" s="149">
        <f t="shared" si="7"/>
        <v>0</v>
      </c>
      <c r="BI746" s="149">
        <f t="shared" si="8"/>
        <v>0</v>
      </c>
      <c r="BJ746" s="17" t="s">
        <v>86</v>
      </c>
      <c r="BK746" s="149">
        <f t="shared" si="9"/>
        <v>0</v>
      </c>
      <c r="BL746" s="17" t="s">
        <v>171</v>
      </c>
      <c r="BM746" s="148" t="s">
        <v>917</v>
      </c>
    </row>
    <row r="747" spans="2:65" s="1" customFormat="1" ht="24.2" customHeight="1">
      <c r="B747" s="32"/>
      <c r="C747" s="154" t="s">
        <v>918</v>
      </c>
      <c r="D747" s="154" t="s">
        <v>172</v>
      </c>
      <c r="E747" s="155" t="s">
        <v>919</v>
      </c>
      <c r="F747" s="156" t="s">
        <v>920</v>
      </c>
      <c r="G747" s="157" t="s">
        <v>849</v>
      </c>
      <c r="H747" s="158">
        <v>7</v>
      </c>
      <c r="I747" s="159"/>
      <c r="J747" s="160">
        <f t="shared" si="0"/>
        <v>0</v>
      </c>
      <c r="K747" s="156" t="s">
        <v>294</v>
      </c>
      <c r="L747" s="32"/>
      <c r="M747" s="161" t="s">
        <v>1</v>
      </c>
      <c r="N747" s="162" t="s">
        <v>43</v>
      </c>
      <c r="P747" s="146">
        <f t="shared" si="1"/>
        <v>0</v>
      </c>
      <c r="Q747" s="146">
        <v>0</v>
      </c>
      <c r="R747" s="146">
        <f t="shared" si="2"/>
        <v>0</v>
      </c>
      <c r="S747" s="146">
        <v>0</v>
      </c>
      <c r="T747" s="147">
        <f t="shared" si="3"/>
        <v>0</v>
      </c>
      <c r="AR747" s="148" t="s">
        <v>171</v>
      </c>
      <c r="AT747" s="148" t="s">
        <v>172</v>
      </c>
      <c r="AU747" s="148" t="s">
        <v>89</v>
      </c>
      <c r="AY747" s="17" t="s">
        <v>150</v>
      </c>
      <c r="BE747" s="149">
        <f t="shared" si="4"/>
        <v>0</v>
      </c>
      <c r="BF747" s="149">
        <f t="shared" si="5"/>
        <v>0</v>
      </c>
      <c r="BG747" s="149">
        <f t="shared" si="6"/>
        <v>0</v>
      </c>
      <c r="BH747" s="149">
        <f t="shared" si="7"/>
        <v>0</v>
      </c>
      <c r="BI747" s="149">
        <f t="shared" si="8"/>
        <v>0</v>
      </c>
      <c r="BJ747" s="17" t="s">
        <v>86</v>
      </c>
      <c r="BK747" s="149">
        <f t="shared" si="9"/>
        <v>0</v>
      </c>
      <c r="BL747" s="17" t="s">
        <v>171</v>
      </c>
      <c r="BM747" s="148" t="s">
        <v>921</v>
      </c>
    </row>
    <row r="748" spans="2:65" s="1" customFormat="1" ht="24.2" customHeight="1">
      <c r="B748" s="32"/>
      <c r="C748" s="154" t="s">
        <v>922</v>
      </c>
      <c r="D748" s="154" t="s">
        <v>172</v>
      </c>
      <c r="E748" s="155" t="s">
        <v>923</v>
      </c>
      <c r="F748" s="156" t="s">
        <v>924</v>
      </c>
      <c r="G748" s="157" t="s">
        <v>849</v>
      </c>
      <c r="H748" s="158">
        <v>1</v>
      </c>
      <c r="I748" s="159"/>
      <c r="J748" s="160">
        <f t="shared" si="0"/>
        <v>0</v>
      </c>
      <c r="K748" s="156" t="s">
        <v>294</v>
      </c>
      <c r="L748" s="32"/>
      <c r="M748" s="161" t="s">
        <v>1</v>
      </c>
      <c r="N748" s="162" t="s">
        <v>43</v>
      </c>
      <c r="P748" s="146">
        <f t="shared" si="1"/>
        <v>0</v>
      </c>
      <c r="Q748" s="146">
        <v>0</v>
      </c>
      <c r="R748" s="146">
        <f t="shared" si="2"/>
        <v>0</v>
      </c>
      <c r="S748" s="146">
        <v>0</v>
      </c>
      <c r="T748" s="147">
        <f t="shared" si="3"/>
        <v>0</v>
      </c>
      <c r="AR748" s="148" t="s">
        <v>171</v>
      </c>
      <c r="AT748" s="148" t="s">
        <v>172</v>
      </c>
      <c r="AU748" s="148" t="s">
        <v>89</v>
      </c>
      <c r="AY748" s="17" t="s">
        <v>150</v>
      </c>
      <c r="BE748" s="149">
        <f t="shared" si="4"/>
        <v>0</v>
      </c>
      <c r="BF748" s="149">
        <f t="shared" si="5"/>
        <v>0</v>
      </c>
      <c r="BG748" s="149">
        <f t="shared" si="6"/>
        <v>0</v>
      </c>
      <c r="BH748" s="149">
        <f t="shared" si="7"/>
        <v>0</v>
      </c>
      <c r="BI748" s="149">
        <f t="shared" si="8"/>
        <v>0</v>
      </c>
      <c r="BJ748" s="17" t="s">
        <v>86</v>
      </c>
      <c r="BK748" s="149">
        <f t="shared" si="9"/>
        <v>0</v>
      </c>
      <c r="BL748" s="17" t="s">
        <v>171</v>
      </c>
      <c r="BM748" s="148" t="s">
        <v>925</v>
      </c>
    </row>
    <row r="749" spans="2:65" s="1" customFormat="1" ht="24.2" customHeight="1">
      <c r="B749" s="32"/>
      <c r="C749" s="154" t="s">
        <v>926</v>
      </c>
      <c r="D749" s="154" t="s">
        <v>172</v>
      </c>
      <c r="E749" s="155" t="s">
        <v>927</v>
      </c>
      <c r="F749" s="156" t="s">
        <v>928</v>
      </c>
      <c r="G749" s="157" t="s">
        <v>293</v>
      </c>
      <c r="H749" s="158">
        <v>440</v>
      </c>
      <c r="I749" s="159"/>
      <c r="J749" s="160">
        <f t="shared" si="0"/>
        <v>0</v>
      </c>
      <c r="K749" s="156" t="s">
        <v>294</v>
      </c>
      <c r="L749" s="32"/>
      <c r="M749" s="161" t="s">
        <v>1</v>
      </c>
      <c r="N749" s="162" t="s">
        <v>43</v>
      </c>
      <c r="P749" s="146">
        <f t="shared" si="1"/>
        <v>0</v>
      </c>
      <c r="Q749" s="146">
        <v>0</v>
      </c>
      <c r="R749" s="146">
        <f t="shared" si="2"/>
        <v>0</v>
      </c>
      <c r="S749" s="146">
        <v>0</v>
      </c>
      <c r="T749" s="147">
        <f t="shared" si="3"/>
        <v>0</v>
      </c>
      <c r="AR749" s="148" t="s">
        <v>171</v>
      </c>
      <c r="AT749" s="148" t="s">
        <v>172</v>
      </c>
      <c r="AU749" s="148" t="s">
        <v>89</v>
      </c>
      <c r="AY749" s="17" t="s">
        <v>150</v>
      </c>
      <c r="BE749" s="149">
        <f t="shared" si="4"/>
        <v>0</v>
      </c>
      <c r="BF749" s="149">
        <f t="shared" si="5"/>
        <v>0</v>
      </c>
      <c r="BG749" s="149">
        <f t="shared" si="6"/>
        <v>0</v>
      </c>
      <c r="BH749" s="149">
        <f t="shared" si="7"/>
        <v>0</v>
      </c>
      <c r="BI749" s="149">
        <f t="shared" si="8"/>
        <v>0</v>
      </c>
      <c r="BJ749" s="17" t="s">
        <v>86</v>
      </c>
      <c r="BK749" s="149">
        <f t="shared" si="9"/>
        <v>0</v>
      </c>
      <c r="BL749" s="17" t="s">
        <v>171</v>
      </c>
      <c r="BM749" s="148" t="s">
        <v>929</v>
      </c>
    </row>
    <row r="750" spans="2:65" s="1" customFormat="1" ht="33" customHeight="1">
      <c r="B750" s="32"/>
      <c r="C750" s="154" t="s">
        <v>158</v>
      </c>
      <c r="D750" s="154" t="s">
        <v>172</v>
      </c>
      <c r="E750" s="155" t="s">
        <v>930</v>
      </c>
      <c r="F750" s="156" t="s">
        <v>931</v>
      </c>
      <c r="G750" s="157" t="s">
        <v>849</v>
      </c>
      <c r="H750" s="158">
        <v>80</v>
      </c>
      <c r="I750" s="159"/>
      <c r="J750" s="160">
        <f t="shared" si="0"/>
        <v>0</v>
      </c>
      <c r="K750" s="156" t="s">
        <v>294</v>
      </c>
      <c r="L750" s="32"/>
      <c r="M750" s="161" t="s">
        <v>1</v>
      </c>
      <c r="N750" s="162" t="s">
        <v>43</v>
      </c>
      <c r="P750" s="146">
        <f t="shared" si="1"/>
        <v>0</v>
      </c>
      <c r="Q750" s="146">
        <v>0</v>
      </c>
      <c r="R750" s="146">
        <f t="shared" si="2"/>
        <v>0</v>
      </c>
      <c r="S750" s="146">
        <v>0</v>
      </c>
      <c r="T750" s="147">
        <f t="shared" si="3"/>
        <v>0</v>
      </c>
      <c r="AR750" s="148" t="s">
        <v>171</v>
      </c>
      <c r="AT750" s="148" t="s">
        <v>172</v>
      </c>
      <c r="AU750" s="148" t="s">
        <v>89</v>
      </c>
      <c r="AY750" s="17" t="s">
        <v>150</v>
      </c>
      <c r="BE750" s="149">
        <f t="shared" si="4"/>
        <v>0</v>
      </c>
      <c r="BF750" s="149">
        <f t="shared" si="5"/>
        <v>0</v>
      </c>
      <c r="BG750" s="149">
        <f t="shared" si="6"/>
        <v>0</v>
      </c>
      <c r="BH750" s="149">
        <f t="shared" si="7"/>
        <v>0</v>
      </c>
      <c r="BI750" s="149">
        <f t="shared" si="8"/>
        <v>0</v>
      </c>
      <c r="BJ750" s="17" t="s">
        <v>86</v>
      </c>
      <c r="BK750" s="149">
        <f t="shared" si="9"/>
        <v>0</v>
      </c>
      <c r="BL750" s="17" t="s">
        <v>171</v>
      </c>
      <c r="BM750" s="148" t="s">
        <v>932</v>
      </c>
    </row>
    <row r="751" spans="2:51" s="12" customFormat="1" ht="12">
      <c r="B751" s="166"/>
      <c r="D751" s="150" t="s">
        <v>296</v>
      </c>
      <c r="E751" s="167" t="s">
        <v>1</v>
      </c>
      <c r="F751" s="168" t="s">
        <v>683</v>
      </c>
      <c r="H751" s="167" t="s">
        <v>1</v>
      </c>
      <c r="I751" s="169"/>
      <c r="L751" s="166"/>
      <c r="M751" s="170"/>
      <c r="T751" s="171"/>
      <c r="AT751" s="167" t="s">
        <v>296</v>
      </c>
      <c r="AU751" s="167" t="s">
        <v>89</v>
      </c>
      <c r="AV751" s="12" t="s">
        <v>86</v>
      </c>
      <c r="AW751" s="12" t="s">
        <v>33</v>
      </c>
      <c r="AX751" s="12" t="s">
        <v>78</v>
      </c>
      <c r="AY751" s="167" t="s">
        <v>150</v>
      </c>
    </row>
    <row r="752" spans="2:51" s="13" customFormat="1" ht="12">
      <c r="B752" s="172"/>
      <c r="D752" s="150" t="s">
        <v>296</v>
      </c>
      <c r="E752" s="173" t="s">
        <v>1</v>
      </c>
      <c r="F752" s="174" t="s">
        <v>933</v>
      </c>
      <c r="H752" s="175">
        <v>80</v>
      </c>
      <c r="I752" s="176"/>
      <c r="L752" s="172"/>
      <c r="M752" s="177"/>
      <c r="T752" s="178"/>
      <c r="AT752" s="173" t="s">
        <v>296</v>
      </c>
      <c r="AU752" s="173" t="s">
        <v>89</v>
      </c>
      <c r="AV752" s="13" t="s">
        <v>89</v>
      </c>
      <c r="AW752" s="13" t="s">
        <v>33</v>
      </c>
      <c r="AX752" s="13" t="s">
        <v>86</v>
      </c>
      <c r="AY752" s="173" t="s">
        <v>150</v>
      </c>
    </row>
    <row r="753" spans="2:65" s="1" customFormat="1" ht="33" customHeight="1">
      <c r="B753" s="32"/>
      <c r="C753" s="154" t="s">
        <v>934</v>
      </c>
      <c r="D753" s="154" t="s">
        <v>172</v>
      </c>
      <c r="E753" s="155" t="s">
        <v>935</v>
      </c>
      <c r="F753" s="156" t="s">
        <v>936</v>
      </c>
      <c r="G753" s="157" t="s">
        <v>849</v>
      </c>
      <c r="H753" s="158">
        <v>16</v>
      </c>
      <c r="I753" s="159"/>
      <c r="J753" s="160">
        <f>ROUND(I753*H753,2)</f>
        <v>0</v>
      </c>
      <c r="K753" s="156" t="s">
        <v>294</v>
      </c>
      <c r="L753" s="32"/>
      <c r="M753" s="161" t="s">
        <v>1</v>
      </c>
      <c r="N753" s="162" t="s">
        <v>43</v>
      </c>
      <c r="P753" s="146">
        <f>O753*H753</f>
        <v>0</v>
      </c>
      <c r="Q753" s="146">
        <v>0</v>
      </c>
      <c r="R753" s="146">
        <f>Q753*H753</f>
        <v>0</v>
      </c>
      <c r="S753" s="146">
        <v>0</v>
      </c>
      <c r="T753" s="147">
        <f>S753*H753</f>
        <v>0</v>
      </c>
      <c r="AR753" s="148" t="s">
        <v>171</v>
      </c>
      <c r="AT753" s="148" t="s">
        <v>172</v>
      </c>
      <c r="AU753" s="148" t="s">
        <v>89</v>
      </c>
      <c r="AY753" s="17" t="s">
        <v>150</v>
      </c>
      <c r="BE753" s="149">
        <f>IF(N753="základní",J753,0)</f>
        <v>0</v>
      </c>
      <c r="BF753" s="149">
        <f>IF(N753="snížená",J753,0)</f>
        <v>0</v>
      </c>
      <c r="BG753" s="149">
        <f>IF(N753="zákl. přenesená",J753,0)</f>
        <v>0</v>
      </c>
      <c r="BH753" s="149">
        <f>IF(N753="sníž. přenesená",J753,0)</f>
        <v>0</v>
      </c>
      <c r="BI753" s="149">
        <f>IF(N753="nulová",J753,0)</f>
        <v>0</v>
      </c>
      <c r="BJ753" s="17" t="s">
        <v>86</v>
      </c>
      <c r="BK753" s="149">
        <f>ROUND(I753*H753,2)</f>
        <v>0</v>
      </c>
      <c r="BL753" s="17" t="s">
        <v>171</v>
      </c>
      <c r="BM753" s="148" t="s">
        <v>937</v>
      </c>
    </row>
    <row r="754" spans="2:51" s="12" customFormat="1" ht="12">
      <c r="B754" s="166"/>
      <c r="D754" s="150" t="s">
        <v>296</v>
      </c>
      <c r="E754" s="167" t="s">
        <v>1</v>
      </c>
      <c r="F754" s="168" t="s">
        <v>683</v>
      </c>
      <c r="H754" s="167" t="s">
        <v>1</v>
      </c>
      <c r="I754" s="169"/>
      <c r="L754" s="166"/>
      <c r="M754" s="170"/>
      <c r="T754" s="171"/>
      <c r="AT754" s="167" t="s">
        <v>296</v>
      </c>
      <c r="AU754" s="167" t="s">
        <v>89</v>
      </c>
      <c r="AV754" s="12" t="s">
        <v>86</v>
      </c>
      <c r="AW754" s="12" t="s">
        <v>33</v>
      </c>
      <c r="AX754" s="12" t="s">
        <v>78</v>
      </c>
      <c r="AY754" s="167" t="s">
        <v>150</v>
      </c>
    </row>
    <row r="755" spans="2:51" s="13" customFormat="1" ht="12">
      <c r="B755" s="172"/>
      <c r="D755" s="150" t="s">
        <v>296</v>
      </c>
      <c r="E755" s="173" t="s">
        <v>1</v>
      </c>
      <c r="F755" s="174" t="s">
        <v>938</v>
      </c>
      <c r="H755" s="175">
        <v>16</v>
      </c>
      <c r="I755" s="176"/>
      <c r="L755" s="172"/>
      <c r="M755" s="177"/>
      <c r="T755" s="178"/>
      <c r="AT755" s="173" t="s">
        <v>296</v>
      </c>
      <c r="AU755" s="173" t="s">
        <v>89</v>
      </c>
      <c r="AV755" s="13" t="s">
        <v>89</v>
      </c>
      <c r="AW755" s="13" t="s">
        <v>33</v>
      </c>
      <c r="AX755" s="13" t="s">
        <v>86</v>
      </c>
      <c r="AY755" s="173" t="s">
        <v>150</v>
      </c>
    </row>
    <row r="756" spans="2:65" s="1" customFormat="1" ht="33" customHeight="1">
      <c r="B756" s="32"/>
      <c r="C756" s="154" t="s">
        <v>939</v>
      </c>
      <c r="D756" s="154" t="s">
        <v>172</v>
      </c>
      <c r="E756" s="155" t="s">
        <v>940</v>
      </c>
      <c r="F756" s="156" t="s">
        <v>941</v>
      </c>
      <c r="G756" s="157" t="s">
        <v>849</v>
      </c>
      <c r="H756" s="158">
        <v>32</v>
      </c>
      <c r="I756" s="159"/>
      <c r="J756" s="160">
        <f>ROUND(I756*H756,2)</f>
        <v>0</v>
      </c>
      <c r="K756" s="156" t="s">
        <v>294</v>
      </c>
      <c r="L756" s="32"/>
      <c r="M756" s="161" t="s">
        <v>1</v>
      </c>
      <c r="N756" s="162" t="s">
        <v>43</v>
      </c>
      <c r="P756" s="146">
        <f>O756*H756</f>
        <v>0</v>
      </c>
      <c r="Q756" s="146">
        <v>0</v>
      </c>
      <c r="R756" s="146">
        <f>Q756*H756</f>
        <v>0</v>
      </c>
      <c r="S756" s="146">
        <v>0</v>
      </c>
      <c r="T756" s="147">
        <f>S756*H756</f>
        <v>0</v>
      </c>
      <c r="AR756" s="148" t="s">
        <v>171</v>
      </c>
      <c r="AT756" s="148" t="s">
        <v>172</v>
      </c>
      <c r="AU756" s="148" t="s">
        <v>89</v>
      </c>
      <c r="AY756" s="17" t="s">
        <v>150</v>
      </c>
      <c r="BE756" s="149">
        <f>IF(N756="základní",J756,0)</f>
        <v>0</v>
      </c>
      <c r="BF756" s="149">
        <f>IF(N756="snížená",J756,0)</f>
        <v>0</v>
      </c>
      <c r="BG756" s="149">
        <f>IF(N756="zákl. přenesená",J756,0)</f>
        <v>0</v>
      </c>
      <c r="BH756" s="149">
        <f>IF(N756="sníž. přenesená",J756,0)</f>
        <v>0</v>
      </c>
      <c r="BI756" s="149">
        <f>IF(N756="nulová",J756,0)</f>
        <v>0</v>
      </c>
      <c r="BJ756" s="17" t="s">
        <v>86</v>
      </c>
      <c r="BK756" s="149">
        <f>ROUND(I756*H756,2)</f>
        <v>0</v>
      </c>
      <c r="BL756" s="17" t="s">
        <v>171</v>
      </c>
      <c r="BM756" s="148" t="s">
        <v>942</v>
      </c>
    </row>
    <row r="757" spans="2:51" s="12" customFormat="1" ht="12">
      <c r="B757" s="166"/>
      <c r="D757" s="150" t="s">
        <v>296</v>
      </c>
      <c r="E757" s="167" t="s">
        <v>1</v>
      </c>
      <c r="F757" s="168" t="s">
        <v>683</v>
      </c>
      <c r="H757" s="167" t="s">
        <v>1</v>
      </c>
      <c r="I757" s="169"/>
      <c r="L757" s="166"/>
      <c r="M757" s="170"/>
      <c r="T757" s="171"/>
      <c r="AT757" s="167" t="s">
        <v>296</v>
      </c>
      <c r="AU757" s="167" t="s">
        <v>89</v>
      </c>
      <c r="AV757" s="12" t="s">
        <v>86</v>
      </c>
      <c r="AW757" s="12" t="s">
        <v>33</v>
      </c>
      <c r="AX757" s="12" t="s">
        <v>78</v>
      </c>
      <c r="AY757" s="167" t="s">
        <v>150</v>
      </c>
    </row>
    <row r="758" spans="2:51" s="13" customFormat="1" ht="12">
      <c r="B758" s="172"/>
      <c r="D758" s="150" t="s">
        <v>296</v>
      </c>
      <c r="E758" s="173" t="s">
        <v>1</v>
      </c>
      <c r="F758" s="174" t="s">
        <v>943</v>
      </c>
      <c r="H758" s="175">
        <v>32</v>
      </c>
      <c r="I758" s="176"/>
      <c r="L758" s="172"/>
      <c r="M758" s="177"/>
      <c r="T758" s="178"/>
      <c r="AT758" s="173" t="s">
        <v>296</v>
      </c>
      <c r="AU758" s="173" t="s">
        <v>89</v>
      </c>
      <c r="AV758" s="13" t="s">
        <v>89</v>
      </c>
      <c r="AW758" s="13" t="s">
        <v>33</v>
      </c>
      <c r="AX758" s="13" t="s">
        <v>86</v>
      </c>
      <c r="AY758" s="173" t="s">
        <v>150</v>
      </c>
    </row>
    <row r="759" spans="2:65" s="1" customFormat="1" ht="33" customHeight="1">
      <c r="B759" s="32"/>
      <c r="C759" s="154" t="s">
        <v>944</v>
      </c>
      <c r="D759" s="154" t="s">
        <v>172</v>
      </c>
      <c r="E759" s="155" t="s">
        <v>945</v>
      </c>
      <c r="F759" s="156" t="s">
        <v>946</v>
      </c>
      <c r="G759" s="157" t="s">
        <v>849</v>
      </c>
      <c r="H759" s="158">
        <v>80</v>
      </c>
      <c r="I759" s="159"/>
      <c r="J759" s="160">
        <f>ROUND(I759*H759,2)</f>
        <v>0</v>
      </c>
      <c r="K759" s="156" t="s">
        <v>294</v>
      </c>
      <c r="L759" s="32"/>
      <c r="M759" s="161" t="s">
        <v>1</v>
      </c>
      <c r="N759" s="162" t="s">
        <v>43</v>
      </c>
      <c r="P759" s="146">
        <f>O759*H759</f>
        <v>0</v>
      </c>
      <c r="Q759" s="146">
        <v>0</v>
      </c>
      <c r="R759" s="146">
        <f>Q759*H759</f>
        <v>0</v>
      </c>
      <c r="S759" s="146">
        <v>0</v>
      </c>
      <c r="T759" s="147">
        <f>S759*H759</f>
        <v>0</v>
      </c>
      <c r="AR759" s="148" t="s">
        <v>171</v>
      </c>
      <c r="AT759" s="148" t="s">
        <v>172</v>
      </c>
      <c r="AU759" s="148" t="s">
        <v>89</v>
      </c>
      <c r="AY759" s="17" t="s">
        <v>150</v>
      </c>
      <c r="BE759" s="149">
        <f>IF(N759="základní",J759,0)</f>
        <v>0</v>
      </c>
      <c r="BF759" s="149">
        <f>IF(N759="snížená",J759,0)</f>
        <v>0</v>
      </c>
      <c r="BG759" s="149">
        <f>IF(N759="zákl. přenesená",J759,0)</f>
        <v>0</v>
      </c>
      <c r="BH759" s="149">
        <f>IF(N759="sníž. přenesená",J759,0)</f>
        <v>0</v>
      </c>
      <c r="BI759" s="149">
        <f>IF(N759="nulová",J759,0)</f>
        <v>0</v>
      </c>
      <c r="BJ759" s="17" t="s">
        <v>86</v>
      </c>
      <c r="BK759" s="149">
        <f>ROUND(I759*H759,2)</f>
        <v>0</v>
      </c>
      <c r="BL759" s="17" t="s">
        <v>171</v>
      </c>
      <c r="BM759" s="148" t="s">
        <v>947</v>
      </c>
    </row>
    <row r="760" spans="2:65" s="1" customFormat="1" ht="33" customHeight="1">
      <c r="B760" s="32"/>
      <c r="C760" s="154" t="s">
        <v>948</v>
      </c>
      <c r="D760" s="154" t="s">
        <v>172</v>
      </c>
      <c r="E760" s="155" t="s">
        <v>949</v>
      </c>
      <c r="F760" s="156" t="s">
        <v>950</v>
      </c>
      <c r="G760" s="157" t="s">
        <v>849</v>
      </c>
      <c r="H760" s="158">
        <v>16</v>
      </c>
      <c r="I760" s="159"/>
      <c r="J760" s="160">
        <f>ROUND(I760*H760,2)</f>
        <v>0</v>
      </c>
      <c r="K760" s="156" t="s">
        <v>294</v>
      </c>
      <c r="L760" s="32"/>
      <c r="M760" s="161" t="s">
        <v>1</v>
      </c>
      <c r="N760" s="162" t="s">
        <v>43</v>
      </c>
      <c r="P760" s="146">
        <f>O760*H760</f>
        <v>0</v>
      </c>
      <c r="Q760" s="146">
        <v>0</v>
      </c>
      <c r="R760" s="146">
        <f>Q760*H760</f>
        <v>0</v>
      </c>
      <c r="S760" s="146">
        <v>0</v>
      </c>
      <c r="T760" s="147">
        <f>S760*H760</f>
        <v>0</v>
      </c>
      <c r="AR760" s="148" t="s">
        <v>171</v>
      </c>
      <c r="AT760" s="148" t="s">
        <v>172</v>
      </c>
      <c r="AU760" s="148" t="s">
        <v>89</v>
      </c>
      <c r="AY760" s="17" t="s">
        <v>150</v>
      </c>
      <c r="BE760" s="149">
        <f>IF(N760="základní",J760,0)</f>
        <v>0</v>
      </c>
      <c r="BF760" s="149">
        <f>IF(N760="snížená",J760,0)</f>
        <v>0</v>
      </c>
      <c r="BG760" s="149">
        <f>IF(N760="zákl. přenesená",J760,0)</f>
        <v>0</v>
      </c>
      <c r="BH760" s="149">
        <f>IF(N760="sníž. přenesená",J760,0)</f>
        <v>0</v>
      </c>
      <c r="BI760" s="149">
        <f>IF(N760="nulová",J760,0)</f>
        <v>0</v>
      </c>
      <c r="BJ760" s="17" t="s">
        <v>86</v>
      </c>
      <c r="BK760" s="149">
        <f>ROUND(I760*H760,2)</f>
        <v>0</v>
      </c>
      <c r="BL760" s="17" t="s">
        <v>171</v>
      </c>
      <c r="BM760" s="148" t="s">
        <v>951</v>
      </c>
    </row>
    <row r="761" spans="2:65" s="1" customFormat="1" ht="33" customHeight="1">
      <c r="B761" s="32"/>
      <c r="C761" s="154" t="s">
        <v>952</v>
      </c>
      <c r="D761" s="154" t="s">
        <v>172</v>
      </c>
      <c r="E761" s="155" t="s">
        <v>953</v>
      </c>
      <c r="F761" s="156" t="s">
        <v>954</v>
      </c>
      <c r="G761" s="157" t="s">
        <v>849</v>
      </c>
      <c r="H761" s="158">
        <v>32</v>
      </c>
      <c r="I761" s="159"/>
      <c r="J761" s="160">
        <f>ROUND(I761*H761,2)</f>
        <v>0</v>
      </c>
      <c r="K761" s="156" t="s">
        <v>294</v>
      </c>
      <c r="L761" s="32"/>
      <c r="M761" s="161" t="s">
        <v>1</v>
      </c>
      <c r="N761" s="162" t="s">
        <v>43</v>
      </c>
      <c r="P761" s="146">
        <f>O761*H761</f>
        <v>0</v>
      </c>
      <c r="Q761" s="146">
        <v>0</v>
      </c>
      <c r="R761" s="146">
        <f>Q761*H761</f>
        <v>0</v>
      </c>
      <c r="S761" s="146">
        <v>0</v>
      </c>
      <c r="T761" s="147">
        <f>S761*H761</f>
        <v>0</v>
      </c>
      <c r="AR761" s="148" t="s">
        <v>171</v>
      </c>
      <c r="AT761" s="148" t="s">
        <v>172</v>
      </c>
      <c r="AU761" s="148" t="s">
        <v>89</v>
      </c>
      <c r="AY761" s="17" t="s">
        <v>150</v>
      </c>
      <c r="BE761" s="149">
        <f>IF(N761="základní",J761,0)</f>
        <v>0</v>
      </c>
      <c r="BF761" s="149">
        <f>IF(N761="snížená",J761,0)</f>
        <v>0</v>
      </c>
      <c r="BG761" s="149">
        <f>IF(N761="zákl. přenesená",J761,0)</f>
        <v>0</v>
      </c>
      <c r="BH761" s="149">
        <f>IF(N761="sníž. přenesená",J761,0)</f>
        <v>0</v>
      </c>
      <c r="BI761" s="149">
        <f>IF(N761="nulová",J761,0)</f>
        <v>0</v>
      </c>
      <c r="BJ761" s="17" t="s">
        <v>86</v>
      </c>
      <c r="BK761" s="149">
        <f>ROUND(I761*H761,2)</f>
        <v>0</v>
      </c>
      <c r="BL761" s="17" t="s">
        <v>171</v>
      </c>
      <c r="BM761" s="148" t="s">
        <v>955</v>
      </c>
    </row>
    <row r="762" spans="2:65" s="1" customFormat="1" ht="24.2" customHeight="1">
      <c r="B762" s="32"/>
      <c r="C762" s="154" t="s">
        <v>956</v>
      </c>
      <c r="D762" s="154" t="s">
        <v>172</v>
      </c>
      <c r="E762" s="155" t="s">
        <v>957</v>
      </c>
      <c r="F762" s="156" t="s">
        <v>958</v>
      </c>
      <c r="G762" s="157" t="s">
        <v>849</v>
      </c>
      <c r="H762" s="158">
        <v>8</v>
      </c>
      <c r="I762" s="159"/>
      <c r="J762" s="160">
        <f>ROUND(I762*H762,2)</f>
        <v>0</v>
      </c>
      <c r="K762" s="156" t="s">
        <v>294</v>
      </c>
      <c r="L762" s="32"/>
      <c r="M762" s="161" t="s">
        <v>1</v>
      </c>
      <c r="N762" s="162" t="s">
        <v>43</v>
      </c>
      <c r="P762" s="146">
        <f>O762*H762</f>
        <v>0</v>
      </c>
      <c r="Q762" s="146">
        <v>0</v>
      </c>
      <c r="R762" s="146">
        <f>Q762*H762</f>
        <v>0</v>
      </c>
      <c r="S762" s="146">
        <v>0</v>
      </c>
      <c r="T762" s="147">
        <f>S762*H762</f>
        <v>0</v>
      </c>
      <c r="AR762" s="148" t="s">
        <v>171</v>
      </c>
      <c r="AT762" s="148" t="s">
        <v>172</v>
      </c>
      <c r="AU762" s="148" t="s">
        <v>89</v>
      </c>
      <c r="AY762" s="17" t="s">
        <v>150</v>
      </c>
      <c r="BE762" s="149">
        <f>IF(N762="základní",J762,0)</f>
        <v>0</v>
      </c>
      <c r="BF762" s="149">
        <f>IF(N762="snížená",J762,0)</f>
        <v>0</v>
      </c>
      <c r="BG762" s="149">
        <f>IF(N762="zákl. přenesená",J762,0)</f>
        <v>0</v>
      </c>
      <c r="BH762" s="149">
        <f>IF(N762="sníž. přenesená",J762,0)</f>
        <v>0</v>
      </c>
      <c r="BI762" s="149">
        <f>IF(N762="nulová",J762,0)</f>
        <v>0</v>
      </c>
      <c r="BJ762" s="17" t="s">
        <v>86</v>
      </c>
      <c r="BK762" s="149">
        <f>ROUND(I762*H762,2)</f>
        <v>0</v>
      </c>
      <c r="BL762" s="17" t="s">
        <v>171</v>
      </c>
      <c r="BM762" s="148" t="s">
        <v>959</v>
      </c>
    </row>
    <row r="763" spans="2:51" s="13" customFormat="1" ht="12">
      <c r="B763" s="172"/>
      <c r="D763" s="150" t="s">
        <v>296</v>
      </c>
      <c r="E763" s="173" t="s">
        <v>1</v>
      </c>
      <c r="F763" s="174" t="s">
        <v>960</v>
      </c>
      <c r="H763" s="175">
        <v>6</v>
      </c>
      <c r="I763" s="176"/>
      <c r="L763" s="172"/>
      <c r="M763" s="177"/>
      <c r="T763" s="178"/>
      <c r="AT763" s="173" t="s">
        <v>296</v>
      </c>
      <c r="AU763" s="173" t="s">
        <v>89</v>
      </c>
      <c r="AV763" s="13" t="s">
        <v>89</v>
      </c>
      <c r="AW763" s="13" t="s">
        <v>33</v>
      </c>
      <c r="AX763" s="13" t="s">
        <v>78</v>
      </c>
      <c r="AY763" s="173" t="s">
        <v>150</v>
      </c>
    </row>
    <row r="764" spans="2:51" s="13" customFormat="1" ht="12">
      <c r="B764" s="172"/>
      <c r="D764" s="150" t="s">
        <v>296</v>
      </c>
      <c r="E764" s="173" t="s">
        <v>1</v>
      </c>
      <c r="F764" s="174" t="s">
        <v>888</v>
      </c>
      <c r="H764" s="175">
        <v>2</v>
      </c>
      <c r="I764" s="176"/>
      <c r="L764" s="172"/>
      <c r="M764" s="177"/>
      <c r="T764" s="178"/>
      <c r="AT764" s="173" t="s">
        <v>296</v>
      </c>
      <c r="AU764" s="173" t="s">
        <v>89</v>
      </c>
      <c r="AV764" s="13" t="s">
        <v>89</v>
      </c>
      <c r="AW764" s="13" t="s">
        <v>33</v>
      </c>
      <c r="AX764" s="13" t="s">
        <v>78</v>
      </c>
      <c r="AY764" s="173" t="s">
        <v>150</v>
      </c>
    </row>
    <row r="765" spans="2:51" s="14" customFormat="1" ht="12">
      <c r="B765" s="179"/>
      <c r="D765" s="150" t="s">
        <v>296</v>
      </c>
      <c r="E765" s="180" t="s">
        <v>1</v>
      </c>
      <c r="F765" s="181" t="s">
        <v>303</v>
      </c>
      <c r="H765" s="182">
        <v>8</v>
      </c>
      <c r="I765" s="183"/>
      <c r="L765" s="179"/>
      <c r="M765" s="184"/>
      <c r="T765" s="185"/>
      <c r="AT765" s="180" t="s">
        <v>296</v>
      </c>
      <c r="AU765" s="180" t="s">
        <v>89</v>
      </c>
      <c r="AV765" s="14" t="s">
        <v>171</v>
      </c>
      <c r="AW765" s="14" t="s">
        <v>33</v>
      </c>
      <c r="AX765" s="14" t="s">
        <v>86</v>
      </c>
      <c r="AY765" s="180" t="s">
        <v>150</v>
      </c>
    </row>
    <row r="766" spans="2:65" s="1" customFormat="1" ht="24.2" customHeight="1">
      <c r="B766" s="32"/>
      <c r="C766" s="154" t="s">
        <v>961</v>
      </c>
      <c r="D766" s="154" t="s">
        <v>172</v>
      </c>
      <c r="E766" s="155" t="s">
        <v>962</v>
      </c>
      <c r="F766" s="156" t="s">
        <v>963</v>
      </c>
      <c r="G766" s="157" t="s">
        <v>293</v>
      </c>
      <c r="H766" s="158">
        <v>440</v>
      </c>
      <c r="I766" s="159"/>
      <c r="J766" s="160">
        <f>ROUND(I766*H766,2)</f>
        <v>0</v>
      </c>
      <c r="K766" s="156" t="s">
        <v>294</v>
      </c>
      <c r="L766" s="32"/>
      <c r="M766" s="161" t="s">
        <v>1</v>
      </c>
      <c r="N766" s="162" t="s">
        <v>43</v>
      </c>
      <c r="P766" s="146">
        <f>O766*H766</f>
        <v>0</v>
      </c>
      <c r="Q766" s="146">
        <v>0</v>
      </c>
      <c r="R766" s="146">
        <f>Q766*H766</f>
        <v>0</v>
      </c>
      <c r="S766" s="146">
        <v>0</v>
      </c>
      <c r="T766" s="147">
        <f>S766*H766</f>
        <v>0</v>
      </c>
      <c r="AR766" s="148" t="s">
        <v>171</v>
      </c>
      <c r="AT766" s="148" t="s">
        <v>172</v>
      </c>
      <c r="AU766" s="148" t="s">
        <v>89</v>
      </c>
      <c r="AY766" s="17" t="s">
        <v>150</v>
      </c>
      <c r="BE766" s="149">
        <f>IF(N766="základní",J766,0)</f>
        <v>0</v>
      </c>
      <c r="BF766" s="149">
        <f>IF(N766="snížená",J766,0)</f>
        <v>0</v>
      </c>
      <c r="BG766" s="149">
        <f>IF(N766="zákl. přenesená",J766,0)</f>
        <v>0</v>
      </c>
      <c r="BH766" s="149">
        <f>IF(N766="sníž. přenesená",J766,0)</f>
        <v>0</v>
      </c>
      <c r="BI766" s="149">
        <f>IF(N766="nulová",J766,0)</f>
        <v>0</v>
      </c>
      <c r="BJ766" s="17" t="s">
        <v>86</v>
      </c>
      <c r="BK766" s="149">
        <f>ROUND(I766*H766,2)</f>
        <v>0</v>
      </c>
      <c r="BL766" s="17" t="s">
        <v>171</v>
      </c>
      <c r="BM766" s="148" t="s">
        <v>964</v>
      </c>
    </row>
    <row r="767" spans="2:63" s="11" customFormat="1" ht="22.9" customHeight="1">
      <c r="B767" s="124"/>
      <c r="D767" s="125" t="s">
        <v>77</v>
      </c>
      <c r="E767" s="134" t="s">
        <v>7</v>
      </c>
      <c r="F767" s="134" t="s">
        <v>965</v>
      </c>
      <c r="I767" s="127"/>
      <c r="J767" s="135">
        <f>BK767</f>
        <v>0</v>
      </c>
      <c r="L767" s="124"/>
      <c r="M767" s="129"/>
      <c r="P767" s="130">
        <f>SUM(P768:P780)</f>
        <v>0</v>
      </c>
      <c r="R767" s="130">
        <f>SUM(R768:R780)</f>
        <v>248.25254240000004</v>
      </c>
      <c r="T767" s="131">
        <f>SUM(T768:T780)</f>
        <v>0</v>
      </c>
      <c r="AR767" s="125" t="s">
        <v>86</v>
      </c>
      <c r="AT767" s="132" t="s">
        <v>77</v>
      </c>
      <c r="AU767" s="132" t="s">
        <v>86</v>
      </c>
      <c r="AY767" s="125" t="s">
        <v>150</v>
      </c>
      <c r="BK767" s="133">
        <f>SUM(BK768:BK780)</f>
        <v>0</v>
      </c>
    </row>
    <row r="768" spans="2:65" s="1" customFormat="1" ht="37.9" customHeight="1">
      <c r="B768" s="32"/>
      <c r="C768" s="154" t="s">
        <v>966</v>
      </c>
      <c r="D768" s="154" t="s">
        <v>172</v>
      </c>
      <c r="E768" s="155" t="s">
        <v>967</v>
      </c>
      <c r="F768" s="156" t="s">
        <v>968</v>
      </c>
      <c r="G768" s="157" t="s">
        <v>188</v>
      </c>
      <c r="H768" s="158">
        <v>1210.13</v>
      </c>
      <c r="I768" s="159"/>
      <c r="J768" s="160">
        <f>ROUND(I768*H768,2)</f>
        <v>0</v>
      </c>
      <c r="K768" s="156" t="s">
        <v>294</v>
      </c>
      <c r="L768" s="32"/>
      <c r="M768" s="161" t="s">
        <v>1</v>
      </c>
      <c r="N768" s="162" t="s">
        <v>43</v>
      </c>
      <c r="P768" s="146">
        <f>O768*H768</f>
        <v>0</v>
      </c>
      <c r="Q768" s="146">
        <v>0.20469</v>
      </c>
      <c r="R768" s="146">
        <f>Q768*H768</f>
        <v>247.70150970000003</v>
      </c>
      <c r="S768" s="146">
        <v>0</v>
      </c>
      <c r="T768" s="147">
        <f>S768*H768</f>
        <v>0</v>
      </c>
      <c r="AR768" s="148" t="s">
        <v>171</v>
      </c>
      <c r="AT768" s="148" t="s">
        <v>172</v>
      </c>
      <c r="AU768" s="148" t="s">
        <v>89</v>
      </c>
      <c r="AY768" s="17" t="s">
        <v>150</v>
      </c>
      <c r="BE768" s="149">
        <f>IF(N768="základní",J768,0)</f>
        <v>0</v>
      </c>
      <c r="BF768" s="149">
        <f>IF(N768="snížená",J768,0)</f>
        <v>0</v>
      </c>
      <c r="BG768" s="149">
        <f>IF(N768="zákl. přenesená",J768,0)</f>
        <v>0</v>
      </c>
      <c r="BH768" s="149">
        <f>IF(N768="sníž. přenesená",J768,0)</f>
        <v>0</v>
      </c>
      <c r="BI768" s="149">
        <f>IF(N768="nulová",J768,0)</f>
        <v>0</v>
      </c>
      <c r="BJ768" s="17" t="s">
        <v>86</v>
      </c>
      <c r="BK768" s="149">
        <f>ROUND(I768*H768,2)</f>
        <v>0</v>
      </c>
      <c r="BL768" s="17" t="s">
        <v>171</v>
      </c>
      <c r="BM768" s="148" t="s">
        <v>969</v>
      </c>
    </row>
    <row r="769" spans="2:51" s="12" customFormat="1" ht="12">
      <c r="B769" s="166"/>
      <c r="D769" s="150" t="s">
        <v>296</v>
      </c>
      <c r="E769" s="167" t="s">
        <v>1</v>
      </c>
      <c r="F769" s="168" t="s">
        <v>970</v>
      </c>
      <c r="H769" s="167" t="s">
        <v>1</v>
      </c>
      <c r="I769" s="169"/>
      <c r="L769" s="166"/>
      <c r="M769" s="170"/>
      <c r="T769" s="171"/>
      <c r="AT769" s="167" t="s">
        <v>296</v>
      </c>
      <c r="AU769" s="167" t="s">
        <v>89</v>
      </c>
      <c r="AV769" s="12" t="s">
        <v>86</v>
      </c>
      <c r="AW769" s="12" t="s">
        <v>33</v>
      </c>
      <c r="AX769" s="12" t="s">
        <v>78</v>
      </c>
      <c r="AY769" s="167" t="s">
        <v>150</v>
      </c>
    </row>
    <row r="770" spans="2:51" s="13" customFormat="1" ht="12">
      <c r="B770" s="172"/>
      <c r="D770" s="150" t="s">
        <v>296</v>
      </c>
      <c r="E770" s="173" t="s">
        <v>1</v>
      </c>
      <c r="F770" s="174" t="s">
        <v>971</v>
      </c>
      <c r="H770" s="175">
        <v>764.31</v>
      </c>
      <c r="I770" s="176"/>
      <c r="L770" s="172"/>
      <c r="M770" s="177"/>
      <c r="T770" s="178"/>
      <c r="AT770" s="173" t="s">
        <v>296</v>
      </c>
      <c r="AU770" s="173" t="s">
        <v>89</v>
      </c>
      <c r="AV770" s="13" t="s">
        <v>89</v>
      </c>
      <c r="AW770" s="13" t="s">
        <v>33</v>
      </c>
      <c r="AX770" s="13" t="s">
        <v>78</v>
      </c>
      <c r="AY770" s="173" t="s">
        <v>150</v>
      </c>
    </row>
    <row r="771" spans="2:51" s="13" customFormat="1" ht="12">
      <c r="B771" s="172"/>
      <c r="D771" s="150" t="s">
        <v>296</v>
      </c>
      <c r="E771" s="173" t="s">
        <v>1</v>
      </c>
      <c r="F771" s="174" t="s">
        <v>972</v>
      </c>
      <c r="H771" s="175">
        <v>445.82</v>
      </c>
      <c r="I771" s="176"/>
      <c r="L771" s="172"/>
      <c r="M771" s="177"/>
      <c r="T771" s="178"/>
      <c r="AT771" s="173" t="s">
        <v>296</v>
      </c>
      <c r="AU771" s="173" t="s">
        <v>89</v>
      </c>
      <c r="AV771" s="13" t="s">
        <v>89</v>
      </c>
      <c r="AW771" s="13" t="s">
        <v>33</v>
      </c>
      <c r="AX771" s="13" t="s">
        <v>78</v>
      </c>
      <c r="AY771" s="173" t="s">
        <v>150</v>
      </c>
    </row>
    <row r="772" spans="2:51" s="14" customFormat="1" ht="12">
      <c r="B772" s="179"/>
      <c r="D772" s="150" t="s">
        <v>296</v>
      </c>
      <c r="E772" s="180" t="s">
        <v>1</v>
      </c>
      <c r="F772" s="181" t="s">
        <v>303</v>
      </c>
      <c r="H772" s="182">
        <v>1210.1299999999999</v>
      </c>
      <c r="I772" s="183"/>
      <c r="L772" s="179"/>
      <c r="M772" s="184"/>
      <c r="T772" s="185"/>
      <c r="AT772" s="180" t="s">
        <v>296</v>
      </c>
      <c r="AU772" s="180" t="s">
        <v>89</v>
      </c>
      <c r="AV772" s="14" t="s">
        <v>171</v>
      </c>
      <c r="AW772" s="14" t="s">
        <v>33</v>
      </c>
      <c r="AX772" s="14" t="s">
        <v>86</v>
      </c>
      <c r="AY772" s="180" t="s">
        <v>150</v>
      </c>
    </row>
    <row r="773" spans="2:65" s="1" customFormat="1" ht="24.2" customHeight="1">
      <c r="B773" s="32"/>
      <c r="C773" s="154" t="s">
        <v>973</v>
      </c>
      <c r="D773" s="154" t="s">
        <v>172</v>
      </c>
      <c r="E773" s="155" t="s">
        <v>974</v>
      </c>
      <c r="F773" s="156" t="s">
        <v>975</v>
      </c>
      <c r="G773" s="157" t="s">
        <v>293</v>
      </c>
      <c r="H773" s="158">
        <v>1210.13</v>
      </c>
      <c r="I773" s="159"/>
      <c r="J773" s="160">
        <f>ROUND(I773*H773,2)</f>
        <v>0</v>
      </c>
      <c r="K773" s="156" t="s">
        <v>294</v>
      </c>
      <c r="L773" s="32"/>
      <c r="M773" s="161" t="s">
        <v>1</v>
      </c>
      <c r="N773" s="162" t="s">
        <v>43</v>
      </c>
      <c r="P773" s="146">
        <f>O773*H773</f>
        <v>0</v>
      </c>
      <c r="Q773" s="146">
        <v>0.0001</v>
      </c>
      <c r="R773" s="146">
        <f>Q773*H773</f>
        <v>0.12101300000000002</v>
      </c>
      <c r="S773" s="146">
        <v>0</v>
      </c>
      <c r="T773" s="147">
        <f>S773*H773</f>
        <v>0</v>
      </c>
      <c r="AR773" s="148" t="s">
        <v>171</v>
      </c>
      <c r="AT773" s="148" t="s">
        <v>172</v>
      </c>
      <c r="AU773" s="148" t="s">
        <v>89</v>
      </c>
      <c r="AY773" s="17" t="s">
        <v>150</v>
      </c>
      <c r="BE773" s="149">
        <f>IF(N773="základní",J773,0)</f>
        <v>0</v>
      </c>
      <c r="BF773" s="149">
        <f>IF(N773="snížená",J773,0)</f>
        <v>0</v>
      </c>
      <c r="BG773" s="149">
        <f>IF(N773="zákl. přenesená",J773,0)</f>
        <v>0</v>
      </c>
      <c r="BH773" s="149">
        <f>IF(N773="sníž. přenesená",J773,0)</f>
        <v>0</v>
      </c>
      <c r="BI773" s="149">
        <f>IF(N773="nulová",J773,0)</f>
        <v>0</v>
      </c>
      <c r="BJ773" s="17" t="s">
        <v>86</v>
      </c>
      <c r="BK773" s="149">
        <f>ROUND(I773*H773,2)</f>
        <v>0</v>
      </c>
      <c r="BL773" s="17" t="s">
        <v>171</v>
      </c>
      <c r="BM773" s="148" t="s">
        <v>976</v>
      </c>
    </row>
    <row r="774" spans="2:51" s="12" customFormat="1" ht="12">
      <c r="B774" s="166"/>
      <c r="D774" s="150" t="s">
        <v>296</v>
      </c>
      <c r="E774" s="167" t="s">
        <v>1</v>
      </c>
      <c r="F774" s="168" t="s">
        <v>970</v>
      </c>
      <c r="H774" s="167" t="s">
        <v>1</v>
      </c>
      <c r="I774" s="169"/>
      <c r="L774" s="166"/>
      <c r="M774" s="170"/>
      <c r="T774" s="171"/>
      <c r="AT774" s="167" t="s">
        <v>296</v>
      </c>
      <c r="AU774" s="167" t="s">
        <v>89</v>
      </c>
      <c r="AV774" s="12" t="s">
        <v>86</v>
      </c>
      <c r="AW774" s="12" t="s">
        <v>33</v>
      </c>
      <c r="AX774" s="12" t="s">
        <v>78</v>
      </c>
      <c r="AY774" s="167" t="s">
        <v>150</v>
      </c>
    </row>
    <row r="775" spans="2:51" s="12" customFormat="1" ht="12">
      <c r="B775" s="166"/>
      <c r="D775" s="150" t="s">
        <v>296</v>
      </c>
      <c r="E775" s="167" t="s">
        <v>1</v>
      </c>
      <c r="F775" s="168" t="s">
        <v>977</v>
      </c>
      <c r="H775" s="167" t="s">
        <v>1</v>
      </c>
      <c r="I775" s="169"/>
      <c r="L775" s="166"/>
      <c r="M775" s="170"/>
      <c r="T775" s="171"/>
      <c r="AT775" s="167" t="s">
        <v>296</v>
      </c>
      <c r="AU775" s="167" t="s">
        <v>89</v>
      </c>
      <c r="AV775" s="12" t="s">
        <v>86</v>
      </c>
      <c r="AW775" s="12" t="s">
        <v>33</v>
      </c>
      <c r="AX775" s="12" t="s">
        <v>78</v>
      </c>
      <c r="AY775" s="167" t="s">
        <v>150</v>
      </c>
    </row>
    <row r="776" spans="2:51" s="13" customFormat="1" ht="12">
      <c r="B776" s="172"/>
      <c r="D776" s="150" t="s">
        <v>296</v>
      </c>
      <c r="E776" s="173" t="s">
        <v>1</v>
      </c>
      <c r="F776" s="174" t="s">
        <v>978</v>
      </c>
      <c r="H776" s="175">
        <v>764.31</v>
      </c>
      <c r="I776" s="176"/>
      <c r="L776" s="172"/>
      <c r="M776" s="177"/>
      <c r="T776" s="178"/>
      <c r="AT776" s="173" t="s">
        <v>296</v>
      </c>
      <c r="AU776" s="173" t="s">
        <v>89</v>
      </c>
      <c r="AV776" s="13" t="s">
        <v>89</v>
      </c>
      <c r="AW776" s="13" t="s">
        <v>33</v>
      </c>
      <c r="AX776" s="13" t="s">
        <v>78</v>
      </c>
      <c r="AY776" s="173" t="s">
        <v>150</v>
      </c>
    </row>
    <row r="777" spans="2:51" s="13" customFormat="1" ht="12">
      <c r="B777" s="172"/>
      <c r="D777" s="150" t="s">
        <v>296</v>
      </c>
      <c r="E777" s="173" t="s">
        <v>1</v>
      </c>
      <c r="F777" s="174" t="s">
        <v>979</v>
      </c>
      <c r="H777" s="175">
        <v>445.82</v>
      </c>
      <c r="I777" s="176"/>
      <c r="L777" s="172"/>
      <c r="M777" s="177"/>
      <c r="T777" s="178"/>
      <c r="AT777" s="173" t="s">
        <v>296</v>
      </c>
      <c r="AU777" s="173" t="s">
        <v>89</v>
      </c>
      <c r="AV777" s="13" t="s">
        <v>89</v>
      </c>
      <c r="AW777" s="13" t="s">
        <v>33</v>
      </c>
      <c r="AX777" s="13" t="s">
        <v>78</v>
      </c>
      <c r="AY777" s="173" t="s">
        <v>150</v>
      </c>
    </row>
    <row r="778" spans="2:51" s="14" customFormat="1" ht="12">
      <c r="B778" s="179"/>
      <c r="D778" s="150" t="s">
        <v>296</v>
      </c>
      <c r="E778" s="180" t="s">
        <v>1</v>
      </c>
      <c r="F778" s="181" t="s">
        <v>303</v>
      </c>
      <c r="H778" s="182">
        <v>1210.1299999999999</v>
      </c>
      <c r="I778" s="183"/>
      <c r="L778" s="179"/>
      <c r="M778" s="184"/>
      <c r="T778" s="185"/>
      <c r="AT778" s="180" t="s">
        <v>296</v>
      </c>
      <c r="AU778" s="180" t="s">
        <v>89</v>
      </c>
      <c r="AV778" s="14" t="s">
        <v>171</v>
      </c>
      <c r="AW778" s="14" t="s">
        <v>33</v>
      </c>
      <c r="AX778" s="14" t="s">
        <v>86</v>
      </c>
      <c r="AY778" s="180" t="s">
        <v>150</v>
      </c>
    </row>
    <row r="779" spans="2:65" s="1" customFormat="1" ht="24.2" customHeight="1">
      <c r="B779" s="32"/>
      <c r="C779" s="136" t="s">
        <v>980</v>
      </c>
      <c r="D779" s="136" t="s">
        <v>153</v>
      </c>
      <c r="E779" s="137" t="s">
        <v>981</v>
      </c>
      <c r="F779" s="138" t="s">
        <v>982</v>
      </c>
      <c r="G779" s="139" t="s">
        <v>293</v>
      </c>
      <c r="H779" s="140">
        <v>1433.399</v>
      </c>
      <c r="I779" s="141"/>
      <c r="J779" s="142">
        <f>ROUND(I779*H779,2)</f>
        <v>0</v>
      </c>
      <c r="K779" s="138" t="s">
        <v>294</v>
      </c>
      <c r="L779" s="143"/>
      <c r="M779" s="144" t="s">
        <v>1</v>
      </c>
      <c r="N779" s="145" t="s">
        <v>43</v>
      </c>
      <c r="P779" s="146">
        <f>O779*H779</f>
        <v>0</v>
      </c>
      <c r="Q779" s="146">
        <v>0.0003</v>
      </c>
      <c r="R779" s="146">
        <f>Q779*H779</f>
        <v>0.43001969999999995</v>
      </c>
      <c r="S779" s="146">
        <v>0</v>
      </c>
      <c r="T779" s="147">
        <f>S779*H779</f>
        <v>0</v>
      </c>
      <c r="AR779" s="148" t="s">
        <v>195</v>
      </c>
      <c r="AT779" s="148" t="s">
        <v>153</v>
      </c>
      <c r="AU779" s="148" t="s">
        <v>89</v>
      </c>
      <c r="AY779" s="17" t="s">
        <v>150</v>
      </c>
      <c r="BE779" s="149">
        <f>IF(N779="základní",J779,0)</f>
        <v>0</v>
      </c>
      <c r="BF779" s="149">
        <f>IF(N779="snížená",J779,0)</f>
        <v>0</v>
      </c>
      <c r="BG779" s="149">
        <f>IF(N779="zákl. přenesená",J779,0)</f>
        <v>0</v>
      </c>
      <c r="BH779" s="149">
        <f>IF(N779="sníž. přenesená",J779,0)</f>
        <v>0</v>
      </c>
      <c r="BI779" s="149">
        <f>IF(N779="nulová",J779,0)</f>
        <v>0</v>
      </c>
      <c r="BJ779" s="17" t="s">
        <v>86</v>
      </c>
      <c r="BK779" s="149">
        <f>ROUND(I779*H779,2)</f>
        <v>0</v>
      </c>
      <c r="BL779" s="17" t="s">
        <v>171</v>
      </c>
      <c r="BM779" s="148" t="s">
        <v>983</v>
      </c>
    </row>
    <row r="780" spans="2:51" s="13" customFormat="1" ht="12">
      <c r="B780" s="172"/>
      <c r="D780" s="150" t="s">
        <v>296</v>
      </c>
      <c r="F780" s="174" t="s">
        <v>984</v>
      </c>
      <c r="H780" s="175">
        <v>1433.399</v>
      </c>
      <c r="I780" s="176"/>
      <c r="L780" s="172"/>
      <c r="M780" s="177"/>
      <c r="T780" s="178"/>
      <c r="AT780" s="173" t="s">
        <v>296</v>
      </c>
      <c r="AU780" s="173" t="s">
        <v>89</v>
      </c>
      <c r="AV780" s="13" t="s">
        <v>89</v>
      </c>
      <c r="AW780" s="13" t="s">
        <v>4</v>
      </c>
      <c r="AX780" s="13" t="s">
        <v>86</v>
      </c>
      <c r="AY780" s="173" t="s">
        <v>150</v>
      </c>
    </row>
    <row r="781" spans="2:63" s="11" customFormat="1" ht="22.9" customHeight="1">
      <c r="B781" s="124"/>
      <c r="D781" s="125" t="s">
        <v>77</v>
      </c>
      <c r="E781" s="134" t="s">
        <v>166</v>
      </c>
      <c r="F781" s="134" t="s">
        <v>985</v>
      </c>
      <c r="I781" s="127"/>
      <c r="J781" s="135">
        <f>BK781</f>
        <v>0</v>
      </c>
      <c r="L781" s="124"/>
      <c r="M781" s="129"/>
      <c r="P781" s="130">
        <f>SUM(P782:P815)</f>
        <v>0</v>
      </c>
      <c r="R781" s="130">
        <f>SUM(R782:R815)</f>
        <v>7.091547449999999</v>
      </c>
      <c r="T781" s="131">
        <f>SUM(T782:T815)</f>
        <v>0</v>
      </c>
      <c r="AR781" s="125" t="s">
        <v>86</v>
      </c>
      <c r="AT781" s="132" t="s">
        <v>77</v>
      </c>
      <c r="AU781" s="132" t="s">
        <v>86</v>
      </c>
      <c r="AY781" s="125" t="s">
        <v>150</v>
      </c>
      <c r="BK781" s="133">
        <f>SUM(BK782:BK815)</f>
        <v>0</v>
      </c>
    </row>
    <row r="782" spans="2:65" s="1" customFormat="1" ht="24.2" customHeight="1">
      <c r="B782" s="32"/>
      <c r="C782" s="154" t="s">
        <v>986</v>
      </c>
      <c r="D782" s="154" t="s">
        <v>172</v>
      </c>
      <c r="E782" s="155" t="s">
        <v>987</v>
      </c>
      <c r="F782" s="156" t="s">
        <v>988</v>
      </c>
      <c r="G782" s="157" t="s">
        <v>849</v>
      </c>
      <c r="H782" s="158">
        <v>4</v>
      </c>
      <c r="I782" s="159"/>
      <c r="J782" s="160">
        <f>ROUND(I782*H782,2)</f>
        <v>0</v>
      </c>
      <c r="K782" s="156" t="s">
        <v>294</v>
      </c>
      <c r="L782" s="32"/>
      <c r="M782" s="161" t="s">
        <v>1</v>
      </c>
      <c r="N782" s="162" t="s">
        <v>43</v>
      </c>
      <c r="P782" s="146">
        <f>O782*H782</f>
        <v>0</v>
      </c>
      <c r="Q782" s="146">
        <v>0.17489</v>
      </c>
      <c r="R782" s="146">
        <f>Q782*H782</f>
        <v>0.69956</v>
      </c>
      <c r="S782" s="146">
        <v>0</v>
      </c>
      <c r="T782" s="147">
        <f>S782*H782</f>
        <v>0</v>
      </c>
      <c r="AR782" s="148" t="s">
        <v>171</v>
      </c>
      <c r="AT782" s="148" t="s">
        <v>172</v>
      </c>
      <c r="AU782" s="148" t="s">
        <v>89</v>
      </c>
      <c r="AY782" s="17" t="s">
        <v>150</v>
      </c>
      <c r="BE782" s="149">
        <f>IF(N782="základní",J782,0)</f>
        <v>0</v>
      </c>
      <c r="BF782" s="149">
        <f>IF(N782="snížená",J782,0)</f>
        <v>0</v>
      </c>
      <c r="BG782" s="149">
        <f>IF(N782="zákl. přenesená",J782,0)</f>
        <v>0</v>
      </c>
      <c r="BH782" s="149">
        <f>IF(N782="sníž. přenesená",J782,0)</f>
        <v>0</v>
      </c>
      <c r="BI782" s="149">
        <f>IF(N782="nulová",J782,0)</f>
        <v>0</v>
      </c>
      <c r="BJ782" s="17" t="s">
        <v>86</v>
      </c>
      <c r="BK782" s="149">
        <f>ROUND(I782*H782,2)</f>
        <v>0</v>
      </c>
      <c r="BL782" s="17" t="s">
        <v>171</v>
      </c>
      <c r="BM782" s="148" t="s">
        <v>989</v>
      </c>
    </row>
    <row r="783" spans="2:47" s="1" customFormat="1" ht="29.25">
      <c r="B783" s="32"/>
      <c r="D783" s="150" t="s">
        <v>160</v>
      </c>
      <c r="F783" s="151" t="s">
        <v>990</v>
      </c>
      <c r="I783" s="152"/>
      <c r="L783" s="32"/>
      <c r="M783" s="153"/>
      <c r="T783" s="56"/>
      <c r="AT783" s="17" t="s">
        <v>160</v>
      </c>
      <c r="AU783" s="17" t="s">
        <v>89</v>
      </c>
    </row>
    <row r="784" spans="2:51" s="12" customFormat="1" ht="12">
      <c r="B784" s="166"/>
      <c r="D784" s="150" t="s">
        <v>296</v>
      </c>
      <c r="E784" s="167" t="s">
        <v>1</v>
      </c>
      <c r="F784" s="168" t="s">
        <v>991</v>
      </c>
      <c r="H784" s="167" t="s">
        <v>1</v>
      </c>
      <c r="I784" s="169"/>
      <c r="L784" s="166"/>
      <c r="M784" s="170"/>
      <c r="T784" s="171"/>
      <c r="AT784" s="167" t="s">
        <v>296</v>
      </c>
      <c r="AU784" s="167" t="s">
        <v>89</v>
      </c>
      <c r="AV784" s="12" t="s">
        <v>86</v>
      </c>
      <c r="AW784" s="12" t="s">
        <v>33</v>
      </c>
      <c r="AX784" s="12" t="s">
        <v>78</v>
      </c>
      <c r="AY784" s="167" t="s">
        <v>150</v>
      </c>
    </row>
    <row r="785" spans="2:51" s="13" customFormat="1" ht="22.5">
      <c r="B785" s="172"/>
      <c r="D785" s="150" t="s">
        <v>296</v>
      </c>
      <c r="E785" s="173" t="s">
        <v>1</v>
      </c>
      <c r="F785" s="174" t="s">
        <v>992</v>
      </c>
      <c r="H785" s="175">
        <v>2</v>
      </c>
      <c r="I785" s="176"/>
      <c r="L785" s="172"/>
      <c r="M785" s="177"/>
      <c r="T785" s="178"/>
      <c r="AT785" s="173" t="s">
        <v>296</v>
      </c>
      <c r="AU785" s="173" t="s">
        <v>89</v>
      </c>
      <c r="AV785" s="13" t="s">
        <v>89</v>
      </c>
      <c r="AW785" s="13" t="s">
        <v>33</v>
      </c>
      <c r="AX785" s="13" t="s">
        <v>78</v>
      </c>
      <c r="AY785" s="173" t="s">
        <v>150</v>
      </c>
    </row>
    <row r="786" spans="2:51" s="13" customFormat="1" ht="22.5">
      <c r="B786" s="172"/>
      <c r="D786" s="150" t="s">
        <v>296</v>
      </c>
      <c r="E786" s="173" t="s">
        <v>1</v>
      </c>
      <c r="F786" s="174" t="s">
        <v>993</v>
      </c>
      <c r="H786" s="175">
        <v>2</v>
      </c>
      <c r="I786" s="176"/>
      <c r="L786" s="172"/>
      <c r="M786" s="177"/>
      <c r="T786" s="178"/>
      <c r="AT786" s="173" t="s">
        <v>296</v>
      </c>
      <c r="AU786" s="173" t="s">
        <v>89</v>
      </c>
      <c r="AV786" s="13" t="s">
        <v>89</v>
      </c>
      <c r="AW786" s="13" t="s">
        <v>33</v>
      </c>
      <c r="AX786" s="13" t="s">
        <v>78</v>
      </c>
      <c r="AY786" s="173" t="s">
        <v>150</v>
      </c>
    </row>
    <row r="787" spans="2:51" s="14" customFormat="1" ht="12">
      <c r="B787" s="179"/>
      <c r="D787" s="150" t="s">
        <v>296</v>
      </c>
      <c r="E787" s="180" t="s">
        <v>1</v>
      </c>
      <c r="F787" s="181" t="s">
        <v>303</v>
      </c>
      <c r="H787" s="182">
        <v>4</v>
      </c>
      <c r="I787" s="183"/>
      <c r="L787" s="179"/>
      <c r="M787" s="184"/>
      <c r="T787" s="185"/>
      <c r="AT787" s="180" t="s">
        <v>296</v>
      </c>
      <c r="AU787" s="180" t="s">
        <v>89</v>
      </c>
      <c r="AV787" s="14" t="s">
        <v>171</v>
      </c>
      <c r="AW787" s="14" t="s">
        <v>33</v>
      </c>
      <c r="AX787" s="14" t="s">
        <v>86</v>
      </c>
      <c r="AY787" s="180" t="s">
        <v>150</v>
      </c>
    </row>
    <row r="788" spans="2:65" s="1" customFormat="1" ht="24.2" customHeight="1">
      <c r="B788" s="32"/>
      <c r="C788" s="136" t="s">
        <v>994</v>
      </c>
      <c r="D788" s="136" t="s">
        <v>153</v>
      </c>
      <c r="E788" s="137" t="s">
        <v>995</v>
      </c>
      <c r="F788" s="138" t="s">
        <v>996</v>
      </c>
      <c r="G788" s="139" t="s">
        <v>849</v>
      </c>
      <c r="H788" s="140">
        <v>4</v>
      </c>
      <c r="I788" s="141"/>
      <c r="J788" s="142">
        <f>ROUND(I788*H788,2)</f>
        <v>0</v>
      </c>
      <c r="K788" s="138" t="s">
        <v>294</v>
      </c>
      <c r="L788" s="143"/>
      <c r="M788" s="144" t="s">
        <v>1</v>
      </c>
      <c r="N788" s="145" t="s">
        <v>43</v>
      </c>
      <c r="P788" s="146">
        <f>O788*H788</f>
        <v>0</v>
      </c>
      <c r="Q788" s="146">
        <v>0.0043</v>
      </c>
      <c r="R788" s="146">
        <f>Q788*H788</f>
        <v>0.0172</v>
      </c>
      <c r="S788" s="146">
        <v>0</v>
      </c>
      <c r="T788" s="147">
        <f>S788*H788</f>
        <v>0</v>
      </c>
      <c r="AR788" s="148" t="s">
        <v>195</v>
      </c>
      <c r="AT788" s="148" t="s">
        <v>153</v>
      </c>
      <c r="AU788" s="148" t="s">
        <v>89</v>
      </c>
      <c r="AY788" s="17" t="s">
        <v>150</v>
      </c>
      <c r="BE788" s="149">
        <f>IF(N788="základní",J788,0)</f>
        <v>0</v>
      </c>
      <c r="BF788" s="149">
        <f>IF(N788="snížená",J788,0)</f>
        <v>0</v>
      </c>
      <c r="BG788" s="149">
        <f>IF(N788="zákl. přenesená",J788,0)</f>
        <v>0</v>
      </c>
      <c r="BH788" s="149">
        <f>IF(N788="sníž. přenesená",J788,0)</f>
        <v>0</v>
      </c>
      <c r="BI788" s="149">
        <f>IF(N788="nulová",J788,0)</f>
        <v>0</v>
      </c>
      <c r="BJ788" s="17" t="s">
        <v>86</v>
      </c>
      <c r="BK788" s="149">
        <f>ROUND(I788*H788,2)</f>
        <v>0</v>
      </c>
      <c r="BL788" s="17" t="s">
        <v>171</v>
      </c>
      <c r="BM788" s="148" t="s">
        <v>997</v>
      </c>
    </row>
    <row r="789" spans="2:47" s="1" customFormat="1" ht="29.25">
      <c r="B789" s="32"/>
      <c r="D789" s="150" t="s">
        <v>160</v>
      </c>
      <c r="F789" s="151" t="s">
        <v>998</v>
      </c>
      <c r="I789" s="152"/>
      <c r="L789" s="32"/>
      <c r="M789" s="153"/>
      <c r="T789" s="56"/>
      <c r="AT789" s="17" t="s">
        <v>160</v>
      </c>
      <c r="AU789" s="17" t="s">
        <v>89</v>
      </c>
    </row>
    <row r="790" spans="2:65" s="1" customFormat="1" ht="33" customHeight="1">
      <c r="B790" s="32"/>
      <c r="C790" s="154" t="s">
        <v>999</v>
      </c>
      <c r="D790" s="154" t="s">
        <v>172</v>
      </c>
      <c r="E790" s="155" t="s">
        <v>1000</v>
      </c>
      <c r="F790" s="156" t="s">
        <v>1001</v>
      </c>
      <c r="G790" s="157" t="s">
        <v>446</v>
      </c>
      <c r="H790" s="158">
        <v>2.484</v>
      </c>
      <c r="I790" s="159"/>
      <c r="J790" s="160">
        <f>ROUND(I790*H790,2)</f>
        <v>0</v>
      </c>
      <c r="K790" s="156" t="s">
        <v>294</v>
      </c>
      <c r="L790" s="32"/>
      <c r="M790" s="161" t="s">
        <v>1</v>
      </c>
      <c r="N790" s="162" t="s">
        <v>43</v>
      </c>
      <c r="P790" s="146">
        <f>O790*H790</f>
        <v>0</v>
      </c>
      <c r="Q790" s="146">
        <v>2.5143</v>
      </c>
      <c r="R790" s="146">
        <f>Q790*H790</f>
        <v>6.2455212</v>
      </c>
      <c r="S790" s="146">
        <v>0</v>
      </c>
      <c r="T790" s="147">
        <f>S790*H790</f>
        <v>0</v>
      </c>
      <c r="AR790" s="148" t="s">
        <v>171</v>
      </c>
      <c r="AT790" s="148" t="s">
        <v>172</v>
      </c>
      <c r="AU790" s="148" t="s">
        <v>89</v>
      </c>
      <c r="AY790" s="17" t="s">
        <v>150</v>
      </c>
      <c r="BE790" s="149">
        <f>IF(N790="základní",J790,0)</f>
        <v>0</v>
      </c>
      <c r="BF790" s="149">
        <f>IF(N790="snížená",J790,0)</f>
        <v>0</v>
      </c>
      <c r="BG790" s="149">
        <f>IF(N790="zákl. přenesená",J790,0)</f>
        <v>0</v>
      </c>
      <c r="BH790" s="149">
        <f>IF(N790="sníž. přenesená",J790,0)</f>
        <v>0</v>
      </c>
      <c r="BI790" s="149">
        <f>IF(N790="nulová",J790,0)</f>
        <v>0</v>
      </c>
      <c r="BJ790" s="17" t="s">
        <v>86</v>
      </c>
      <c r="BK790" s="149">
        <f>ROUND(I790*H790,2)</f>
        <v>0</v>
      </c>
      <c r="BL790" s="17" t="s">
        <v>171</v>
      </c>
      <c r="BM790" s="148" t="s">
        <v>1002</v>
      </c>
    </row>
    <row r="791" spans="2:47" s="1" customFormat="1" ht="19.5">
      <c r="B791" s="32"/>
      <c r="D791" s="150" t="s">
        <v>160</v>
      </c>
      <c r="F791" s="151" t="s">
        <v>1003</v>
      </c>
      <c r="I791" s="152"/>
      <c r="L791" s="32"/>
      <c r="M791" s="153"/>
      <c r="T791" s="56"/>
      <c r="AT791" s="17" t="s">
        <v>160</v>
      </c>
      <c r="AU791" s="17" t="s">
        <v>89</v>
      </c>
    </row>
    <row r="792" spans="2:51" s="12" customFormat="1" ht="12">
      <c r="B792" s="166"/>
      <c r="D792" s="150" t="s">
        <v>296</v>
      </c>
      <c r="E792" s="167" t="s">
        <v>1</v>
      </c>
      <c r="F792" s="168" t="s">
        <v>1004</v>
      </c>
      <c r="H792" s="167" t="s">
        <v>1</v>
      </c>
      <c r="I792" s="169"/>
      <c r="L792" s="166"/>
      <c r="M792" s="170"/>
      <c r="T792" s="171"/>
      <c r="AT792" s="167" t="s">
        <v>296</v>
      </c>
      <c r="AU792" s="167" t="s">
        <v>89</v>
      </c>
      <c r="AV792" s="12" t="s">
        <v>86</v>
      </c>
      <c r="AW792" s="12" t="s">
        <v>33</v>
      </c>
      <c r="AX792" s="12" t="s">
        <v>78</v>
      </c>
      <c r="AY792" s="167" t="s">
        <v>150</v>
      </c>
    </row>
    <row r="793" spans="2:51" s="12" customFormat="1" ht="12">
      <c r="B793" s="166"/>
      <c r="D793" s="150" t="s">
        <v>296</v>
      </c>
      <c r="E793" s="167" t="s">
        <v>1</v>
      </c>
      <c r="F793" s="168" t="s">
        <v>1005</v>
      </c>
      <c r="H793" s="167" t="s">
        <v>1</v>
      </c>
      <c r="I793" s="169"/>
      <c r="L793" s="166"/>
      <c r="M793" s="170"/>
      <c r="T793" s="171"/>
      <c r="AT793" s="167" t="s">
        <v>296</v>
      </c>
      <c r="AU793" s="167" t="s">
        <v>89</v>
      </c>
      <c r="AV793" s="12" t="s">
        <v>86</v>
      </c>
      <c r="AW793" s="12" t="s">
        <v>33</v>
      </c>
      <c r="AX793" s="12" t="s">
        <v>78</v>
      </c>
      <c r="AY793" s="167" t="s">
        <v>150</v>
      </c>
    </row>
    <row r="794" spans="2:51" s="13" customFormat="1" ht="12">
      <c r="B794" s="172"/>
      <c r="D794" s="150" t="s">
        <v>296</v>
      </c>
      <c r="E794" s="173" t="s">
        <v>1</v>
      </c>
      <c r="F794" s="174" t="s">
        <v>1006</v>
      </c>
      <c r="H794" s="175">
        <v>1.356</v>
      </c>
      <c r="I794" s="176"/>
      <c r="L794" s="172"/>
      <c r="M794" s="177"/>
      <c r="T794" s="178"/>
      <c r="AT794" s="173" t="s">
        <v>296</v>
      </c>
      <c r="AU794" s="173" t="s">
        <v>89</v>
      </c>
      <c r="AV794" s="13" t="s">
        <v>89</v>
      </c>
      <c r="AW794" s="13" t="s">
        <v>33</v>
      </c>
      <c r="AX794" s="13" t="s">
        <v>78</v>
      </c>
      <c r="AY794" s="173" t="s">
        <v>150</v>
      </c>
    </row>
    <row r="795" spans="2:51" s="13" customFormat="1" ht="12">
      <c r="B795" s="172"/>
      <c r="D795" s="150" t="s">
        <v>296</v>
      </c>
      <c r="E795" s="173" t="s">
        <v>1</v>
      </c>
      <c r="F795" s="174" t="s">
        <v>1007</v>
      </c>
      <c r="H795" s="175">
        <v>0.12</v>
      </c>
      <c r="I795" s="176"/>
      <c r="L795" s="172"/>
      <c r="M795" s="177"/>
      <c r="T795" s="178"/>
      <c r="AT795" s="173" t="s">
        <v>296</v>
      </c>
      <c r="AU795" s="173" t="s">
        <v>89</v>
      </c>
      <c r="AV795" s="13" t="s">
        <v>89</v>
      </c>
      <c r="AW795" s="13" t="s">
        <v>33</v>
      </c>
      <c r="AX795" s="13" t="s">
        <v>78</v>
      </c>
      <c r="AY795" s="173" t="s">
        <v>150</v>
      </c>
    </row>
    <row r="796" spans="2:51" s="13" customFormat="1" ht="12">
      <c r="B796" s="172"/>
      <c r="D796" s="150" t="s">
        <v>296</v>
      </c>
      <c r="E796" s="173" t="s">
        <v>1</v>
      </c>
      <c r="F796" s="174" t="s">
        <v>1008</v>
      </c>
      <c r="H796" s="175">
        <v>1.008</v>
      </c>
      <c r="I796" s="176"/>
      <c r="L796" s="172"/>
      <c r="M796" s="177"/>
      <c r="T796" s="178"/>
      <c r="AT796" s="173" t="s">
        <v>296</v>
      </c>
      <c r="AU796" s="173" t="s">
        <v>89</v>
      </c>
      <c r="AV796" s="13" t="s">
        <v>89</v>
      </c>
      <c r="AW796" s="13" t="s">
        <v>33</v>
      </c>
      <c r="AX796" s="13" t="s">
        <v>78</v>
      </c>
      <c r="AY796" s="173" t="s">
        <v>150</v>
      </c>
    </row>
    <row r="797" spans="2:51" s="14" customFormat="1" ht="12">
      <c r="B797" s="179"/>
      <c r="D797" s="150" t="s">
        <v>296</v>
      </c>
      <c r="E797" s="180" t="s">
        <v>1</v>
      </c>
      <c r="F797" s="181" t="s">
        <v>303</v>
      </c>
      <c r="H797" s="182">
        <v>2.484</v>
      </c>
      <c r="I797" s="183"/>
      <c r="L797" s="179"/>
      <c r="M797" s="184"/>
      <c r="T797" s="185"/>
      <c r="AT797" s="180" t="s">
        <v>296</v>
      </c>
      <c r="AU797" s="180" t="s">
        <v>89</v>
      </c>
      <c r="AV797" s="14" t="s">
        <v>171</v>
      </c>
      <c r="AW797" s="14" t="s">
        <v>33</v>
      </c>
      <c r="AX797" s="14" t="s">
        <v>86</v>
      </c>
      <c r="AY797" s="180" t="s">
        <v>150</v>
      </c>
    </row>
    <row r="798" spans="2:65" s="1" customFormat="1" ht="33" customHeight="1">
      <c r="B798" s="32"/>
      <c r="C798" s="154" t="s">
        <v>1009</v>
      </c>
      <c r="D798" s="154" t="s">
        <v>172</v>
      </c>
      <c r="E798" s="155" t="s">
        <v>1010</v>
      </c>
      <c r="F798" s="156" t="s">
        <v>1011</v>
      </c>
      <c r="G798" s="157" t="s">
        <v>293</v>
      </c>
      <c r="H798" s="158">
        <v>16.622</v>
      </c>
      <c r="I798" s="159"/>
      <c r="J798" s="160">
        <f>ROUND(I798*H798,2)</f>
        <v>0</v>
      </c>
      <c r="K798" s="156" t="s">
        <v>294</v>
      </c>
      <c r="L798" s="32"/>
      <c r="M798" s="161" t="s">
        <v>1</v>
      </c>
      <c r="N798" s="162" t="s">
        <v>43</v>
      </c>
      <c r="P798" s="146">
        <f>O798*H798</f>
        <v>0</v>
      </c>
      <c r="Q798" s="146">
        <v>0.00247</v>
      </c>
      <c r="R798" s="146">
        <f>Q798*H798</f>
        <v>0.04105634</v>
      </c>
      <c r="S798" s="146">
        <v>0</v>
      </c>
      <c r="T798" s="147">
        <f>S798*H798</f>
        <v>0</v>
      </c>
      <c r="AR798" s="148" t="s">
        <v>171</v>
      </c>
      <c r="AT798" s="148" t="s">
        <v>172</v>
      </c>
      <c r="AU798" s="148" t="s">
        <v>89</v>
      </c>
      <c r="AY798" s="17" t="s">
        <v>150</v>
      </c>
      <c r="BE798" s="149">
        <f>IF(N798="základní",J798,0)</f>
        <v>0</v>
      </c>
      <c r="BF798" s="149">
        <f>IF(N798="snížená",J798,0)</f>
        <v>0</v>
      </c>
      <c r="BG798" s="149">
        <f>IF(N798="zákl. přenesená",J798,0)</f>
        <v>0</v>
      </c>
      <c r="BH798" s="149">
        <f>IF(N798="sníž. přenesená",J798,0)</f>
        <v>0</v>
      </c>
      <c r="BI798" s="149">
        <f>IF(N798="nulová",J798,0)</f>
        <v>0</v>
      </c>
      <c r="BJ798" s="17" t="s">
        <v>86</v>
      </c>
      <c r="BK798" s="149">
        <f>ROUND(I798*H798,2)</f>
        <v>0</v>
      </c>
      <c r="BL798" s="17" t="s">
        <v>171</v>
      </c>
      <c r="BM798" s="148" t="s">
        <v>1012</v>
      </c>
    </row>
    <row r="799" spans="2:51" s="12" customFormat="1" ht="12">
      <c r="B799" s="166"/>
      <c r="D799" s="150" t="s">
        <v>296</v>
      </c>
      <c r="E799" s="167" t="s">
        <v>1</v>
      </c>
      <c r="F799" s="168" t="s">
        <v>1004</v>
      </c>
      <c r="H799" s="167" t="s">
        <v>1</v>
      </c>
      <c r="I799" s="169"/>
      <c r="L799" s="166"/>
      <c r="M799" s="170"/>
      <c r="T799" s="171"/>
      <c r="AT799" s="167" t="s">
        <v>296</v>
      </c>
      <c r="AU799" s="167" t="s">
        <v>89</v>
      </c>
      <c r="AV799" s="12" t="s">
        <v>86</v>
      </c>
      <c r="AW799" s="12" t="s">
        <v>33</v>
      </c>
      <c r="AX799" s="12" t="s">
        <v>78</v>
      </c>
      <c r="AY799" s="167" t="s">
        <v>150</v>
      </c>
    </row>
    <row r="800" spans="2:51" s="12" customFormat="1" ht="12">
      <c r="B800" s="166"/>
      <c r="D800" s="150" t="s">
        <v>296</v>
      </c>
      <c r="E800" s="167" t="s">
        <v>1</v>
      </c>
      <c r="F800" s="168" t="s">
        <v>1005</v>
      </c>
      <c r="H800" s="167" t="s">
        <v>1</v>
      </c>
      <c r="I800" s="169"/>
      <c r="L800" s="166"/>
      <c r="M800" s="170"/>
      <c r="T800" s="171"/>
      <c r="AT800" s="167" t="s">
        <v>296</v>
      </c>
      <c r="AU800" s="167" t="s">
        <v>89</v>
      </c>
      <c r="AV800" s="12" t="s">
        <v>86</v>
      </c>
      <c r="AW800" s="12" t="s">
        <v>33</v>
      </c>
      <c r="AX800" s="12" t="s">
        <v>78</v>
      </c>
      <c r="AY800" s="167" t="s">
        <v>150</v>
      </c>
    </row>
    <row r="801" spans="2:51" s="13" customFormat="1" ht="12">
      <c r="B801" s="172"/>
      <c r="D801" s="150" t="s">
        <v>296</v>
      </c>
      <c r="E801" s="173" t="s">
        <v>1</v>
      </c>
      <c r="F801" s="174" t="s">
        <v>1013</v>
      </c>
      <c r="H801" s="175">
        <v>9.042</v>
      </c>
      <c r="I801" s="176"/>
      <c r="L801" s="172"/>
      <c r="M801" s="177"/>
      <c r="T801" s="178"/>
      <c r="AT801" s="173" t="s">
        <v>296</v>
      </c>
      <c r="AU801" s="173" t="s">
        <v>89</v>
      </c>
      <c r="AV801" s="13" t="s">
        <v>89</v>
      </c>
      <c r="AW801" s="13" t="s">
        <v>33</v>
      </c>
      <c r="AX801" s="13" t="s">
        <v>78</v>
      </c>
      <c r="AY801" s="173" t="s">
        <v>150</v>
      </c>
    </row>
    <row r="802" spans="2:51" s="13" customFormat="1" ht="12">
      <c r="B802" s="172"/>
      <c r="D802" s="150" t="s">
        <v>296</v>
      </c>
      <c r="E802" s="173" t="s">
        <v>1</v>
      </c>
      <c r="F802" s="174" t="s">
        <v>1014</v>
      </c>
      <c r="H802" s="175">
        <v>0.86</v>
      </c>
      <c r="I802" s="176"/>
      <c r="L802" s="172"/>
      <c r="M802" s="177"/>
      <c r="T802" s="178"/>
      <c r="AT802" s="173" t="s">
        <v>296</v>
      </c>
      <c r="AU802" s="173" t="s">
        <v>89</v>
      </c>
      <c r="AV802" s="13" t="s">
        <v>89</v>
      </c>
      <c r="AW802" s="13" t="s">
        <v>33</v>
      </c>
      <c r="AX802" s="13" t="s">
        <v>78</v>
      </c>
      <c r="AY802" s="173" t="s">
        <v>150</v>
      </c>
    </row>
    <row r="803" spans="2:51" s="13" customFormat="1" ht="12">
      <c r="B803" s="172"/>
      <c r="D803" s="150" t="s">
        <v>296</v>
      </c>
      <c r="E803" s="173" t="s">
        <v>1</v>
      </c>
      <c r="F803" s="174" t="s">
        <v>1015</v>
      </c>
      <c r="H803" s="175">
        <v>6.72</v>
      </c>
      <c r="I803" s="176"/>
      <c r="L803" s="172"/>
      <c r="M803" s="177"/>
      <c r="T803" s="178"/>
      <c r="AT803" s="173" t="s">
        <v>296</v>
      </c>
      <c r="AU803" s="173" t="s">
        <v>89</v>
      </c>
      <c r="AV803" s="13" t="s">
        <v>89</v>
      </c>
      <c r="AW803" s="13" t="s">
        <v>33</v>
      </c>
      <c r="AX803" s="13" t="s">
        <v>78</v>
      </c>
      <c r="AY803" s="173" t="s">
        <v>150</v>
      </c>
    </row>
    <row r="804" spans="2:51" s="14" customFormat="1" ht="12">
      <c r="B804" s="179"/>
      <c r="D804" s="150" t="s">
        <v>296</v>
      </c>
      <c r="E804" s="180" t="s">
        <v>1</v>
      </c>
      <c r="F804" s="181" t="s">
        <v>303</v>
      </c>
      <c r="H804" s="182">
        <v>16.622</v>
      </c>
      <c r="I804" s="183"/>
      <c r="L804" s="179"/>
      <c r="M804" s="184"/>
      <c r="T804" s="185"/>
      <c r="AT804" s="180" t="s">
        <v>296</v>
      </c>
      <c r="AU804" s="180" t="s">
        <v>89</v>
      </c>
      <c r="AV804" s="14" t="s">
        <v>171</v>
      </c>
      <c r="AW804" s="14" t="s">
        <v>33</v>
      </c>
      <c r="AX804" s="14" t="s">
        <v>86</v>
      </c>
      <c r="AY804" s="180" t="s">
        <v>150</v>
      </c>
    </row>
    <row r="805" spans="2:65" s="1" customFormat="1" ht="33" customHeight="1">
      <c r="B805" s="32"/>
      <c r="C805" s="154" t="s">
        <v>1016</v>
      </c>
      <c r="D805" s="154" t="s">
        <v>172</v>
      </c>
      <c r="E805" s="155" t="s">
        <v>1017</v>
      </c>
      <c r="F805" s="156" t="s">
        <v>1018</v>
      </c>
      <c r="G805" s="157" t="s">
        <v>293</v>
      </c>
      <c r="H805" s="158">
        <v>16.622</v>
      </c>
      <c r="I805" s="159"/>
      <c r="J805" s="160">
        <f>ROUND(I805*H805,2)</f>
        <v>0</v>
      </c>
      <c r="K805" s="156" t="s">
        <v>294</v>
      </c>
      <c r="L805" s="32"/>
      <c r="M805" s="161" t="s">
        <v>1</v>
      </c>
      <c r="N805" s="162" t="s">
        <v>43</v>
      </c>
      <c r="P805" s="146">
        <f>O805*H805</f>
        <v>0</v>
      </c>
      <c r="Q805" s="146">
        <v>0</v>
      </c>
      <c r="R805" s="146">
        <f>Q805*H805</f>
        <v>0</v>
      </c>
      <c r="S805" s="146">
        <v>0</v>
      </c>
      <c r="T805" s="147">
        <f>S805*H805</f>
        <v>0</v>
      </c>
      <c r="AR805" s="148" t="s">
        <v>171</v>
      </c>
      <c r="AT805" s="148" t="s">
        <v>172</v>
      </c>
      <c r="AU805" s="148" t="s">
        <v>89</v>
      </c>
      <c r="AY805" s="17" t="s">
        <v>150</v>
      </c>
      <c r="BE805" s="149">
        <f>IF(N805="základní",J805,0)</f>
        <v>0</v>
      </c>
      <c r="BF805" s="149">
        <f>IF(N805="snížená",J805,0)</f>
        <v>0</v>
      </c>
      <c r="BG805" s="149">
        <f>IF(N805="zákl. přenesená",J805,0)</f>
        <v>0</v>
      </c>
      <c r="BH805" s="149">
        <f>IF(N805="sníž. přenesená",J805,0)</f>
        <v>0</v>
      </c>
      <c r="BI805" s="149">
        <f>IF(N805="nulová",J805,0)</f>
        <v>0</v>
      </c>
      <c r="BJ805" s="17" t="s">
        <v>86</v>
      </c>
      <c r="BK805" s="149">
        <f>ROUND(I805*H805,2)</f>
        <v>0</v>
      </c>
      <c r="BL805" s="17" t="s">
        <v>171</v>
      </c>
      <c r="BM805" s="148" t="s">
        <v>1019</v>
      </c>
    </row>
    <row r="806" spans="2:65" s="1" customFormat="1" ht="24.2" customHeight="1">
      <c r="B806" s="32"/>
      <c r="C806" s="154" t="s">
        <v>1020</v>
      </c>
      <c r="D806" s="154" t="s">
        <v>172</v>
      </c>
      <c r="E806" s="155" t="s">
        <v>1021</v>
      </c>
      <c r="F806" s="156" t="s">
        <v>1022</v>
      </c>
      <c r="G806" s="157" t="s">
        <v>715</v>
      </c>
      <c r="H806" s="158">
        <v>0.083</v>
      </c>
      <c r="I806" s="159"/>
      <c r="J806" s="160">
        <f>ROUND(I806*H806,2)</f>
        <v>0</v>
      </c>
      <c r="K806" s="156" t="s">
        <v>294</v>
      </c>
      <c r="L806" s="32"/>
      <c r="M806" s="161" t="s">
        <v>1</v>
      </c>
      <c r="N806" s="162" t="s">
        <v>43</v>
      </c>
      <c r="P806" s="146">
        <f>O806*H806</f>
        <v>0</v>
      </c>
      <c r="Q806" s="146">
        <v>1.06277</v>
      </c>
      <c r="R806" s="146">
        <f>Q806*H806</f>
        <v>0.08820991</v>
      </c>
      <c r="S806" s="146">
        <v>0</v>
      </c>
      <c r="T806" s="147">
        <f>S806*H806</f>
        <v>0</v>
      </c>
      <c r="AR806" s="148" t="s">
        <v>171</v>
      </c>
      <c r="AT806" s="148" t="s">
        <v>172</v>
      </c>
      <c r="AU806" s="148" t="s">
        <v>89</v>
      </c>
      <c r="AY806" s="17" t="s">
        <v>150</v>
      </c>
      <c r="BE806" s="149">
        <f>IF(N806="základní",J806,0)</f>
        <v>0</v>
      </c>
      <c r="BF806" s="149">
        <f>IF(N806="snížená",J806,0)</f>
        <v>0</v>
      </c>
      <c r="BG806" s="149">
        <f>IF(N806="zákl. přenesená",J806,0)</f>
        <v>0</v>
      </c>
      <c r="BH806" s="149">
        <f>IF(N806="sníž. přenesená",J806,0)</f>
        <v>0</v>
      </c>
      <c r="BI806" s="149">
        <f>IF(N806="nulová",J806,0)</f>
        <v>0</v>
      </c>
      <c r="BJ806" s="17" t="s">
        <v>86</v>
      </c>
      <c r="BK806" s="149">
        <f>ROUND(I806*H806,2)</f>
        <v>0</v>
      </c>
      <c r="BL806" s="17" t="s">
        <v>171</v>
      </c>
      <c r="BM806" s="148" t="s">
        <v>1023</v>
      </c>
    </row>
    <row r="807" spans="2:47" s="1" customFormat="1" ht="29.25">
      <c r="B807" s="32"/>
      <c r="D807" s="150" t="s">
        <v>160</v>
      </c>
      <c r="F807" s="151" t="s">
        <v>1024</v>
      </c>
      <c r="I807" s="152"/>
      <c r="L807" s="32"/>
      <c r="M807" s="153"/>
      <c r="T807" s="56"/>
      <c r="AT807" s="17" t="s">
        <v>160</v>
      </c>
      <c r="AU807" s="17" t="s">
        <v>89</v>
      </c>
    </row>
    <row r="808" spans="2:51" s="12" customFormat="1" ht="12">
      <c r="B808" s="166"/>
      <c r="D808" s="150" t="s">
        <v>296</v>
      </c>
      <c r="E808" s="167" t="s">
        <v>1</v>
      </c>
      <c r="F808" s="168" t="s">
        <v>1004</v>
      </c>
      <c r="H808" s="167" t="s">
        <v>1</v>
      </c>
      <c r="I808" s="169"/>
      <c r="L808" s="166"/>
      <c r="M808" s="170"/>
      <c r="T808" s="171"/>
      <c r="AT808" s="167" t="s">
        <v>296</v>
      </c>
      <c r="AU808" s="167" t="s">
        <v>89</v>
      </c>
      <c r="AV808" s="12" t="s">
        <v>86</v>
      </c>
      <c r="AW808" s="12" t="s">
        <v>33</v>
      </c>
      <c r="AX808" s="12" t="s">
        <v>78</v>
      </c>
      <c r="AY808" s="167" t="s">
        <v>150</v>
      </c>
    </row>
    <row r="809" spans="2:51" s="12" customFormat="1" ht="12">
      <c r="B809" s="166"/>
      <c r="D809" s="150" t="s">
        <v>296</v>
      </c>
      <c r="E809" s="167" t="s">
        <v>1</v>
      </c>
      <c r="F809" s="168" t="s">
        <v>1005</v>
      </c>
      <c r="H809" s="167" t="s">
        <v>1</v>
      </c>
      <c r="I809" s="169"/>
      <c r="L809" s="166"/>
      <c r="M809" s="170"/>
      <c r="T809" s="171"/>
      <c r="AT809" s="167" t="s">
        <v>296</v>
      </c>
      <c r="AU809" s="167" t="s">
        <v>89</v>
      </c>
      <c r="AV809" s="12" t="s">
        <v>86</v>
      </c>
      <c r="AW809" s="12" t="s">
        <v>33</v>
      </c>
      <c r="AX809" s="12" t="s">
        <v>78</v>
      </c>
      <c r="AY809" s="167" t="s">
        <v>150</v>
      </c>
    </row>
    <row r="810" spans="2:51" s="13" customFormat="1" ht="12">
      <c r="B810" s="172"/>
      <c r="D810" s="150" t="s">
        <v>296</v>
      </c>
      <c r="E810" s="173" t="s">
        <v>1</v>
      </c>
      <c r="F810" s="174" t="s">
        <v>1025</v>
      </c>
      <c r="H810" s="175">
        <v>9.042</v>
      </c>
      <c r="I810" s="176"/>
      <c r="L810" s="172"/>
      <c r="M810" s="177"/>
      <c r="T810" s="178"/>
      <c r="AT810" s="173" t="s">
        <v>296</v>
      </c>
      <c r="AU810" s="173" t="s">
        <v>89</v>
      </c>
      <c r="AV810" s="13" t="s">
        <v>89</v>
      </c>
      <c r="AW810" s="13" t="s">
        <v>33</v>
      </c>
      <c r="AX810" s="13" t="s">
        <v>78</v>
      </c>
      <c r="AY810" s="173" t="s">
        <v>150</v>
      </c>
    </row>
    <row r="811" spans="2:51" s="13" customFormat="1" ht="12">
      <c r="B811" s="172"/>
      <c r="D811" s="150" t="s">
        <v>296</v>
      </c>
      <c r="E811" s="173" t="s">
        <v>1</v>
      </c>
      <c r="F811" s="174" t="s">
        <v>1026</v>
      </c>
      <c r="H811" s="175">
        <v>2.136</v>
      </c>
      <c r="I811" s="176"/>
      <c r="L811" s="172"/>
      <c r="M811" s="177"/>
      <c r="T811" s="178"/>
      <c r="AT811" s="173" t="s">
        <v>296</v>
      </c>
      <c r="AU811" s="173" t="s">
        <v>89</v>
      </c>
      <c r="AV811" s="13" t="s">
        <v>89</v>
      </c>
      <c r="AW811" s="13" t="s">
        <v>33</v>
      </c>
      <c r="AX811" s="13" t="s">
        <v>78</v>
      </c>
      <c r="AY811" s="173" t="s">
        <v>150</v>
      </c>
    </row>
    <row r="812" spans="2:51" s="13" customFormat="1" ht="12">
      <c r="B812" s="172"/>
      <c r="D812" s="150" t="s">
        <v>296</v>
      </c>
      <c r="E812" s="173" t="s">
        <v>1</v>
      </c>
      <c r="F812" s="174" t="s">
        <v>1027</v>
      </c>
      <c r="H812" s="175">
        <v>0.8</v>
      </c>
      <c r="I812" s="176"/>
      <c r="L812" s="172"/>
      <c r="M812" s="177"/>
      <c r="T812" s="178"/>
      <c r="AT812" s="173" t="s">
        <v>296</v>
      </c>
      <c r="AU812" s="173" t="s">
        <v>89</v>
      </c>
      <c r="AV812" s="13" t="s">
        <v>89</v>
      </c>
      <c r="AW812" s="13" t="s">
        <v>33</v>
      </c>
      <c r="AX812" s="13" t="s">
        <v>78</v>
      </c>
      <c r="AY812" s="173" t="s">
        <v>150</v>
      </c>
    </row>
    <row r="813" spans="2:51" s="13" customFormat="1" ht="12">
      <c r="B813" s="172"/>
      <c r="D813" s="150" t="s">
        <v>296</v>
      </c>
      <c r="E813" s="173" t="s">
        <v>1</v>
      </c>
      <c r="F813" s="174" t="s">
        <v>1028</v>
      </c>
      <c r="H813" s="175">
        <v>6.72</v>
      </c>
      <c r="I813" s="176"/>
      <c r="L813" s="172"/>
      <c r="M813" s="177"/>
      <c r="T813" s="178"/>
      <c r="AT813" s="173" t="s">
        <v>296</v>
      </c>
      <c r="AU813" s="173" t="s">
        <v>89</v>
      </c>
      <c r="AV813" s="13" t="s">
        <v>89</v>
      </c>
      <c r="AW813" s="13" t="s">
        <v>33</v>
      </c>
      <c r="AX813" s="13" t="s">
        <v>78</v>
      </c>
      <c r="AY813" s="173" t="s">
        <v>150</v>
      </c>
    </row>
    <row r="814" spans="2:51" s="15" customFormat="1" ht="12">
      <c r="B814" s="186"/>
      <c r="D814" s="150" t="s">
        <v>296</v>
      </c>
      <c r="E814" s="187" t="s">
        <v>1</v>
      </c>
      <c r="F814" s="188" t="s">
        <v>430</v>
      </c>
      <c r="H814" s="189">
        <v>18.698</v>
      </c>
      <c r="I814" s="190"/>
      <c r="L814" s="186"/>
      <c r="M814" s="191"/>
      <c r="T814" s="192"/>
      <c r="AT814" s="187" t="s">
        <v>296</v>
      </c>
      <c r="AU814" s="187" t="s">
        <v>89</v>
      </c>
      <c r="AV814" s="15" t="s">
        <v>166</v>
      </c>
      <c r="AW814" s="15" t="s">
        <v>33</v>
      </c>
      <c r="AX814" s="15" t="s">
        <v>78</v>
      </c>
      <c r="AY814" s="187" t="s">
        <v>150</v>
      </c>
    </row>
    <row r="815" spans="2:51" s="13" customFormat="1" ht="12">
      <c r="B815" s="172"/>
      <c r="D815" s="150" t="s">
        <v>296</v>
      </c>
      <c r="E815" s="173" t="s">
        <v>1</v>
      </c>
      <c r="F815" s="174" t="s">
        <v>1029</v>
      </c>
      <c r="H815" s="175">
        <v>0.083</v>
      </c>
      <c r="I815" s="176"/>
      <c r="L815" s="172"/>
      <c r="M815" s="177"/>
      <c r="T815" s="178"/>
      <c r="AT815" s="173" t="s">
        <v>296</v>
      </c>
      <c r="AU815" s="173" t="s">
        <v>89</v>
      </c>
      <c r="AV815" s="13" t="s">
        <v>89</v>
      </c>
      <c r="AW815" s="13" t="s">
        <v>33</v>
      </c>
      <c r="AX815" s="13" t="s">
        <v>86</v>
      </c>
      <c r="AY815" s="173" t="s">
        <v>150</v>
      </c>
    </row>
    <row r="816" spans="2:63" s="11" customFormat="1" ht="22.9" customHeight="1">
      <c r="B816" s="124"/>
      <c r="D816" s="125" t="s">
        <v>77</v>
      </c>
      <c r="E816" s="134" t="s">
        <v>1030</v>
      </c>
      <c r="F816" s="134" t="s">
        <v>1031</v>
      </c>
      <c r="I816" s="127"/>
      <c r="J816" s="135">
        <f>BK816</f>
        <v>0</v>
      </c>
      <c r="L816" s="124"/>
      <c r="M816" s="129"/>
      <c r="P816" s="130">
        <f>SUM(P817:P908)</f>
        <v>0</v>
      </c>
      <c r="R816" s="130">
        <f>SUM(R817:R908)</f>
        <v>802.4608470000001</v>
      </c>
      <c r="T816" s="131">
        <f>SUM(T817:T908)</f>
        <v>92.092</v>
      </c>
      <c r="AR816" s="125" t="s">
        <v>86</v>
      </c>
      <c r="AT816" s="132" t="s">
        <v>77</v>
      </c>
      <c r="AU816" s="132" t="s">
        <v>86</v>
      </c>
      <c r="AY816" s="125" t="s">
        <v>150</v>
      </c>
      <c r="BK816" s="133">
        <f>SUM(BK817:BK908)</f>
        <v>0</v>
      </c>
    </row>
    <row r="817" spans="2:65" s="1" customFormat="1" ht="33" customHeight="1">
      <c r="B817" s="32"/>
      <c r="C817" s="154" t="s">
        <v>1032</v>
      </c>
      <c r="D817" s="154" t="s">
        <v>172</v>
      </c>
      <c r="E817" s="155" t="s">
        <v>1033</v>
      </c>
      <c r="F817" s="156" t="s">
        <v>1034</v>
      </c>
      <c r="G817" s="157" t="s">
        <v>446</v>
      </c>
      <c r="H817" s="158">
        <v>328.5</v>
      </c>
      <c r="I817" s="159"/>
      <c r="J817" s="160">
        <f>ROUND(I817*H817,2)</f>
        <v>0</v>
      </c>
      <c r="K817" s="156" t="s">
        <v>294</v>
      </c>
      <c r="L817" s="32"/>
      <c r="M817" s="161" t="s">
        <v>1</v>
      </c>
      <c r="N817" s="162" t="s">
        <v>43</v>
      </c>
      <c r="P817" s="146">
        <f>O817*H817</f>
        <v>0</v>
      </c>
      <c r="Q817" s="146">
        <v>0</v>
      </c>
      <c r="R817" s="146">
        <f>Q817*H817</f>
        <v>0</v>
      </c>
      <c r="S817" s="146">
        <v>0</v>
      </c>
      <c r="T817" s="147">
        <f>S817*H817</f>
        <v>0</v>
      </c>
      <c r="AR817" s="148" t="s">
        <v>171</v>
      </c>
      <c r="AT817" s="148" t="s">
        <v>172</v>
      </c>
      <c r="AU817" s="148" t="s">
        <v>89</v>
      </c>
      <c r="AY817" s="17" t="s">
        <v>150</v>
      </c>
      <c r="BE817" s="149">
        <f>IF(N817="základní",J817,0)</f>
        <v>0</v>
      </c>
      <c r="BF817" s="149">
        <f>IF(N817="snížená",J817,0)</f>
        <v>0</v>
      </c>
      <c r="BG817" s="149">
        <f>IF(N817="zákl. přenesená",J817,0)</f>
        <v>0</v>
      </c>
      <c r="BH817" s="149">
        <f>IF(N817="sníž. přenesená",J817,0)</f>
        <v>0</v>
      </c>
      <c r="BI817" s="149">
        <f>IF(N817="nulová",J817,0)</f>
        <v>0</v>
      </c>
      <c r="BJ817" s="17" t="s">
        <v>86</v>
      </c>
      <c r="BK817" s="149">
        <f>ROUND(I817*H817,2)</f>
        <v>0</v>
      </c>
      <c r="BL817" s="17" t="s">
        <v>171</v>
      </c>
      <c r="BM817" s="148" t="s">
        <v>1035</v>
      </c>
    </row>
    <row r="818" spans="2:51" s="12" customFormat="1" ht="12">
      <c r="B818" s="166"/>
      <c r="D818" s="150" t="s">
        <v>296</v>
      </c>
      <c r="E818" s="167" t="s">
        <v>1</v>
      </c>
      <c r="F818" s="168" t="s">
        <v>1036</v>
      </c>
      <c r="H818" s="167" t="s">
        <v>1</v>
      </c>
      <c r="I818" s="169"/>
      <c r="L818" s="166"/>
      <c r="M818" s="170"/>
      <c r="T818" s="171"/>
      <c r="AT818" s="167" t="s">
        <v>296</v>
      </c>
      <c r="AU818" s="167" t="s">
        <v>89</v>
      </c>
      <c r="AV818" s="12" t="s">
        <v>86</v>
      </c>
      <c r="AW818" s="12" t="s">
        <v>33</v>
      </c>
      <c r="AX818" s="12" t="s">
        <v>78</v>
      </c>
      <c r="AY818" s="167" t="s">
        <v>150</v>
      </c>
    </row>
    <row r="819" spans="2:51" s="13" customFormat="1" ht="12">
      <c r="B819" s="172"/>
      <c r="D819" s="150" t="s">
        <v>296</v>
      </c>
      <c r="E819" s="173" t="s">
        <v>1</v>
      </c>
      <c r="F819" s="174" t="s">
        <v>1037</v>
      </c>
      <c r="H819" s="175">
        <v>123</v>
      </c>
      <c r="I819" s="176"/>
      <c r="L819" s="172"/>
      <c r="M819" s="177"/>
      <c r="T819" s="178"/>
      <c r="AT819" s="173" t="s">
        <v>296</v>
      </c>
      <c r="AU819" s="173" t="s">
        <v>89</v>
      </c>
      <c r="AV819" s="13" t="s">
        <v>89</v>
      </c>
      <c r="AW819" s="13" t="s">
        <v>33</v>
      </c>
      <c r="AX819" s="13" t="s">
        <v>78</v>
      </c>
      <c r="AY819" s="173" t="s">
        <v>150</v>
      </c>
    </row>
    <row r="820" spans="2:51" s="13" customFormat="1" ht="12">
      <c r="B820" s="172"/>
      <c r="D820" s="150" t="s">
        <v>296</v>
      </c>
      <c r="E820" s="173" t="s">
        <v>1</v>
      </c>
      <c r="F820" s="174" t="s">
        <v>1038</v>
      </c>
      <c r="H820" s="175">
        <v>60</v>
      </c>
      <c r="I820" s="176"/>
      <c r="L820" s="172"/>
      <c r="M820" s="177"/>
      <c r="T820" s="178"/>
      <c r="AT820" s="173" t="s">
        <v>296</v>
      </c>
      <c r="AU820" s="173" t="s">
        <v>89</v>
      </c>
      <c r="AV820" s="13" t="s">
        <v>89</v>
      </c>
      <c r="AW820" s="13" t="s">
        <v>33</v>
      </c>
      <c r="AX820" s="13" t="s">
        <v>78</v>
      </c>
      <c r="AY820" s="173" t="s">
        <v>150</v>
      </c>
    </row>
    <row r="821" spans="2:51" s="12" customFormat="1" ht="12">
      <c r="B821" s="166"/>
      <c r="D821" s="150" t="s">
        <v>296</v>
      </c>
      <c r="E821" s="167" t="s">
        <v>1</v>
      </c>
      <c r="F821" s="168" t="s">
        <v>1039</v>
      </c>
      <c r="H821" s="167" t="s">
        <v>1</v>
      </c>
      <c r="I821" s="169"/>
      <c r="L821" s="166"/>
      <c r="M821" s="170"/>
      <c r="T821" s="171"/>
      <c r="AT821" s="167" t="s">
        <v>296</v>
      </c>
      <c r="AU821" s="167" t="s">
        <v>89</v>
      </c>
      <c r="AV821" s="12" t="s">
        <v>86</v>
      </c>
      <c r="AW821" s="12" t="s">
        <v>33</v>
      </c>
      <c r="AX821" s="12" t="s">
        <v>78</v>
      </c>
      <c r="AY821" s="167" t="s">
        <v>150</v>
      </c>
    </row>
    <row r="822" spans="2:51" s="13" customFormat="1" ht="12">
      <c r="B822" s="172"/>
      <c r="D822" s="150" t="s">
        <v>296</v>
      </c>
      <c r="E822" s="173" t="s">
        <v>1</v>
      </c>
      <c r="F822" s="174" t="s">
        <v>1040</v>
      </c>
      <c r="H822" s="175">
        <v>84</v>
      </c>
      <c r="I822" s="176"/>
      <c r="L822" s="172"/>
      <c r="M822" s="177"/>
      <c r="T822" s="178"/>
      <c r="AT822" s="173" t="s">
        <v>296</v>
      </c>
      <c r="AU822" s="173" t="s">
        <v>89</v>
      </c>
      <c r="AV822" s="13" t="s">
        <v>89</v>
      </c>
      <c r="AW822" s="13" t="s">
        <v>33</v>
      </c>
      <c r="AX822" s="13" t="s">
        <v>78</v>
      </c>
      <c r="AY822" s="173" t="s">
        <v>150</v>
      </c>
    </row>
    <row r="823" spans="2:51" s="13" customFormat="1" ht="12">
      <c r="B823" s="172"/>
      <c r="D823" s="150" t="s">
        <v>296</v>
      </c>
      <c r="E823" s="173" t="s">
        <v>1</v>
      </c>
      <c r="F823" s="174" t="s">
        <v>1041</v>
      </c>
      <c r="H823" s="175">
        <v>61.5</v>
      </c>
      <c r="I823" s="176"/>
      <c r="L823" s="172"/>
      <c r="M823" s="177"/>
      <c r="T823" s="178"/>
      <c r="AT823" s="173" t="s">
        <v>296</v>
      </c>
      <c r="AU823" s="173" t="s">
        <v>89</v>
      </c>
      <c r="AV823" s="13" t="s">
        <v>89</v>
      </c>
      <c r="AW823" s="13" t="s">
        <v>33</v>
      </c>
      <c r="AX823" s="13" t="s">
        <v>78</v>
      </c>
      <c r="AY823" s="173" t="s">
        <v>150</v>
      </c>
    </row>
    <row r="824" spans="2:51" s="14" customFormat="1" ht="12">
      <c r="B824" s="179"/>
      <c r="D824" s="150" t="s">
        <v>296</v>
      </c>
      <c r="E824" s="180" t="s">
        <v>1</v>
      </c>
      <c r="F824" s="181" t="s">
        <v>303</v>
      </c>
      <c r="H824" s="182">
        <v>328.5</v>
      </c>
      <c r="I824" s="183"/>
      <c r="L824" s="179"/>
      <c r="M824" s="184"/>
      <c r="T824" s="185"/>
      <c r="AT824" s="180" t="s">
        <v>296</v>
      </c>
      <c r="AU824" s="180" t="s">
        <v>89</v>
      </c>
      <c r="AV824" s="14" t="s">
        <v>171</v>
      </c>
      <c r="AW824" s="14" t="s">
        <v>33</v>
      </c>
      <c r="AX824" s="14" t="s">
        <v>86</v>
      </c>
      <c r="AY824" s="180" t="s">
        <v>150</v>
      </c>
    </row>
    <row r="825" spans="2:65" s="1" customFormat="1" ht="24.2" customHeight="1">
      <c r="B825" s="32"/>
      <c r="C825" s="154" t="s">
        <v>1042</v>
      </c>
      <c r="D825" s="154" t="s">
        <v>172</v>
      </c>
      <c r="E825" s="155" t="s">
        <v>416</v>
      </c>
      <c r="F825" s="156" t="s">
        <v>417</v>
      </c>
      <c r="G825" s="157" t="s">
        <v>293</v>
      </c>
      <c r="H825" s="158">
        <v>622</v>
      </c>
      <c r="I825" s="159"/>
      <c r="J825" s="160">
        <f>ROUND(I825*H825,2)</f>
        <v>0</v>
      </c>
      <c r="K825" s="156" t="s">
        <v>294</v>
      </c>
      <c r="L825" s="32"/>
      <c r="M825" s="161" t="s">
        <v>1</v>
      </c>
      <c r="N825" s="162" t="s">
        <v>43</v>
      </c>
      <c r="P825" s="146">
        <f>O825*H825</f>
        <v>0</v>
      </c>
      <c r="Q825" s="146">
        <v>0</v>
      </c>
      <c r="R825" s="146">
        <f>Q825*H825</f>
        <v>0</v>
      </c>
      <c r="S825" s="146">
        <v>0</v>
      </c>
      <c r="T825" s="147">
        <f>S825*H825</f>
        <v>0</v>
      </c>
      <c r="AR825" s="148" t="s">
        <v>171</v>
      </c>
      <c r="AT825" s="148" t="s">
        <v>172</v>
      </c>
      <c r="AU825" s="148" t="s">
        <v>89</v>
      </c>
      <c r="AY825" s="17" t="s">
        <v>150</v>
      </c>
      <c r="BE825" s="149">
        <f>IF(N825="základní",J825,0)</f>
        <v>0</v>
      </c>
      <c r="BF825" s="149">
        <f>IF(N825="snížená",J825,0)</f>
        <v>0</v>
      </c>
      <c r="BG825" s="149">
        <f>IF(N825="zákl. přenesená",J825,0)</f>
        <v>0</v>
      </c>
      <c r="BH825" s="149">
        <f>IF(N825="sníž. přenesená",J825,0)</f>
        <v>0</v>
      </c>
      <c r="BI825" s="149">
        <f>IF(N825="nulová",J825,0)</f>
        <v>0</v>
      </c>
      <c r="BJ825" s="17" t="s">
        <v>86</v>
      </c>
      <c r="BK825" s="149">
        <f>ROUND(I825*H825,2)</f>
        <v>0</v>
      </c>
      <c r="BL825" s="17" t="s">
        <v>171</v>
      </c>
      <c r="BM825" s="148" t="s">
        <v>1043</v>
      </c>
    </row>
    <row r="826" spans="2:51" s="12" customFormat="1" ht="12">
      <c r="B826" s="166"/>
      <c r="D826" s="150" t="s">
        <v>296</v>
      </c>
      <c r="E826" s="167" t="s">
        <v>1</v>
      </c>
      <c r="F826" s="168" t="s">
        <v>1044</v>
      </c>
      <c r="H826" s="167" t="s">
        <v>1</v>
      </c>
      <c r="I826" s="169"/>
      <c r="L826" s="166"/>
      <c r="M826" s="170"/>
      <c r="T826" s="171"/>
      <c r="AT826" s="167" t="s">
        <v>296</v>
      </c>
      <c r="AU826" s="167" t="s">
        <v>89</v>
      </c>
      <c r="AV826" s="12" t="s">
        <v>86</v>
      </c>
      <c r="AW826" s="12" t="s">
        <v>33</v>
      </c>
      <c r="AX826" s="12" t="s">
        <v>78</v>
      </c>
      <c r="AY826" s="167" t="s">
        <v>150</v>
      </c>
    </row>
    <row r="827" spans="2:51" s="13" customFormat="1" ht="12">
      <c r="B827" s="172"/>
      <c r="D827" s="150" t="s">
        <v>296</v>
      </c>
      <c r="E827" s="173" t="s">
        <v>1</v>
      </c>
      <c r="F827" s="174" t="s">
        <v>1045</v>
      </c>
      <c r="H827" s="175">
        <v>317</v>
      </c>
      <c r="I827" s="176"/>
      <c r="L827" s="172"/>
      <c r="M827" s="177"/>
      <c r="T827" s="178"/>
      <c r="AT827" s="173" t="s">
        <v>296</v>
      </c>
      <c r="AU827" s="173" t="s">
        <v>89</v>
      </c>
      <c r="AV827" s="13" t="s">
        <v>89</v>
      </c>
      <c r="AW827" s="13" t="s">
        <v>33</v>
      </c>
      <c r="AX827" s="13" t="s">
        <v>78</v>
      </c>
      <c r="AY827" s="173" t="s">
        <v>150</v>
      </c>
    </row>
    <row r="828" spans="2:51" s="13" customFormat="1" ht="12">
      <c r="B828" s="172"/>
      <c r="D828" s="150" t="s">
        <v>296</v>
      </c>
      <c r="E828" s="173" t="s">
        <v>1</v>
      </c>
      <c r="F828" s="174" t="s">
        <v>1046</v>
      </c>
      <c r="H828" s="175">
        <v>305</v>
      </c>
      <c r="I828" s="176"/>
      <c r="L828" s="172"/>
      <c r="M828" s="177"/>
      <c r="T828" s="178"/>
      <c r="AT828" s="173" t="s">
        <v>296</v>
      </c>
      <c r="AU828" s="173" t="s">
        <v>89</v>
      </c>
      <c r="AV828" s="13" t="s">
        <v>89</v>
      </c>
      <c r="AW828" s="13" t="s">
        <v>33</v>
      </c>
      <c r="AX828" s="13" t="s">
        <v>78</v>
      </c>
      <c r="AY828" s="173" t="s">
        <v>150</v>
      </c>
    </row>
    <row r="829" spans="2:51" s="14" customFormat="1" ht="12">
      <c r="B829" s="179"/>
      <c r="D829" s="150" t="s">
        <v>296</v>
      </c>
      <c r="E829" s="180" t="s">
        <v>1</v>
      </c>
      <c r="F829" s="181" t="s">
        <v>303</v>
      </c>
      <c r="H829" s="182">
        <v>622</v>
      </c>
      <c r="I829" s="183"/>
      <c r="L829" s="179"/>
      <c r="M829" s="184"/>
      <c r="T829" s="185"/>
      <c r="AT829" s="180" t="s">
        <v>296</v>
      </c>
      <c r="AU829" s="180" t="s">
        <v>89</v>
      </c>
      <c r="AV829" s="14" t="s">
        <v>171</v>
      </c>
      <c r="AW829" s="14" t="s">
        <v>33</v>
      </c>
      <c r="AX829" s="14" t="s">
        <v>86</v>
      </c>
      <c r="AY829" s="180" t="s">
        <v>150</v>
      </c>
    </row>
    <row r="830" spans="2:65" s="1" customFormat="1" ht="16.5" customHeight="1">
      <c r="B830" s="32"/>
      <c r="C830" s="154" t="s">
        <v>1047</v>
      </c>
      <c r="D830" s="154" t="s">
        <v>172</v>
      </c>
      <c r="E830" s="155" t="s">
        <v>1048</v>
      </c>
      <c r="F830" s="156" t="s">
        <v>1049</v>
      </c>
      <c r="G830" s="157" t="s">
        <v>446</v>
      </c>
      <c r="H830" s="158">
        <v>50.6</v>
      </c>
      <c r="I830" s="159"/>
      <c r="J830" s="160">
        <f>ROUND(I830*H830,2)</f>
        <v>0</v>
      </c>
      <c r="K830" s="156" t="s">
        <v>294</v>
      </c>
      <c r="L830" s="32"/>
      <c r="M830" s="161" t="s">
        <v>1</v>
      </c>
      <c r="N830" s="162" t="s">
        <v>43</v>
      </c>
      <c r="P830" s="146">
        <f>O830*H830</f>
        <v>0</v>
      </c>
      <c r="Q830" s="146">
        <v>0</v>
      </c>
      <c r="R830" s="146">
        <f>Q830*H830</f>
        <v>0</v>
      </c>
      <c r="S830" s="146">
        <v>1.82</v>
      </c>
      <c r="T830" s="147">
        <f>S830*H830</f>
        <v>92.092</v>
      </c>
      <c r="AR830" s="148" t="s">
        <v>171</v>
      </c>
      <c r="AT830" s="148" t="s">
        <v>172</v>
      </c>
      <c r="AU830" s="148" t="s">
        <v>89</v>
      </c>
      <c r="AY830" s="17" t="s">
        <v>150</v>
      </c>
      <c r="BE830" s="149">
        <f>IF(N830="základní",J830,0)</f>
        <v>0</v>
      </c>
      <c r="BF830" s="149">
        <f>IF(N830="snížená",J830,0)</f>
        <v>0</v>
      </c>
      <c r="BG830" s="149">
        <f>IF(N830="zákl. přenesená",J830,0)</f>
        <v>0</v>
      </c>
      <c r="BH830" s="149">
        <f>IF(N830="sníž. přenesená",J830,0)</f>
        <v>0</v>
      </c>
      <c r="BI830" s="149">
        <f>IF(N830="nulová",J830,0)</f>
        <v>0</v>
      </c>
      <c r="BJ830" s="17" t="s">
        <v>86</v>
      </c>
      <c r="BK830" s="149">
        <f>ROUND(I830*H830,2)</f>
        <v>0</v>
      </c>
      <c r="BL830" s="17" t="s">
        <v>171</v>
      </c>
      <c r="BM830" s="148" t="s">
        <v>1050</v>
      </c>
    </row>
    <row r="831" spans="2:51" s="12" customFormat="1" ht="12">
      <c r="B831" s="166"/>
      <c r="D831" s="150" t="s">
        <v>296</v>
      </c>
      <c r="E831" s="167" t="s">
        <v>1</v>
      </c>
      <c r="F831" s="168" t="s">
        <v>1051</v>
      </c>
      <c r="H831" s="167" t="s">
        <v>1</v>
      </c>
      <c r="I831" s="169"/>
      <c r="L831" s="166"/>
      <c r="M831" s="170"/>
      <c r="T831" s="171"/>
      <c r="AT831" s="167" t="s">
        <v>296</v>
      </c>
      <c r="AU831" s="167" t="s">
        <v>89</v>
      </c>
      <c r="AV831" s="12" t="s">
        <v>86</v>
      </c>
      <c r="AW831" s="12" t="s">
        <v>33</v>
      </c>
      <c r="AX831" s="12" t="s">
        <v>78</v>
      </c>
      <c r="AY831" s="167" t="s">
        <v>150</v>
      </c>
    </row>
    <row r="832" spans="2:51" s="13" customFormat="1" ht="12">
      <c r="B832" s="172"/>
      <c r="D832" s="150" t="s">
        <v>296</v>
      </c>
      <c r="E832" s="173" t="s">
        <v>1</v>
      </c>
      <c r="F832" s="174" t="s">
        <v>1052</v>
      </c>
      <c r="H832" s="175">
        <v>50.6</v>
      </c>
      <c r="I832" s="176"/>
      <c r="L832" s="172"/>
      <c r="M832" s="177"/>
      <c r="T832" s="178"/>
      <c r="AT832" s="173" t="s">
        <v>296</v>
      </c>
      <c r="AU832" s="173" t="s">
        <v>89</v>
      </c>
      <c r="AV832" s="13" t="s">
        <v>89</v>
      </c>
      <c r="AW832" s="13" t="s">
        <v>33</v>
      </c>
      <c r="AX832" s="13" t="s">
        <v>78</v>
      </c>
      <c r="AY832" s="173" t="s">
        <v>150</v>
      </c>
    </row>
    <row r="833" spans="2:51" s="14" customFormat="1" ht="12">
      <c r="B833" s="179"/>
      <c r="D833" s="150" t="s">
        <v>296</v>
      </c>
      <c r="E833" s="180" t="s">
        <v>1</v>
      </c>
      <c r="F833" s="181" t="s">
        <v>303</v>
      </c>
      <c r="H833" s="182">
        <v>50.6</v>
      </c>
      <c r="I833" s="183"/>
      <c r="L833" s="179"/>
      <c r="M833" s="184"/>
      <c r="T833" s="185"/>
      <c r="AT833" s="180" t="s">
        <v>296</v>
      </c>
      <c r="AU833" s="180" t="s">
        <v>89</v>
      </c>
      <c r="AV833" s="14" t="s">
        <v>171</v>
      </c>
      <c r="AW833" s="14" t="s">
        <v>33</v>
      </c>
      <c r="AX833" s="14" t="s">
        <v>86</v>
      </c>
      <c r="AY833" s="180" t="s">
        <v>150</v>
      </c>
    </row>
    <row r="834" spans="2:65" s="1" customFormat="1" ht="37.9" customHeight="1">
      <c r="B834" s="32"/>
      <c r="C834" s="154" t="s">
        <v>1053</v>
      </c>
      <c r="D834" s="154" t="s">
        <v>172</v>
      </c>
      <c r="E834" s="155" t="s">
        <v>1054</v>
      </c>
      <c r="F834" s="156" t="s">
        <v>1055</v>
      </c>
      <c r="G834" s="157" t="s">
        <v>446</v>
      </c>
      <c r="H834" s="158">
        <v>438.1</v>
      </c>
      <c r="I834" s="159"/>
      <c r="J834" s="160">
        <f>ROUND(I834*H834,2)</f>
        <v>0</v>
      </c>
      <c r="K834" s="156" t="s">
        <v>294</v>
      </c>
      <c r="L834" s="32"/>
      <c r="M834" s="161" t="s">
        <v>1</v>
      </c>
      <c r="N834" s="162" t="s">
        <v>43</v>
      </c>
      <c r="P834" s="146">
        <f>O834*H834</f>
        <v>0</v>
      </c>
      <c r="Q834" s="146">
        <v>0</v>
      </c>
      <c r="R834" s="146">
        <f>Q834*H834</f>
        <v>0</v>
      </c>
      <c r="S834" s="146">
        <v>0</v>
      </c>
      <c r="T834" s="147">
        <f>S834*H834</f>
        <v>0</v>
      </c>
      <c r="AR834" s="148" t="s">
        <v>171</v>
      </c>
      <c r="AT834" s="148" t="s">
        <v>172</v>
      </c>
      <c r="AU834" s="148" t="s">
        <v>89</v>
      </c>
      <c r="AY834" s="17" t="s">
        <v>150</v>
      </c>
      <c r="BE834" s="149">
        <f>IF(N834="základní",J834,0)</f>
        <v>0</v>
      </c>
      <c r="BF834" s="149">
        <f>IF(N834="snížená",J834,0)</f>
        <v>0</v>
      </c>
      <c r="BG834" s="149">
        <f>IF(N834="zákl. přenesená",J834,0)</f>
        <v>0</v>
      </c>
      <c r="BH834" s="149">
        <f>IF(N834="sníž. přenesená",J834,0)</f>
        <v>0</v>
      </c>
      <c r="BI834" s="149">
        <f>IF(N834="nulová",J834,0)</f>
        <v>0</v>
      </c>
      <c r="BJ834" s="17" t="s">
        <v>86</v>
      </c>
      <c r="BK834" s="149">
        <f>ROUND(I834*H834,2)</f>
        <v>0</v>
      </c>
      <c r="BL834" s="17" t="s">
        <v>171</v>
      </c>
      <c r="BM834" s="148" t="s">
        <v>1056</v>
      </c>
    </row>
    <row r="835" spans="2:47" s="1" customFormat="1" ht="39">
      <c r="B835" s="32"/>
      <c r="D835" s="150" t="s">
        <v>160</v>
      </c>
      <c r="F835" s="151" t="s">
        <v>1057</v>
      </c>
      <c r="I835" s="152"/>
      <c r="L835" s="32"/>
      <c r="M835" s="153"/>
      <c r="T835" s="56"/>
      <c r="AT835" s="17" t="s">
        <v>160</v>
      </c>
      <c r="AU835" s="17" t="s">
        <v>89</v>
      </c>
    </row>
    <row r="836" spans="2:51" s="12" customFormat="1" ht="12">
      <c r="B836" s="166"/>
      <c r="D836" s="150" t="s">
        <v>296</v>
      </c>
      <c r="E836" s="167" t="s">
        <v>1</v>
      </c>
      <c r="F836" s="168" t="s">
        <v>1058</v>
      </c>
      <c r="H836" s="167" t="s">
        <v>1</v>
      </c>
      <c r="I836" s="169"/>
      <c r="L836" s="166"/>
      <c r="M836" s="170"/>
      <c r="T836" s="171"/>
      <c r="AT836" s="167" t="s">
        <v>296</v>
      </c>
      <c r="AU836" s="167" t="s">
        <v>89</v>
      </c>
      <c r="AV836" s="12" t="s">
        <v>86</v>
      </c>
      <c r="AW836" s="12" t="s">
        <v>33</v>
      </c>
      <c r="AX836" s="12" t="s">
        <v>78</v>
      </c>
      <c r="AY836" s="167" t="s">
        <v>150</v>
      </c>
    </row>
    <row r="837" spans="2:51" s="13" customFormat="1" ht="12">
      <c r="B837" s="172"/>
      <c r="D837" s="150" t="s">
        <v>296</v>
      </c>
      <c r="E837" s="173" t="s">
        <v>1</v>
      </c>
      <c r="F837" s="174" t="s">
        <v>1059</v>
      </c>
      <c r="H837" s="175">
        <v>322</v>
      </c>
      <c r="I837" s="176"/>
      <c r="L837" s="172"/>
      <c r="M837" s="177"/>
      <c r="T837" s="178"/>
      <c r="AT837" s="173" t="s">
        <v>296</v>
      </c>
      <c r="AU837" s="173" t="s">
        <v>89</v>
      </c>
      <c r="AV837" s="13" t="s">
        <v>89</v>
      </c>
      <c r="AW837" s="13" t="s">
        <v>33</v>
      </c>
      <c r="AX837" s="13" t="s">
        <v>78</v>
      </c>
      <c r="AY837" s="173" t="s">
        <v>150</v>
      </c>
    </row>
    <row r="838" spans="2:51" s="13" customFormat="1" ht="12">
      <c r="B838" s="172"/>
      <c r="D838" s="150" t="s">
        <v>296</v>
      </c>
      <c r="E838" s="173" t="s">
        <v>1</v>
      </c>
      <c r="F838" s="174" t="s">
        <v>1060</v>
      </c>
      <c r="H838" s="175">
        <v>116.1</v>
      </c>
      <c r="I838" s="176"/>
      <c r="L838" s="172"/>
      <c r="M838" s="177"/>
      <c r="T838" s="178"/>
      <c r="AT838" s="173" t="s">
        <v>296</v>
      </c>
      <c r="AU838" s="173" t="s">
        <v>89</v>
      </c>
      <c r="AV838" s="13" t="s">
        <v>89</v>
      </c>
      <c r="AW838" s="13" t="s">
        <v>33</v>
      </c>
      <c r="AX838" s="13" t="s">
        <v>78</v>
      </c>
      <c r="AY838" s="173" t="s">
        <v>150</v>
      </c>
    </row>
    <row r="839" spans="2:51" s="14" customFormat="1" ht="12">
      <c r="B839" s="179"/>
      <c r="D839" s="150" t="s">
        <v>296</v>
      </c>
      <c r="E839" s="180" t="s">
        <v>1</v>
      </c>
      <c r="F839" s="181" t="s">
        <v>303</v>
      </c>
      <c r="H839" s="182">
        <v>438.1</v>
      </c>
      <c r="I839" s="183"/>
      <c r="L839" s="179"/>
      <c r="M839" s="184"/>
      <c r="T839" s="185"/>
      <c r="AT839" s="180" t="s">
        <v>296</v>
      </c>
      <c r="AU839" s="180" t="s">
        <v>89</v>
      </c>
      <c r="AV839" s="14" t="s">
        <v>171</v>
      </c>
      <c r="AW839" s="14" t="s">
        <v>33</v>
      </c>
      <c r="AX839" s="14" t="s">
        <v>86</v>
      </c>
      <c r="AY839" s="180" t="s">
        <v>150</v>
      </c>
    </row>
    <row r="840" spans="2:65" s="1" customFormat="1" ht="24.2" customHeight="1">
      <c r="B840" s="32"/>
      <c r="C840" s="154" t="s">
        <v>1061</v>
      </c>
      <c r="D840" s="154" t="s">
        <v>172</v>
      </c>
      <c r="E840" s="155" t="s">
        <v>708</v>
      </c>
      <c r="F840" s="156" t="s">
        <v>709</v>
      </c>
      <c r="G840" s="157" t="s">
        <v>293</v>
      </c>
      <c r="H840" s="158">
        <v>610</v>
      </c>
      <c r="I840" s="159"/>
      <c r="J840" s="160">
        <f>ROUND(I840*H840,2)</f>
        <v>0</v>
      </c>
      <c r="K840" s="156" t="s">
        <v>294</v>
      </c>
      <c r="L840" s="32"/>
      <c r="M840" s="161" t="s">
        <v>1</v>
      </c>
      <c r="N840" s="162" t="s">
        <v>43</v>
      </c>
      <c r="P840" s="146">
        <f>O840*H840</f>
        <v>0</v>
      </c>
      <c r="Q840" s="146">
        <v>0</v>
      </c>
      <c r="R840" s="146">
        <f>Q840*H840</f>
        <v>0</v>
      </c>
      <c r="S840" s="146">
        <v>0</v>
      </c>
      <c r="T840" s="147">
        <f>S840*H840</f>
        <v>0</v>
      </c>
      <c r="AR840" s="148" t="s">
        <v>171</v>
      </c>
      <c r="AT840" s="148" t="s">
        <v>172</v>
      </c>
      <c r="AU840" s="148" t="s">
        <v>89</v>
      </c>
      <c r="AY840" s="17" t="s">
        <v>150</v>
      </c>
      <c r="BE840" s="149">
        <f>IF(N840="základní",J840,0)</f>
        <v>0</v>
      </c>
      <c r="BF840" s="149">
        <f>IF(N840="snížená",J840,0)</f>
        <v>0</v>
      </c>
      <c r="BG840" s="149">
        <f>IF(N840="zákl. přenesená",J840,0)</f>
        <v>0</v>
      </c>
      <c r="BH840" s="149">
        <f>IF(N840="sníž. přenesená",J840,0)</f>
        <v>0</v>
      </c>
      <c r="BI840" s="149">
        <f>IF(N840="nulová",J840,0)</f>
        <v>0</v>
      </c>
      <c r="BJ840" s="17" t="s">
        <v>86</v>
      </c>
      <c r="BK840" s="149">
        <f>ROUND(I840*H840,2)</f>
        <v>0</v>
      </c>
      <c r="BL840" s="17" t="s">
        <v>171</v>
      </c>
      <c r="BM840" s="148" t="s">
        <v>1062</v>
      </c>
    </row>
    <row r="841" spans="2:51" s="12" customFormat="1" ht="12">
      <c r="B841" s="166"/>
      <c r="D841" s="150" t="s">
        <v>296</v>
      </c>
      <c r="E841" s="167" t="s">
        <v>1</v>
      </c>
      <c r="F841" s="168" t="s">
        <v>1063</v>
      </c>
      <c r="H841" s="167" t="s">
        <v>1</v>
      </c>
      <c r="I841" s="169"/>
      <c r="L841" s="166"/>
      <c r="M841" s="170"/>
      <c r="T841" s="171"/>
      <c r="AT841" s="167" t="s">
        <v>296</v>
      </c>
      <c r="AU841" s="167" t="s">
        <v>89</v>
      </c>
      <c r="AV841" s="12" t="s">
        <v>86</v>
      </c>
      <c r="AW841" s="12" t="s">
        <v>33</v>
      </c>
      <c r="AX841" s="12" t="s">
        <v>78</v>
      </c>
      <c r="AY841" s="167" t="s">
        <v>150</v>
      </c>
    </row>
    <row r="842" spans="2:51" s="13" customFormat="1" ht="12">
      <c r="B842" s="172"/>
      <c r="D842" s="150" t="s">
        <v>296</v>
      </c>
      <c r="E842" s="173" t="s">
        <v>1</v>
      </c>
      <c r="F842" s="174" t="s">
        <v>1064</v>
      </c>
      <c r="H842" s="175">
        <v>410</v>
      </c>
      <c r="I842" s="176"/>
      <c r="L842" s="172"/>
      <c r="M842" s="177"/>
      <c r="T842" s="178"/>
      <c r="AT842" s="173" t="s">
        <v>296</v>
      </c>
      <c r="AU842" s="173" t="s">
        <v>89</v>
      </c>
      <c r="AV842" s="13" t="s">
        <v>89</v>
      </c>
      <c r="AW842" s="13" t="s">
        <v>33</v>
      </c>
      <c r="AX842" s="13" t="s">
        <v>78</v>
      </c>
      <c r="AY842" s="173" t="s">
        <v>150</v>
      </c>
    </row>
    <row r="843" spans="2:51" s="13" customFormat="1" ht="12">
      <c r="B843" s="172"/>
      <c r="D843" s="150" t="s">
        <v>296</v>
      </c>
      <c r="E843" s="173" t="s">
        <v>1</v>
      </c>
      <c r="F843" s="174" t="s">
        <v>1065</v>
      </c>
      <c r="H843" s="175">
        <v>200</v>
      </c>
      <c r="I843" s="176"/>
      <c r="L843" s="172"/>
      <c r="M843" s="177"/>
      <c r="T843" s="178"/>
      <c r="AT843" s="173" t="s">
        <v>296</v>
      </c>
      <c r="AU843" s="173" t="s">
        <v>89</v>
      </c>
      <c r="AV843" s="13" t="s">
        <v>89</v>
      </c>
      <c r="AW843" s="13" t="s">
        <v>33</v>
      </c>
      <c r="AX843" s="13" t="s">
        <v>78</v>
      </c>
      <c r="AY843" s="173" t="s">
        <v>150</v>
      </c>
    </row>
    <row r="844" spans="2:51" s="14" customFormat="1" ht="12">
      <c r="B844" s="179"/>
      <c r="D844" s="150" t="s">
        <v>296</v>
      </c>
      <c r="E844" s="180" t="s">
        <v>1</v>
      </c>
      <c r="F844" s="181" t="s">
        <v>303</v>
      </c>
      <c r="H844" s="182">
        <v>610</v>
      </c>
      <c r="I844" s="183"/>
      <c r="L844" s="179"/>
      <c r="M844" s="184"/>
      <c r="T844" s="185"/>
      <c r="AT844" s="180" t="s">
        <v>296</v>
      </c>
      <c r="AU844" s="180" t="s">
        <v>89</v>
      </c>
      <c r="AV844" s="14" t="s">
        <v>171</v>
      </c>
      <c r="AW844" s="14" t="s">
        <v>33</v>
      </c>
      <c r="AX844" s="14" t="s">
        <v>86</v>
      </c>
      <c r="AY844" s="180" t="s">
        <v>150</v>
      </c>
    </row>
    <row r="845" spans="2:65" s="1" customFormat="1" ht="37.9" customHeight="1">
      <c r="B845" s="32"/>
      <c r="C845" s="154" t="s">
        <v>1066</v>
      </c>
      <c r="D845" s="154" t="s">
        <v>172</v>
      </c>
      <c r="E845" s="155" t="s">
        <v>666</v>
      </c>
      <c r="F845" s="156" t="s">
        <v>667</v>
      </c>
      <c r="G845" s="157" t="s">
        <v>446</v>
      </c>
      <c r="H845" s="158">
        <v>150.917</v>
      </c>
      <c r="I845" s="159"/>
      <c r="J845" s="160">
        <f>ROUND(I845*H845,2)</f>
        <v>0</v>
      </c>
      <c r="K845" s="156" t="s">
        <v>294</v>
      </c>
      <c r="L845" s="32"/>
      <c r="M845" s="161" t="s">
        <v>1</v>
      </c>
      <c r="N845" s="162" t="s">
        <v>43</v>
      </c>
      <c r="P845" s="146">
        <f>O845*H845</f>
        <v>0</v>
      </c>
      <c r="Q845" s="146">
        <v>0</v>
      </c>
      <c r="R845" s="146">
        <f>Q845*H845</f>
        <v>0</v>
      </c>
      <c r="S845" s="146">
        <v>0</v>
      </c>
      <c r="T845" s="147">
        <f>S845*H845</f>
        <v>0</v>
      </c>
      <c r="AR845" s="148" t="s">
        <v>171</v>
      </c>
      <c r="AT845" s="148" t="s">
        <v>172</v>
      </c>
      <c r="AU845" s="148" t="s">
        <v>89</v>
      </c>
      <c r="AY845" s="17" t="s">
        <v>150</v>
      </c>
      <c r="BE845" s="149">
        <f>IF(N845="základní",J845,0)</f>
        <v>0</v>
      </c>
      <c r="BF845" s="149">
        <f>IF(N845="snížená",J845,0)</f>
        <v>0</v>
      </c>
      <c r="BG845" s="149">
        <f>IF(N845="zákl. přenesená",J845,0)</f>
        <v>0</v>
      </c>
      <c r="BH845" s="149">
        <f>IF(N845="sníž. přenesená",J845,0)</f>
        <v>0</v>
      </c>
      <c r="BI845" s="149">
        <f>IF(N845="nulová",J845,0)</f>
        <v>0</v>
      </c>
      <c r="BJ845" s="17" t="s">
        <v>86</v>
      </c>
      <c r="BK845" s="149">
        <f>ROUND(I845*H845,2)</f>
        <v>0</v>
      </c>
      <c r="BL845" s="17" t="s">
        <v>171</v>
      </c>
      <c r="BM845" s="148" t="s">
        <v>1067</v>
      </c>
    </row>
    <row r="846" spans="2:51" s="12" customFormat="1" ht="22.5">
      <c r="B846" s="166"/>
      <c r="D846" s="150" t="s">
        <v>296</v>
      </c>
      <c r="E846" s="167" t="s">
        <v>1</v>
      </c>
      <c r="F846" s="168" t="s">
        <v>1068</v>
      </c>
      <c r="H846" s="167" t="s">
        <v>1</v>
      </c>
      <c r="I846" s="169"/>
      <c r="L846" s="166"/>
      <c r="M846" s="170"/>
      <c r="T846" s="171"/>
      <c r="AT846" s="167" t="s">
        <v>296</v>
      </c>
      <c r="AU846" s="167" t="s">
        <v>89</v>
      </c>
      <c r="AV846" s="12" t="s">
        <v>86</v>
      </c>
      <c r="AW846" s="12" t="s">
        <v>33</v>
      </c>
      <c r="AX846" s="12" t="s">
        <v>78</v>
      </c>
      <c r="AY846" s="167" t="s">
        <v>150</v>
      </c>
    </row>
    <row r="847" spans="2:51" s="12" customFormat="1" ht="12">
      <c r="B847" s="166"/>
      <c r="D847" s="150" t="s">
        <v>296</v>
      </c>
      <c r="E847" s="167" t="s">
        <v>1</v>
      </c>
      <c r="F847" s="168" t="s">
        <v>1069</v>
      </c>
      <c r="H847" s="167" t="s">
        <v>1</v>
      </c>
      <c r="I847" s="169"/>
      <c r="L847" s="166"/>
      <c r="M847" s="170"/>
      <c r="T847" s="171"/>
      <c r="AT847" s="167" t="s">
        <v>296</v>
      </c>
      <c r="AU847" s="167" t="s">
        <v>89</v>
      </c>
      <c r="AV847" s="12" t="s">
        <v>86</v>
      </c>
      <c r="AW847" s="12" t="s">
        <v>33</v>
      </c>
      <c r="AX847" s="12" t="s">
        <v>78</v>
      </c>
      <c r="AY847" s="167" t="s">
        <v>150</v>
      </c>
    </row>
    <row r="848" spans="2:51" s="13" customFormat="1" ht="12">
      <c r="B848" s="172"/>
      <c r="D848" s="150" t="s">
        <v>296</v>
      </c>
      <c r="E848" s="173" t="s">
        <v>1</v>
      </c>
      <c r="F848" s="174" t="s">
        <v>1070</v>
      </c>
      <c r="H848" s="175">
        <v>150.917</v>
      </c>
      <c r="I848" s="176"/>
      <c r="L848" s="172"/>
      <c r="M848" s="177"/>
      <c r="T848" s="178"/>
      <c r="AT848" s="173" t="s">
        <v>296</v>
      </c>
      <c r="AU848" s="173" t="s">
        <v>89</v>
      </c>
      <c r="AV848" s="13" t="s">
        <v>89</v>
      </c>
      <c r="AW848" s="13" t="s">
        <v>33</v>
      </c>
      <c r="AX848" s="13" t="s">
        <v>86</v>
      </c>
      <c r="AY848" s="173" t="s">
        <v>150</v>
      </c>
    </row>
    <row r="849" spans="2:65" s="1" customFormat="1" ht="37.9" customHeight="1">
      <c r="B849" s="32"/>
      <c r="C849" s="154" t="s">
        <v>1071</v>
      </c>
      <c r="D849" s="154" t="s">
        <v>172</v>
      </c>
      <c r="E849" s="155" t="s">
        <v>675</v>
      </c>
      <c r="F849" s="156" t="s">
        <v>676</v>
      </c>
      <c r="G849" s="157" t="s">
        <v>446</v>
      </c>
      <c r="H849" s="158">
        <v>287.183</v>
      </c>
      <c r="I849" s="159"/>
      <c r="J849" s="160">
        <f>ROUND(I849*H849,2)</f>
        <v>0</v>
      </c>
      <c r="K849" s="156" t="s">
        <v>294</v>
      </c>
      <c r="L849" s="32"/>
      <c r="M849" s="161" t="s">
        <v>1</v>
      </c>
      <c r="N849" s="162" t="s">
        <v>43</v>
      </c>
      <c r="P849" s="146">
        <f>O849*H849</f>
        <v>0</v>
      </c>
      <c r="Q849" s="146">
        <v>0</v>
      </c>
      <c r="R849" s="146">
        <f>Q849*H849</f>
        <v>0</v>
      </c>
      <c r="S849" s="146">
        <v>0</v>
      </c>
      <c r="T849" s="147">
        <f>S849*H849</f>
        <v>0</v>
      </c>
      <c r="AR849" s="148" t="s">
        <v>171</v>
      </c>
      <c r="AT849" s="148" t="s">
        <v>172</v>
      </c>
      <c r="AU849" s="148" t="s">
        <v>89</v>
      </c>
      <c r="AY849" s="17" t="s">
        <v>150</v>
      </c>
      <c r="BE849" s="149">
        <f>IF(N849="základní",J849,0)</f>
        <v>0</v>
      </c>
      <c r="BF849" s="149">
        <f>IF(N849="snížená",J849,0)</f>
        <v>0</v>
      </c>
      <c r="BG849" s="149">
        <f>IF(N849="zákl. přenesená",J849,0)</f>
        <v>0</v>
      </c>
      <c r="BH849" s="149">
        <f>IF(N849="sníž. přenesená",J849,0)</f>
        <v>0</v>
      </c>
      <c r="BI849" s="149">
        <f>IF(N849="nulová",J849,0)</f>
        <v>0</v>
      </c>
      <c r="BJ849" s="17" t="s">
        <v>86</v>
      </c>
      <c r="BK849" s="149">
        <f>ROUND(I849*H849,2)</f>
        <v>0</v>
      </c>
      <c r="BL849" s="17" t="s">
        <v>171</v>
      </c>
      <c r="BM849" s="148" t="s">
        <v>1072</v>
      </c>
    </row>
    <row r="850" spans="2:51" s="12" customFormat="1" ht="22.5">
      <c r="B850" s="166"/>
      <c r="D850" s="150" t="s">
        <v>296</v>
      </c>
      <c r="E850" s="167" t="s">
        <v>1</v>
      </c>
      <c r="F850" s="168" t="s">
        <v>1068</v>
      </c>
      <c r="H850" s="167" t="s">
        <v>1</v>
      </c>
      <c r="I850" s="169"/>
      <c r="L850" s="166"/>
      <c r="M850" s="170"/>
      <c r="T850" s="171"/>
      <c r="AT850" s="167" t="s">
        <v>296</v>
      </c>
      <c r="AU850" s="167" t="s">
        <v>89</v>
      </c>
      <c r="AV850" s="12" t="s">
        <v>86</v>
      </c>
      <c r="AW850" s="12" t="s">
        <v>33</v>
      </c>
      <c r="AX850" s="12" t="s">
        <v>78</v>
      </c>
      <c r="AY850" s="167" t="s">
        <v>150</v>
      </c>
    </row>
    <row r="851" spans="2:51" s="12" customFormat="1" ht="12">
      <c r="B851" s="166"/>
      <c r="D851" s="150" t="s">
        <v>296</v>
      </c>
      <c r="E851" s="167" t="s">
        <v>1</v>
      </c>
      <c r="F851" s="168" t="s">
        <v>1073</v>
      </c>
      <c r="H851" s="167" t="s">
        <v>1</v>
      </c>
      <c r="I851" s="169"/>
      <c r="L851" s="166"/>
      <c r="M851" s="170"/>
      <c r="T851" s="171"/>
      <c r="AT851" s="167" t="s">
        <v>296</v>
      </c>
      <c r="AU851" s="167" t="s">
        <v>89</v>
      </c>
      <c r="AV851" s="12" t="s">
        <v>86</v>
      </c>
      <c r="AW851" s="12" t="s">
        <v>33</v>
      </c>
      <c r="AX851" s="12" t="s">
        <v>78</v>
      </c>
      <c r="AY851" s="167" t="s">
        <v>150</v>
      </c>
    </row>
    <row r="852" spans="2:51" s="13" customFormat="1" ht="12">
      <c r="B852" s="172"/>
      <c r="D852" s="150" t="s">
        <v>296</v>
      </c>
      <c r="E852" s="173" t="s">
        <v>1</v>
      </c>
      <c r="F852" s="174" t="s">
        <v>1074</v>
      </c>
      <c r="H852" s="175">
        <v>287.183</v>
      </c>
      <c r="I852" s="176"/>
      <c r="L852" s="172"/>
      <c r="M852" s="177"/>
      <c r="T852" s="178"/>
      <c r="AT852" s="173" t="s">
        <v>296</v>
      </c>
      <c r="AU852" s="173" t="s">
        <v>89</v>
      </c>
      <c r="AV852" s="13" t="s">
        <v>89</v>
      </c>
      <c r="AW852" s="13" t="s">
        <v>33</v>
      </c>
      <c r="AX852" s="13" t="s">
        <v>86</v>
      </c>
      <c r="AY852" s="173" t="s">
        <v>150</v>
      </c>
    </row>
    <row r="853" spans="2:65" s="1" customFormat="1" ht="37.9" customHeight="1">
      <c r="B853" s="32"/>
      <c r="C853" s="154" t="s">
        <v>1075</v>
      </c>
      <c r="D853" s="154" t="s">
        <v>172</v>
      </c>
      <c r="E853" s="155" t="s">
        <v>680</v>
      </c>
      <c r="F853" s="156" t="s">
        <v>681</v>
      </c>
      <c r="G853" s="157" t="s">
        <v>446</v>
      </c>
      <c r="H853" s="158">
        <v>328.5</v>
      </c>
      <c r="I853" s="159"/>
      <c r="J853" s="160">
        <f>ROUND(I853*H853,2)</f>
        <v>0</v>
      </c>
      <c r="K853" s="156" t="s">
        <v>294</v>
      </c>
      <c r="L853" s="32"/>
      <c r="M853" s="161" t="s">
        <v>1</v>
      </c>
      <c r="N853" s="162" t="s">
        <v>43</v>
      </c>
      <c r="P853" s="146">
        <f>O853*H853</f>
        <v>0</v>
      </c>
      <c r="Q853" s="146">
        <v>0</v>
      </c>
      <c r="R853" s="146">
        <f>Q853*H853</f>
        <v>0</v>
      </c>
      <c r="S853" s="146">
        <v>0</v>
      </c>
      <c r="T853" s="147">
        <f>S853*H853</f>
        <v>0</v>
      </c>
      <c r="AR853" s="148" t="s">
        <v>171</v>
      </c>
      <c r="AT853" s="148" t="s">
        <v>172</v>
      </c>
      <c r="AU853" s="148" t="s">
        <v>89</v>
      </c>
      <c r="AY853" s="17" t="s">
        <v>150</v>
      </c>
      <c r="BE853" s="149">
        <f>IF(N853="základní",J853,0)</f>
        <v>0</v>
      </c>
      <c r="BF853" s="149">
        <f>IF(N853="snížená",J853,0)</f>
        <v>0</v>
      </c>
      <c r="BG853" s="149">
        <f>IF(N853="zákl. přenesená",J853,0)</f>
        <v>0</v>
      </c>
      <c r="BH853" s="149">
        <f>IF(N853="sníž. přenesená",J853,0)</f>
        <v>0</v>
      </c>
      <c r="BI853" s="149">
        <f>IF(N853="nulová",J853,0)</f>
        <v>0</v>
      </c>
      <c r="BJ853" s="17" t="s">
        <v>86</v>
      </c>
      <c r="BK853" s="149">
        <f>ROUND(I853*H853,2)</f>
        <v>0</v>
      </c>
      <c r="BL853" s="17" t="s">
        <v>171</v>
      </c>
      <c r="BM853" s="148" t="s">
        <v>1076</v>
      </c>
    </row>
    <row r="854" spans="2:51" s="12" customFormat="1" ht="12">
      <c r="B854" s="166"/>
      <c r="D854" s="150" t="s">
        <v>296</v>
      </c>
      <c r="E854" s="167" t="s">
        <v>1</v>
      </c>
      <c r="F854" s="168" t="s">
        <v>683</v>
      </c>
      <c r="H854" s="167" t="s">
        <v>1</v>
      </c>
      <c r="I854" s="169"/>
      <c r="L854" s="166"/>
      <c r="M854" s="170"/>
      <c r="T854" s="171"/>
      <c r="AT854" s="167" t="s">
        <v>296</v>
      </c>
      <c r="AU854" s="167" t="s">
        <v>89</v>
      </c>
      <c r="AV854" s="12" t="s">
        <v>86</v>
      </c>
      <c r="AW854" s="12" t="s">
        <v>33</v>
      </c>
      <c r="AX854" s="12" t="s">
        <v>78</v>
      </c>
      <c r="AY854" s="167" t="s">
        <v>150</v>
      </c>
    </row>
    <row r="855" spans="2:51" s="13" customFormat="1" ht="12">
      <c r="B855" s="172"/>
      <c r="D855" s="150" t="s">
        <v>296</v>
      </c>
      <c r="E855" s="173" t="s">
        <v>1</v>
      </c>
      <c r="F855" s="174" t="s">
        <v>1077</v>
      </c>
      <c r="H855" s="175">
        <v>328.5</v>
      </c>
      <c r="I855" s="176"/>
      <c r="L855" s="172"/>
      <c r="M855" s="177"/>
      <c r="T855" s="178"/>
      <c r="AT855" s="173" t="s">
        <v>296</v>
      </c>
      <c r="AU855" s="173" t="s">
        <v>89</v>
      </c>
      <c r="AV855" s="13" t="s">
        <v>89</v>
      </c>
      <c r="AW855" s="13" t="s">
        <v>33</v>
      </c>
      <c r="AX855" s="13" t="s">
        <v>86</v>
      </c>
      <c r="AY855" s="173" t="s">
        <v>150</v>
      </c>
    </row>
    <row r="856" spans="2:65" s="1" customFormat="1" ht="37.9" customHeight="1">
      <c r="B856" s="32"/>
      <c r="C856" s="154" t="s">
        <v>1078</v>
      </c>
      <c r="D856" s="154" t="s">
        <v>172</v>
      </c>
      <c r="E856" s="155" t="s">
        <v>691</v>
      </c>
      <c r="F856" s="156" t="s">
        <v>692</v>
      </c>
      <c r="G856" s="157" t="s">
        <v>446</v>
      </c>
      <c r="H856" s="158">
        <v>2299.5</v>
      </c>
      <c r="I856" s="159"/>
      <c r="J856" s="160">
        <f>ROUND(I856*H856,2)</f>
        <v>0</v>
      </c>
      <c r="K856" s="156" t="s">
        <v>294</v>
      </c>
      <c r="L856" s="32"/>
      <c r="M856" s="161" t="s">
        <v>1</v>
      </c>
      <c r="N856" s="162" t="s">
        <v>43</v>
      </c>
      <c r="P856" s="146">
        <f>O856*H856</f>
        <v>0</v>
      </c>
      <c r="Q856" s="146">
        <v>0</v>
      </c>
      <c r="R856" s="146">
        <f>Q856*H856</f>
        <v>0</v>
      </c>
      <c r="S856" s="146">
        <v>0</v>
      </c>
      <c r="T856" s="147">
        <f>S856*H856</f>
        <v>0</v>
      </c>
      <c r="AR856" s="148" t="s">
        <v>171</v>
      </c>
      <c r="AT856" s="148" t="s">
        <v>172</v>
      </c>
      <c r="AU856" s="148" t="s">
        <v>89</v>
      </c>
      <c r="AY856" s="17" t="s">
        <v>150</v>
      </c>
      <c r="BE856" s="149">
        <f>IF(N856="základní",J856,0)</f>
        <v>0</v>
      </c>
      <c r="BF856" s="149">
        <f>IF(N856="snížená",J856,0)</f>
        <v>0</v>
      </c>
      <c r="BG856" s="149">
        <f>IF(N856="zákl. přenesená",J856,0)</f>
        <v>0</v>
      </c>
      <c r="BH856" s="149">
        <f>IF(N856="sníž. přenesená",J856,0)</f>
        <v>0</v>
      </c>
      <c r="BI856" s="149">
        <f>IF(N856="nulová",J856,0)</f>
        <v>0</v>
      </c>
      <c r="BJ856" s="17" t="s">
        <v>86</v>
      </c>
      <c r="BK856" s="149">
        <f>ROUND(I856*H856,2)</f>
        <v>0</v>
      </c>
      <c r="BL856" s="17" t="s">
        <v>171</v>
      </c>
      <c r="BM856" s="148" t="s">
        <v>1079</v>
      </c>
    </row>
    <row r="857" spans="2:51" s="13" customFormat="1" ht="12">
      <c r="B857" s="172"/>
      <c r="D857" s="150" t="s">
        <v>296</v>
      </c>
      <c r="F857" s="174" t="s">
        <v>1080</v>
      </c>
      <c r="H857" s="175">
        <v>2299.5</v>
      </c>
      <c r="I857" s="176"/>
      <c r="L857" s="172"/>
      <c r="M857" s="177"/>
      <c r="T857" s="178"/>
      <c r="AT857" s="173" t="s">
        <v>296</v>
      </c>
      <c r="AU857" s="173" t="s">
        <v>89</v>
      </c>
      <c r="AV857" s="13" t="s">
        <v>89</v>
      </c>
      <c r="AW857" s="13" t="s">
        <v>4</v>
      </c>
      <c r="AX857" s="13" t="s">
        <v>86</v>
      </c>
      <c r="AY857" s="173" t="s">
        <v>150</v>
      </c>
    </row>
    <row r="858" spans="2:65" s="1" customFormat="1" ht="24.2" customHeight="1">
      <c r="B858" s="32"/>
      <c r="C858" s="154" t="s">
        <v>1081</v>
      </c>
      <c r="D858" s="154" t="s">
        <v>172</v>
      </c>
      <c r="E858" s="155" t="s">
        <v>696</v>
      </c>
      <c r="F858" s="156" t="s">
        <v>697</v>
      </c>
      <c r="G858" s="157" t="s">
        <v>446</v>
      </c>
      <c r="H858" s="158">
        <v>150.917</v>
      </c>
      <c r="I858" s="159"/>
      <c r="J858" s="160">
        <f>ROUND(I858*H858,2)</f>
        <v>0</v>
      </c>
      <c r="K858" s="156" t="s">
        <v>294</v>
      </c>
      <c r="L858" s="32"/>
      <c r="M858" s="161" t="s">
        <v>1</v>
      </c>
      <c r="N858" s="162" t="s">
        <v>43</v>
      </c>
      <c r="P858" s="146">
        <f>O858*H858</f>
        <v>0</v>
      </c>
      <c r="Q858" s="146">
        <v>0</v>
      </c>
      <c r="R858" s="146">
        <f>Q858*H858</f>
        <v>0</v>
      </c>
      <c r="S858" s="146">
        <v>0</v>
      </c>
      <c r="T858" s="147">
        <f>S858*H858</f>
        <v>0</v>
      </c>
      <c r="AR858" s="148" t="s">
        <v>171</v>
      </c>
      <c r="AT858" s="148" t="s">
        <v>172</v>
      </c>
      <c r="AU858" s="148" t="s">
        <v>89</v>
      </c>
      <c r="AY858" s="17" t="s">
        <v>150</v>
      </c>
      <c r="BE858" s="149">
        <f>IF(N858="základní",J858,0)</f>
        <v>0</v>
      </c>
      <c r="BF858" s="149">
        <f>IF(N858="snížená",J858,0)</f>
        <v>0</v>
      </c>
      <c r="BG858" s="149">
        <f>IF(N858="zákl. přenesená",J858,0)</f>
        <v>0</v>
      </c>
      <c r="BH858" s="149">
        <f>IF(N858="sníž. přenesená",J858,0)</f>
        <v>0</v>
      </c>
      <c r="BI858" s="149">
        <f>IF(N858="nulová",J858,0)</f>
        <v>0</v>
      </c>
      <c r="BJ858" s="17" t="s">
        <v>86</v>
      </c>
      <c r="BK858" s="149">
        <f>ROUND(I858*H858,2)</f>
        <v>0</v>
      </c>
      <c r="BL858" s="17" t="s">
        <v>171</v>
      </c>
      <c r="BM858" s="148" t="s">
        <v>1082</v>
      </c>
    </row>
    <row r="859" spans="2:65" s="1" customFormat="1" ht="24.2" customHeight="1">
      <c r="B859" s="32"/>
      <c r="C859" s="154" t="s">
        <v>1083</v>
      </c>
      <c r="D859" s="154" t="s">
        <v>172</v>
      </c>
      <c r="E859" s="155" t="s">
        <v>1084</v>
      </c>
      <c r="F859" s="156" t="s">
        <v>1085</v>
      </c>
      <c r="G859" s="157" t="s">
        <v>446</v>
      </c>
      <c r="H859" s="158">
        <v>287.183</v>
      </c>
      <c r="I859" s="159"/>
      <c r="J859" s="160">
        <f>ROUND(I859*H859,2)</f>
        <v>0</v>
      </c>
      <c r="K859" s="156" t="s">
        <v>294</v>
      </c>
      <c r="L859" s="32"/>
      <c r="M859" s="161" t="s">
        <v>1</v>
      </c>
      <c r="N859" s="162" t="s">
        <v>43</v>
      </c>
      <c r="P859" s="146">
        <f>O859*H859</f>
        <v>0</v>
      </c>
      <c r="Q859" s="146">
        <v>0</v>
      </c>
      <c r="R859" s="146">
        <f>Q859*H859</f>
        <v>0</v>
      </c>
      <c r="S859" s="146">
        <v>0</v>
      </c>
      <c r="T859" s="147">
        <f>S859*H859</f>
        <v>0</v>
      </c>
      <c r="AR859" s="148" t="s">
        <v>171</v>
      </c>
      <c r="AT859" s="148" t="s">
        <v>172</v>
      </c>
      <c r="AU859" s="148" t="s">
        <v>89</v>
      </c>
      <c r="AY859" s="17" t="s">
        <v>150</v>
      </c>
      <c r="BE859" s="149">
        <f>IF(N859="základní",J859,0)</f>
        <v>0</v>
      </c>
      <c r="BF859" s="149">
        <f>IF(N859="snížená",J859,0)</f>
        <v>0</v>
      </c>
      <c r="BG859" s="149">
        <f>IF(N859="zákl. přenesená",J859,0)</f>
        <v>0</v>
      </c>
      <c r="BH859" s="149">
        <f>IF(N859="sníž. přenesená",J859,0)</f>
        <v>0</v>
      </c>
      <c r="BI859" s="149">
        <f>IF(N859="nulová",J859,0)</f>
        <v>0</v>
      </c>
      <c r="BJ859" s="17" t="s">
        <v>86</v>
      </c>
      <c r="BK859" s="149">
        <f>ROUND(I859*H859,2)</f>
        <v>0</v>
      </c>
      <c r="BL859" s="17" t="s">
        <v>171</v>
      </c>
      <c r="BM859" s="148" t="s">
        <v>1086</v>
      </c>
    </row>
    <row r="860" spans="2:65" s="1" customFormat="1" ht="16.5" customHeight="1">
      <c r="B860" s="32"/>
      <c r="C860" s="154" t="s">
        <v>1087</v>
      </c>
      <c r="D860" s="154" t="s">
        <v>172</v>
      </c>
      <c r="E860" s="155" t="s">
        <v>719</v>
      </c>
      <c r="F860" s="156" t="s">
        <v>720</v>
      </c>
      <c r="G860" s="157" t="s">
        <v>446</v>
      </c>
      <c r="H860" s="158">
        <v>328.5</v>
      </c>
      <c r="I860" s="159"/>
      <c r="J860" s="160">
        <f>ROUND(I860*H860,2)</f>
        <v>0</v>
      </c>
      <c r="K860" s="156" t="s">
        <v>294</v>
      </c>
      <c r="L860" s="32"/>
      <c r="M860" s="161" t="s">
        <v>1</v>
      </c>
      <c r="N860" s="162" t="s">
        <v>43</v>
      </c>
      <c r="P860" s="146">
        <f>O860*H860</f>
        <v>0</v>
      </c>
      <c r="Q860" s="146">
        <v>0</v>
      </c>
      <c r="R860" s="146">
        <f>Q860*H860</f>
        <v>0</v>
      </c>
      <c r="S860" s="146">
        <v>0</v>
      </c>
      <c r="T860" s="147">
        <f>S860*H860</f>
        <v>0</v>
      </c>
      <c r="AR860" s="148" t="s">
        <v>171</v>
      </c>
      <c r="AT860" s="148" t="s">
        <v>172</v>
      </c>
      <c r="AU860" s="148" t="s">
        <v>89</v>
      </c>
      <c r="AY860" s="17" t="s">
        <v>150</v>
      </c>
      <c r="BE860" s="149">
        <f>IF(N860="základní",J860,0)</f>
        <v>0</v>
      </c>
      <c r="BF860" s="149">
        <f>IF(N860="snížená",J860,0)</f>
        <v>0</v>
      </c>
      <c r="BG860" s="149">
        <f>IF(N860="zákl. přenesená",J860,0)</f>
        <v>0</v>
      </c>
      <c r="BH860" s="149">
        <f>IF(N860="sníž. přenesená",J860,0)</f>
        <v>0</v>
      </c>
      <c r="BI860" s="149">
        <f>IF(N860="nulová",J860,0)</f>
        <v>0</v>
      </c>
      <c r="BJ860" s="17" t="s">
        <v>86</v>
      </c>
      <c r="BK860" s="149">
        <f>ROUND(I860*H860,2)</f>
        <v>0</v>
      </c>
      <c r="BL860" s="17" t="s">
        <v>171</v>
      </c>
      <c r="BM860" s="148" t="s">
        <v>1088</v>
      </c>
    </row>
    <row r="861" spans="2:65" s="1" customFormat="1" ht="33" customHeight="1">
      <c r="B861" s="32"/>
      <c r="C861" s="154" t="s">
        <v>1089</v>
      </c>
      <c r="D861" s="154" t="s">
        <v>172</v>
      </c>
      <c r="E861" s="155" t="s">
        <v>713</v>
      </c>
      <c r="F861" s="156" t="s">
        <v>714</v>
      </c>
      <c r="G861" s="157" t="s">
        <v>715</v>
      </c>
      <c r="H861" s="158">
        <v>591.3</v>
      </c>
      <c r="I861" s="159"/>
      <c r="J861" s="160">
        <f>ROUND(I861*H861,2)</f>
        <v>0</v>
      </c>
      <c r="K861" s="156" t="s">
        <v>294</v>
      </c>
      <c r="L861" s="32"/>
      <c r="M861" s="161" t="s">
        <v>1</v>
      </c>
      <c r="N861" s="162" t="s">
        <v>43</v>
      </c>
      <c r="P861" s="146">
        <f>O861*H861</f>
        <v>0</v>
      </c>
      <c r="Q861" s="146">
        <v>0</v>
      </c>
      <c r="R861" s="146">
        <f>Q861*H861</f>
        <v>0</v>
      </c>
      <c r="S861" s="146">
        <v>0</v>
      </c>
      <c r="T861" s="147">
        <f>S861*H861</f>
        <v>0</v>
      </c>
      <c r="AR861" s="148" t="s">
        <v>171</v>
      </c>
      <c r="AT861" s="148" t="s">
        <v>172</v>
      </c>
      <c r="AU861" s="148" t="s">
        <v>89</v>
      </c>
      <c r="AY861" s="17" t="s">
        <v>150</v>
      </c>
      <c r="BE861" s="149">
        <f>IF(N861="základní",J861,0)</f>
        <v>0</v>
      </c>
      <c r="BF861" s="149">
        <f>IF(N861="snížená",J861,0)</f>
        <v>0</v>
      </c>
      <c r="BG861" s="149">
        <f>IF(N861="zákl. přenesená",J861,0)</f>
        <v>0</v>
      </c>
      <c r="BH861" s="149">
        <f>IF(N861="sníž. přenesená",J861,0)</f>
        <v>0</v>
      </c>
      <c r="BI861" s="149">
        <f>IF(N861="nulová",J861,0)</f>
        <v>0</v>
      </c>
      <c r="BJ861" s="17" t="s">
        <v>86</v>
      </c>
      <c r="BK861" s="149">
        <f>ROUND(I861*H861,2)</f>
        <v>0</v>
      </c>
      <c r="BL861" s="17" t="s">
        <v>171</v>
      </c>
      <c r="BM861" s="148" t="s">
        <v>1090</v>
      </c>
    </row>
    <row r="862" spans="2:51" s="12" customFormat="1" ht="12">
      <c r="B862" s="166"/>
      <c r="D862" s="150" t="s">
        <v>296</v>
      </c>
      <c r="E862" s="167" t="s">
        <v>1</v>
      </c>
      <c r="F862" s="168" t="s">
        <v>724</v>
      </c>
      <c r="H862" s="167" t="s">
        <v>1</v>
      </c>
      <c r="I862" s="169"/>
      <c r="L862" s="166"/>
      <c r="M862" s="170"/>
      <c r="T862" s="171"/>
      <c r="AT862" s="167" t="s">
        <v>296</v>
      </c>
      <c r="AU862" s="167" t="s">
        <v>89</v>
      </c>
      <c r="AV862" s="12" t="s">
        <v>86</v>
      </c>
      <c r="AW862" s="12" t="s">
        <v>33</v>
      </c>
      <c r="AX862" s="12" t="s">
        <v>78</v>
      </c>
      <c r="AY862" s="167" t="s">
        <v>150</v>
      </c>
    </row>
    <row r="863" spans="2:51" s="13" customFormat="1" ht="12">
      <c r="B863" s="172"/>
      <c r="D863" s="150" t="s">
        <v>296</v>
      </c>
      <c r="E863" s="173" t="s">
        <v>1</v>
      </c>
      <c r="F863" s="174" t="s">
        <v>1091</v>
      </c>
      <c r="H863" s="175">
        <v>591.3</v>
      </c>
      <c r="I863" s="176"/>
      <c r="L863" s="172"/>
      <c r="M863" s="177"/>
      <c r="T863" s="178"/>
      <c r="AT863" s="173" t="s">
        <v>296</v>
      </c>
      <c r="AU863" s="173" t="s">
        <v>89</v>
      </c>
      <c r="AV863" s="13" t="s">
        <v>89</v>
      </c>
      <c r="AW863" s="13" t="s">
        <v>33</v>
      </c>
      <c r="AX863" s="13" t="s">
        <v>86</v>
      </c>
      <c r="AY863" s="173" t="s">
        <v>150</v>
      </c>
    </row>
    <row r="864" spans="2:65" s="1" customFormat="1" ht="33" customHeight="1">
      <c r="B864" s="32"/>
      <c r="C864" s="154" t="s">
        <v>1092</v>
      </c>
      <c r="D864" s="154" t="s">
        <v>172</v>
      </c>
      <c r="E864" s="155" t="s">
        <v>814</v>
      </c>
      <c r="F864" s="156" t="s">
        <v>815</v>
      </c>
      <c r="G864" s="157" t="s">
        <v>293</v>
      </c>
      <c r="H864" s="158">
        <v>622</v>
      </c>
      <c r="I864" s="159"/>
      <c r="J864" s="160">
        <f>ROUND(I864*H864,2)</f>
        <v>0</v>
      </c>
      <c r="K864" s="156" t="s">
        <v>294</v>
      </c>
      <c r="L864" s="32"/>
      <c r="M864" s="161" t="s">
        <v>1</v>
      </c>
      <c r="N864" s="162" t="s">
        <v>43</v>
      </c>
      <c r="P864" s="146">
        <f>O864*H864</f>
        <v>0</v>
      </c>
      <c r="Q864" s="146">
        <v>0</v>
      </c>
      <c r="R864" s="146">
        <f>Q864*H864</f>
        <v>0</v>
      </c>
      <c r="S864" s="146">
        <v>0</v>
      </c>
      <c r="T864" s="147">
        <f>S864*H864</f>
        <v>0</v>
      </c>
      <c r="AR864" s="148" t="s">
        <v>171</v>
      </c>
      <c r="AT864" s="148" t="s">
        <v>172</v>
      </c>
      <c r="AU864" s="148" t="s">
        <v>89</v>
      </c>
      <c r="AY864" s="17" t="s">
        <v>150</v>
      </c>
      <c r="BE864" s="149">
        <f>IF(N864="základní",J864,0)</f>
        <v>0</v>
      </c>
      <c r="BF864" s="149">
        <f>IF(N864="snížená",J864,0)</f>
        <v>0</v>
      </c>
      <c r="BG864" s="149">
        <f>IF(N864="zákl. přenesená",J864,0)</f>
        <v>0</v>
      </c>
      <c r="BH864" s="149">
        <f>IF(N864="sníž. přenesená",J864,0)</f>
        <v>0</v>
      </c>
      <c r="BI864" s="149">
        <f>IF(N864="nulová",J864,0)</f>
        <v>0</v>
      </c>
      <c r="BJ864" s="17" t="s">
        <v>86</v>
      </c>
      <c r="BK864" s="149">
        <f>ROUND(I864*H864,2)</f>
        <v>0</v>
      </c>
      <c r="BL864" s="17" t="s">
        <v>171</v>
      </c>
      <c r="BM864" s="148" t="s">
        <v>1093</v>
      </c>
    </row>
    <row r="865" spans="2:51" s="12" customFormat="1" ht="12">
      <c r="B865" s="166"/>
      <c r="D865" s="150" t="s">
        <v>296</v>
      </c>
      <c r="E865" s="167" t="s">
        <v>1</v>
      </c>
      <c r="F865" s="168" t="s">
        <v>1044</v>
      </c>
      <c r="H865" s="167" t="s">
        <v>1</v>
      </c>
      <c r="I865" s="169"/>
      <c r="L865" s="166"/>
      <c r="M865" s="170"/>
      <c r="T865" s="171"/>
      <c r="AT865" s="167" t="s">
        <v>296</v>
      </c>
      <c r="AU865" s="167" t="s">
        <v>89</v>
      </c>
      <c r="AV865" s="12" t="s">
        <v>86</v>
      </c>
      <c r="AW865" s="12" t="s">
        <v>33</v>
      </c>
      <c r="AX865" s="12" t="s">
        <v>78</v>
      </c>
      <c r="AY865" s="167" t="s">
        <v>150</v>
      </c>
    </row>
    <row r="866" spans="2:51" s="13" customFormat="1" ht="12">
      <c r="B866" s="172"/>
      <c r="D866" s="150" t="s">
        <v>296</v>
      </c>
      <c r="E866" s="173" t="s">
        <v>1</v>
      </c>
      <c r="F866" s="174" t="s">
        <v>1045</v>
      </c>
      <c r="H866" s="175">
        <v>317</v>
      </c>
      <c r="I866" s="176"/>
      <c r="L866" s="172"/>
      <c r="M866" s="177"/>
      <c r="T866" s="178"/>
      <c r="AT866" s="173" t="s">
        <v>296</v>
      </c>
      <c r="AU866" s="173" t="s">
        <v>89</v>
      </c>
      <c r="AV866" s="13" t="s">
        <v>89</v>
      </c>
      <c r="AW866" s="13" t="s">
        <v>33</v>
      </c>
      <c r="AX866" s="13" t="s">
        <v>78</v>
      </c>
      <c r="AY866" s="173" t="s">
        <v>150</v>
      </c>
    </row>
    <row r="867" spans="2:51" s="13" customFormat="1" ht="12">
      <c r="B867" s="172"/>
      <c r="D867" s="150" t="s">
        <v>296</v>
      </c>
      <c r="E867" s="173" t="s">
        <v>1</v>
      </c>
      <c r="F867" s="174" t="s">
        <v>1046</v>
      </c>
      <c r="H867" s="175">
        <v>305</v>
      </c>
      <c r="I867" s="176"/>
      <c r="L867" s="172"/>
      <c r="M867" s="177"/>
      <c r="T867" s="178"/>
      <c r="AT867" s="173" t="s">
        <v>296</v>
      </c>
      <c r="AU867" s="173" t="s">
        <v>89</v>
      </c>
      <c r="AV867" s="13" t="s">
        <v>89</v>
      </c>
      <c r="AW867" s="13" t="s">
        <v>33</v>
      </c>
      <c r="AX867" s="13" t="s">
        <v>78</v>
      </c>
      <c r="AY867" s="173" t="s">
        <v>150</v>
      </c>
    </row>
    <row r="868" spans="2:51" s="14" customFormat="1" ht="12">
      <c r="B868" s="179"/>
      <c r="D868" s="150" t="s">
        <v>296</v>
      </c>
      <c r="E868" s="180" t="s">
        <v>1</v>
      </c>
      <c r="F868" s="181" t="s">
        <v>303</v>
      </c>
      <c r="H868" s="182">
        <v>622</v>
      </c>
      <c r="I868" s="183"/>
      <c r="L868" s="179"/>
      <c r="M868" s="184"/>
      <c r="T868" s="185"/>
      <c r="AT868" s="180" t="s">
        <v>296</v>
      </c>
      <c r="AU868" s="180" t="s">
        <v>89</v>
      </c>
      <c r="AV868" s="14" t="s">
        <v>171</v>
      </c>
      <c r="AW868" s="14" t="s">
        <v>33</v>
      </c>
      <c r="AX868" s="14" t="s">
        <v>86</v>
      </c>
      <c r="AY868" s="180" t="s">
        <v>150</v>
      </c>
    </row>
    <row r="869" spans="2:65" s="1" customFormat="1" ht="16.5" customHeight="1">
      <c r="B869" s="32"/>
      <c r="C869" s="154" t="s">
        <v>1094</v>
      </c>
      <c r="D869" s="154" t="s">
        <v>172</v>
      </c>
      <c r="E869" s="155" t="s">
        <v>806</v>
      </c>
      <c r="F869" s="156" t="s">
        <v>807</v>
      </c>
      <c r="G869" s="157" t="s">
        <v>446</v>
      </c>
      <c r="H869" s="158">
        <v>62.2</v>
      </c>
      <c r="I869" s="159"/>
      <c r="J869" s="160">
        <f>ROUND(I869*H869,2)</f>
        <v>0</v>
      </c>
      <c r="K869" s="156" t="s">
        <v>294</v>
      </c>
      <c r="L869" s="32"/>
      <c r="M869" s="161" t="s">
        <v>1</v>
      </c>
      <c r="N869" s="162" t="s">
        <v>43</v>
      </c>
      <c r="P869" s="146">
        <f>O869*H869</f>
        <v>0</v>
      </c>
      <c r="Q869" s="146">
        <v>0</v>
      </c>
      <c r="R869" s="146">
        <f>Q869*H869</f>
        <v>0</v>
      </c>
      <c r="S869" s="146">
        <v>0</v>
      </c>
      <c r="T869" s="147">
        <f>S869*H869</f>
        <v>0</v>
      </c>
      <c r="AR869" s="148" t="s">
        <v>171</v>
      </c>
      <c r="AT869" s="148" t="s">
        <v>172</v>
      </c>
      <c r="AU869" s="148" t="s">
        <v>89</v>
      </c>
      <c r="AY869" s="17" t="s">
        <v>150</v>
      </c>
      <c r="BE869" s="149">
        <f>IF(N869="základní",J869,0)</f>
        <v>0</v>
      </c>
      <c r="BF869" s="149">
        <f>IF(N869="snížená",J869,0)</f>
        <v>0</v>
      </c>
      <c r="BG869" s="149">
        <f>IF(N869="zákl. přenesená",J869,0)</f>
        <v>0</v>
      </c>
      <c r="BH869" s="149">
        <f>IF(N869="sníž. přenesená",J869,0)</f>
        <v>0</v>
      </c>
      <c r="BI869" s="149">
        <f>IF(N869="nulová",J869,0)</f>
        <v>0</v>
      </c>
      <c r="BJ869" s="17" t="s">
        <v>86</v>
      </c>
      <c r="BK869" s="149">
        <f>ROUND(I869*H869,2)</f>
        <v>0</v>
      </c>
      <c r="BL869" s="17" t="s">
        <v>171</v>
      </c>
      <c r="BM869" s="148" t="s">
        <v>1095</v>
      </c>
    </row>
    <row r="870" spans="2:51" s="12" customFormat="1" ht="12">
      <c r="B870" s="166"/>
      <c r="D870" s="150" t="s">
        <v>296</v>
      </c>
      <c r="E870" s="167" t="s">
        <v>1</v>
      </c>
      <c r="F870" s="168" t="s">
        <v>1044</v>
      </c>
      <c r="H870" s="167" t="s">
        <v>1</v>
      </c>
      <c r="I870" s="169"/>
      <c r="L870" s="166"/>
      <c r="M870" s="170"/>
      <c r="T870" s="171"/>
      <c r="AT870" s="167" t="s">
        <v>296</v>
      </c>
      <c r="AU870" s="167" t="s">
        <v>89</v>
      </c>
      <c r="AV870" s="12" t="s">
        <v>86</v>
      </c>
      <c r="AW870" s="12" t="s">
        <v>33</v>
      </c>
      <c r="AX870" s="12" t="s">
        <v>78</v>
      </c>
      <c r="AY870" s="167" t="s">
        <v>150</v>
      </c>
    </row>
    <row r="871" spans="2:51" s="13" customFormat="1" ht="12">
      <c r="B871" s="172"/>
      <c r="D871" s="150" t="s">
        <v>296</v>
      </c>
      <c r="E871" s="173" t="s">
        <v>1</v>
      </c>
      <c r="F871" s="174" t="s">
        <v>1096</v>
      </c>
      <c r="H871" s="175">
        <v>31.7</v>
      </c>
      <c r="I871" s="176"/>
      <c r="L871" s="172"/>
      <c r="M871" s="177"/>
      <c r="T871" s="178"/>
      <c r="AT871" s="173" t="s">
        <v>296</v>
      </c>
      <c r="AU871" s="173" t="s">
        <v>89</v>
      </c>
      <c r="AV871" s="13" t="s">
        <v>89</v>
      </c>
      <c r="AW871" s="13" t="s">
        <v>33</v>
      </c>
      <c r="AX871" s="13" t="s">
        <v>78</v>
      </c>
      <c r="AY871" s="173" t="s">
        <v>150</v>
      </c>
    </row>
    <row r="872" spans="2:51" s="13" customFormat="1" ht="12">
      <c r="B872" s="172"/>
      <c r="D872" s="150" t="s">
        <v>296</v>
      </c>
      <c r="E872" s="173" t="s">
        <v>1</v>
      </c>
      <c r="F872" s="174" t="s">
        <v>1097</v>
      </c>
      <c r="H872" s="175">
        <v>30.5</v>
      </c>
      <c r="I872" s="176"/>
      <c r="L872" s="172"/>
      <c r="M872" s="177"/>
      <c r="T872" s="178"/>
      <c r="AT872" s="173" t="s">
        <v>296</v>
      </c>
      <c r="AU872" s="173" t="s">
        <v>89</v>
      </c>
      <c r="AV872" s="13" t="s">
        <v>89</v>
      </c>
      <c r="AW872" s="13" t="s">
        <v>33</v>
      </c>
      <c r="AX872" s="13" t="s">
        <v>78</v>
      </c>
      <c r="AY872" s="173" t="s">
        <v>150</v>
      </c>
    </row>
    <row r="873" spans="2:51" s="14" customFormat="1" ht="12">
      <c r="B873" s="179"/>
      <c r="D873" s="150" t="s">
        <v>296</v>
      </c>
      <c r="E873" s="180" t="s">
        <v>1</v>
      </c>
      <c r="F873" s="181" t="s">
        <v>303</v>
      </c>
      <c r="H873" s="182">
        <v>62.2</v>
      </c>
      <c r="I873" s="183"/>
      <c r="L873" s="179"/>
      <c r="M873" s="184"/>
      <c r="T873" s="185"/>
      <c r="AT873" s="180" t="s">
        <v>296</v>
      </c>
      <c r="AU873" s="180" t="s">
        <v>89</v>
      </c>
      <c r="AV873" s="14" t="s">
        <v>171</v>
      </c>
      <c r="AW873" s="14" t="s">
        <v>33</v>
      </c>
      <c r="AX873" s="14" t="s">
        <v>86</v>
      </c>
      <c r="AY873" s="180" t="s">
        <v>150</v>
      </c>
    </row>
    <row r="874" spans="2:65" s="1" customFormat="1" ht="24.2" customHeight="1">
      <c r="B874" s="32"/>
      <c r="C874" s="154" t="s">
        <v>1098</v>
      </c>
      <c r="D874" s="154" t="s">
        <v>172</v>
      </c>
      <c r="E874" s="155" t="s">
        <v>821</v>
      </c>
      <c r="F874" s="156" t="s">
        <v>822</v>
      </c>
      <c r="G874" s="157" t="s">
        <v>293</v>
      </c>
      <c r="H874" s="158">
        <v>622</v>
      </c>
      <c r="I874" s="159"/>
      <c r="J874" s="160">
        <f>ROUND(I874*H874,2)</f>
        <v>0</v>
      </c>
      <c r="K874" s="156" t="s">
        <v>294</v>
      </c>
      <c r="L874" s="32"/>
      <c r="M874" s="161" t="s">
        <v>1</v>
      </c>
      <c r="N874" s="162" t="s">
        <v>43</v>
      </c>
      <c r="P874" s="146">
        <f>O874*H874</f>
        <v>0</v>
      </c>
      <c r="Q874" s="146">
        <v>0</v>
      </c>
      <c r="R874" s="146">
        <f>Q874*H874</f>
        <v>0</v>
      </c>
      <c r="S874" s="146">
        <v>0</v>
      </c>
      <c r="T874" s="147">
        <f>S874*H874</f>
        <v>0</v>
      </c>
      <c r="AR874" s="148" t="s">
        <v>171</v>
      </c>
      <c r="AT874" s="148" t="s">
        <v>172</v>
      </c>
      <c r="AU874" s="148" t="s">
        <v>89</v>
      </c>
      <c r="AY874" s="17" t="s">
        <v>150</v>
      </c>
      <c r="BE874" s="149">
        <f>IF(N874="základní",J874,0)</f>
        <v>0</v>
      </c>
      <c r="BF874" s="149">
        <f>IF(N874="snížená",J874,0)</f>
        <v>0</v>
      </c>
      <c r="BG874" s="149">
        <f>IF(N874="zákl. přenesená",J874,0)</f>
        <v>0</v>
      </c>
      <c r="BH874" s="149">
        <f>IF(N874="sníž. přenesená",J874,0)</f>
        <v>0</v>
      </c>
      <c r="BI874" s="149">
        <f>IF(N874="nulová",J874,0)</f>
        <v>0</v>
      </c>
      <c r="BJ874" s="17" t="s">
        <v>86</v>
      </c>
      <c r="BK874" s="149">
        <f>ROUND(I874*H874,2)</f>
        <v>0</v>
      </c>
      <c r="BL874" s="17" t="s">
        <v>171</v>
      </c>
      <c r="BM874" s="148" t="s">
        <v>1099</v>
      </c>
    </row>
    <row r="875" spans="2:65" s="1" customFormat="1" ht="16.5" customHeight="1">
      <c r="B875" s="32"/>
      <c r="C875" s="136" t="s">
        <v>1100</v>
      </c>
      <c r="D875" s="136" t="s">
        <v>153</v>
      </c>
      <c r="E875" s="137" t="s">
        <v>825</v>
      </c>
      <c r="F875" s="138" t="s">
        <v>826</v>
      </c>
      <c r="G875" s="139" t="s">
        <v>827</v>
      </c>
      <c r="H875" s="140">
        <v>25.751</v>
      </c>
      <c r="I875" s="141"/>
      <c r="J875" s="142">
        <f>ROUND(I875*H875,2)</f>
        <v>0</v>
      </c>
      <c r="K875" s="138" t="s">
        <v>294</v>
      </c>
      <c r="L875" s="143"/>
      <c r="M875" s="144" t="s">
        <v>1</v>
      </c>
      <c r="N875" s="145" t="s">
        <v>43</v>
      </c>
      <c r="P875" s="146">
        <f>O875*H875</f>
        <v>0</v>
      </c>
      <c r="Q875" s="146">
        <v>0.001</v>
      </c>
      <c r="R875" s="146">
        <f>Q875*H875</f>
        <v>0.025751000000000003</v>
      </c>
      <c r="S875" s="146">
        <v>0</v>
      </c>
      <c r="T875" s="147">
        <f>S875*H875</f>
        <v>0</v>
      </c>
      <c r="AR875" s="148" t="s">
        <v>195</v>
      </c>
      <c r="AT875" s="148" t="s">
        <v>153</v>
      </c>
      <c r="AU875" s="148" t="s">
        <v>89</v>
      </c>
      <c r="AY875" s="17" t="s">
        <v>150</v>
      </c>
      <c r="BE875" s="149">
        <f>IF(N875="základní",J875,0)</f>
        <v>0</v>
      </c>
      <c r="BF875" s="149">
        <f>IF(N875="snížená",J875,0)</f>
        <v>0</v>
      </c>
      <c r="BG875" s="149">
        <f>IF(N875="zákl. přenesená",J875,0)</f>
        <v>0</v>
      </c>
      <c r="BH875" s="149">
        <f>IF(N875="sníž. přenesená",J875,0)</f>
        <v>0</v>
      </c>
      <c r="BI875" s="149">
        <f>IF(N875="nulová",J875,0)</f>
        <v>0</v>
      </c>
      <c r="BJ875" s="17" t="s">
        <v>86</v>
      </c>
      <c r="BK875" s="149">
        <f>ROUND(I875*H875,2)</f>
        <v>0</v>
      </c>
      <c r="BL875" s="17" t="s">
        <v>171</v>
      </c>
      <c r="BM875" s="148" t="s">
        <v>1101</v>
      </c>
    </row>
    <row r="876" spans="2:51" s="13" customFormat="1" ht="12">
      <c r="B876" s="172"/>
      <c r="D876" s="150" t="s">
        <v>296</v>
      </c>
      <c r="E876" s="173" t="s">
        <v>1</v>
      </c>
      <c r="F876" s="174" t="s">
        <v>1102</v>
      </c>
      <c r="H876" s="175">
        <v>25.751</v>
      </c>
      <c r="I876" s="176"/>
      <c r="L876" s="172"/>
      <c r="M876" s="177"/>
      <c r="T876" s="178"/>
      <c r="AT876" s="173" t="s">
        <v>296</v>
      </c>
      <c r="AU876" s="173" t="s">
        <v>89</v>
      </c>
      <c r="AV876" s="13" t="s">
        <v>89</v>
      </c>
      <c r="AW876" s="13" t="s">
        <v>33</v>
      </c>
      <c r="AX876" s="13" t="s">
        <v>86</v>
      </c>
      <c r="AY876" s="173" t="s">
        <v>150</v>
      </c>
    </row>
    <row r="877" spans="2:65" s="1" customFormat="1" ht="24.2" customHeight="1">
      <c r="B877" s="32"/>
      <c r="C877" s="154" t="s">
        <v>1103</v>
      </c>
      <c r="D877" s="154" t="s">
        <v>172</v>
      </c>
      <c r="E877" s="155" t="s">
        <v>831</v>
      </c>
      <c r="F877" s="156" t="s">
        <v>832</v>
      </c>
      <c r="G877" s="157" t="s">
        <v>293</v>
      </c>
      <c r="H877" s="158">
        <v>610</v>
      </c>
      <c r="I877" s="159"/>
      <c r="J877" s="160">
        <f>ROUND(I877*H877,2)</f>
        <v>0</v>
      </c>
      <c r="K877" s="156" t="s">
        <v>294</v>
      </c>
      <c r="L877" s="32"/>
      <c r="M877" s="161" t="s">
        <v>1</v>
      </c>
      <c r="N877" s="162" t="s">
        <v>43</v>
      </c>
      <c r="P877" s="146">
        <f>O877*H877</f>
        <v>0</v>
      </c>
      <c r="Q877" s="146">
        <v>0</v>
      </c>
      <c r="R877" s="146">
        <f>Q877*H877</f>
        <v>0</v>
      </c>
      <c r="S877" s="146">
        <v>0</v>
      </c>
      <c r="T877" s="147">
        <f>S877*H877</f>
        <v>0</v>
      </c>
      <c r="AR877" s="148" t="s">
        <v>171</v>
      </c>
      <c r="AT877" s="148" t="s">
        <v>172</v>
      </c>
      <c r="AU877" s="148" t="s">
        <v>89</v>
      </c>
      <c r="AY877" s="17" t="s">
        <v>150</v>
      </c>
      <c r="BE877" s="149">
        <f>IF(N877="základní",J877,0)</f>
        <v>0</v>
      </c>
      <c r="BF877" s="149">
        <f>IF(N877="snížená",J877,0)</f>
        <v>0</v>
      </c>
      <c r="BG877" s="149">
        <f>IF(N877="zákl. přenesená",J877,0)</f>
        <v>0</v>
      </c>
      <c r="BH877" s="149">
        <f>IF(N877="sníž. přenesená",J877,0)</f>
        <v>0</v>
      </c>
      <c r="BI877" s="149">
        <f>IF(N877="nulová",J877,0)</f>
        <v>0</v>
      </c>
      <c r="BJ877" s="17" t="s">
        <v>86</v>
      </c>
      <c r="BK877" s="149">
        <f>ROUND(I877*H877,2)</f>
        <v>0</v>
      </c>
      <c r="BL877" s="17" t="s">
        <v>171</v>
      </c>
      <c r="BM877" s="148" t="s">
        <v>1104</v>
      </c>
    </row>
    <row r="878" spans="2:51" s="12" customFormat="1" ht="12">
      <c r="B878" s="166"/>
      <c r="D878" s="150" t="s">
        <v>296</v>
      </c>
      <c r="E878" s="167" t="s">
        <v>1</v>
      </c>
      <c r="F878" s="168" t="s">
        <v>1063</v>
      </c>
      <c r="H878" s="167" t="s">
        <v>1</v>
      </c>
      <c r="I878" s="169"/>
      <c r="L878" s="166"/>
      <c r="M878" s="170"/>
      <c r="T878" s="171"/>
      <c r="AT878" s="167" t="s">
        <v>296</v>
      </c>
      <c r="AU878" s="167" t="s">
        <v>89</v>
      </c>
      <c r="AV878" s="12" t="s">
        <v>86</v>
      </c>
      <c r="AW878" s="12" t="s">
        <v>33</v>
      </c>
      <c r="AX878" s="12" t="s">
        <v>78</v>
      </c>
      <c r="AY878" s="167" t="s">
        <v>150</v>
      </c>
    </row>
    <row r="879" spans="2:51" s="13" customFormat="1" ht="12">
      <c r="B879" s="172"/>
      <c r="D879" s="150" t="s">
        <v>296</v>
      </c>
      <c r="E879" s="173" t="s">
        <v>1</v>
      </c>
      <c r="F879" s="174" t="s">
        <v>1064</v>
      </c>
      <c r="H879" s="175">
        <v>410</v>
      </c>
      <c r="I879" s="176"/>
      <c r="L879" s="172"/>
      <c r="M879" s="177"/>
      <c r="T879" s="178"/>
      <c r="AT879" s="173" t="s">
        <v>296</v>
      </c>
      <c r="AU879" s="173" t="s">
        <v>89</v>
      </c>
      <c r="AV879" s="13" t="s">
        <v>89</v>
      </c>
      <c r="AW879" s="13" t="s">
        <v>33</v>
      </c>
      <c r="AX879" s="13" t="s">
        <v>78</v>
      </c>
      <c r="AY879" s="173" t="s">
        <v>150</v>
      </c>
    </row>
    <row r="880" spans="2:51" s="13" customFormat="1" ht="12">
      <c r="B880" s="172"/>
      <c r="D880" s="150" t="s">
        <v>296</v>
      </c>
      <c r="E880" s="173" t="s">
        <v>1</v>
      </c>
      <c r="F880" s="174" t="s">
        <v>1065</v>
      </c>
      <c r="H880" s="175">
        <v>200</v>
      </c>
      <c r="I880" s="176"/>
      <c r="L880" s="172"/>
      <c r="M880" s="177"/>
      <c r="T880" s="178"/>
      <c r="AT880" s="173" t="s">
        <v>296</v>
      </c>
      <c r="AU880" s="173" t="s">
        <v>89</v>
      </c>
      <c r="AV880" s="13" t="s">
        <v>89</v>
      </c>
      <c r="AW880" s="13" t="s">
        <v>33</v>
      </c>
      <c r="AX880" s="13" t="s">
        <v>78</v>
      </c>
      <c r="AY880" s="173" t="s">
        <v>150</v>
      </c>
    </row>
    <row r="881" spans="2:51" s="14" customFormat="1" ht="12">
      <c r="B881" s="179"/>
      <c r="D881" s="150" t="s">
        <v>296</v>
      </c>
      <c r="E881" s="180" t="s">
        <v>1</v>
      </c>
      <c r="F881" s="181" t="s">
        <v>303</v>
      </c>
      <c r="H881" s="182">
        <v>610</v>
      </c>
      <c r="I881" s="183"/>
      <c r="L881" s="179"/>
      <c r="M881" s="184"/>
      <c r="T881" s="185"/>
      <c r="AT881" s="180" t="s">
        <v>296</v>
      </c>
      <c r="AU881" s="180" t="s">
        <v>89</v>
      </c>
      <c r="AV881" s="14" t="s">
        <v>171</v>
      </c>
      <c r="AW881" s="14" t="s">
        <v>33</v>
      </c>
      <c r="AX881" s="14" t="s">
        <v>86</v>
      </c>
      <c r="AY881" s="180" t="s">
        <v>150</v>
      </c>
    </row>
    <row r="882" spans="2:65" s="1" customFormat="1" ht="16.5" customHeight="1">
      <c r="B882" s="32"/>
      <c r="C882" s="154" t="s">
        <v>1105</v>
      </c>
      <c r="D882" s="154" t="s">
        <v>172</v>
      </c>
      <c r="E882" s="155" t="s">
        <v>1106</v>
      </c>
      <c r="F882" s="156" t="s">
        <v>1107</v>
      </c>
      <c r="G882" s="157" t="s">
        <v>293</v>
      </c>
      <c r="H882" s="158">
        <v>610</v>
      </c>
      <c r="I882" s="159"/>
      <c r="J882" s="160">
        <f>ROUND(I882*H882,2)</f>
        <v>0</v>
      </c>
      <c r="K882" s="156" t="s">
        <v>294</v>
      </c>
      <c r="L882" s="32"/>
      <c r="M882" s="161" t="s">
        <v>1</v>
      </c>
      <c r="N882" s="162" t="s">
        <v>43</v>
      </c>
      <c r="P882" s="146">
        <f>O882*H882</f>
        <v>0</v>
      </c>
      <c r="Q882" s="146">
        <v>0</v>
      </c>
      <c r="R882" s="146">
        <f>Q882*H882</f>
        <v>0</v>
      </c>
      <c r="S882" s="146">
        <v>0</v>
      </c>
      <c r="T882" s="147">
        <f>S882*H882</f>
        <v>0</v>
      </c>
      <c r="AR882" s="148" t="s">
        <v>171</v>
      </c>
      <c r="AT882" s="148" t="s">
        <v>172</v>
      </c>
      <c r="AU882" s="148" t="s">
        <v>89</v>
      </c>
      <c r="AY882" s="17" t="s">
        <v>150</v>
      </c>
      <c r="BE882" s="149">
        <f>IF(N882="základní",J882,0)</f>
        <v>0</v>
      </c>
      <c r="BF882" s="149">
        <f>IF(N882="snížená",J882,0)</f>
        <v>0</v>
      </c>
      <c r="BG882" s="149">
        <f>IF(N882="zákl. přenesená",J882,0)</f>
        <v>0</v>
      </c>
      <c r="BH882" s="149">
        <f>IF(N882="sníž. přenesená",J882,0)</f>
        <v>0</v>
      </c>
      <c r="BI882" s="149">
        <f>IF(N882="nulová",J882,0)</f>
        <v>0</v>
      </c>
      <c r="BJ882" s="17" t="s">
        <v>86</v>
      </c>
      <c r="BK882" s="149">
        <f>ROUND(I882*H882,2)</f>
        <v>0</v>
      </c>
      <c r="BL882" s="17" t="s">
        <v>171</v>
      </c>
      <c r="BM882" s="148" t="s">
        <v>1108</v>
      </c>
    </row>
    <row r="883" spans="2:65" s="1" customFormat="1" ht="37.9" customHeight="1">
      <c r="B883" s="32"/>
      <c r="C883" s="154" t="s">
        <v>1109</v>
      </c>
      <c r="D883" s="154" t="s">
        <v>172</v>
      </c>
      <c r="E883" s="155" t="s">
        <v>1110</v>
      </c>
      <c r="F883" s="156" t="s">
        <v>1111</v>
      </c>
      <c r="G883" s="157" t="s">
        <v>188</v>
      </c>
      <c r="H883" s="158">
        <v>194</v>
      </c>
      <c r="I883" s="159"/>
      <c r="J883" s="160">
        <f>ROUND(I883*H883,2)</f>
        <v>0</v>
      </c>
      <c r="K883" s="156" t="s">
        <v>294</v>
      </c>
      <c r="L883" s="32"/>
      <c r="M883" s="161" t="s">
        <v>1</v>
      </c>
      <c r="N883" s="162" t="s">
        <v>43</v>
      </c>
      <c r="P883" s="146">
        <f>O883*H883</f>
        <v>0</v>
      </c>
      <c r="Q883" s="146">
        <v>0.23798</v>
      </c>
      <c r="R883" s="146">
        <f>Q883*H883</f>
        <v>46.16812</v>
      </c>
      <c r="S883" s="146">
        <v>0</v>
      </c>
      <c r="T883" s="147">
        <f>S883*H883</f>
        <v>0</v>
      </c>
      <c r="AR883" s="148" t="s">
        <v>171</v>
      </c>
      <c r="AT883" s="148" t="s">
        <v>172</v>
      </c>
      <c r="AU883" s="148" t="s">
        <v>89</v>
      </c>
      <c r="AY883" s="17" t="s">
        <v>150</v>
      </c>
      <c r="BE883" s="149">
        <f>IF(N883="základní",J883,0)</f>
        <v>0</v>
      </c>
      <c r="BF883" s="149">
        <f>IF(N883="snížená",J883,0)</f>
        <v>0</v>
      </c>
      <c r="BG883" s="149">
        <f>IF(N883="zákl. přenesená",J883,0)</f>
        <v>0</v>
      </c>
      <c r="BH883" s="149">
        <f>IF(N883="sníž. přenesená",J883,0)</f>
        <v>0</v>
      </c>
      <c r="BI883" s="149">
        <f>IF(N883="nulová",J883,0)</f>
        <v>0</v>
      </c>
      <c r="BJ883" s="17" t="s">
        <v>86</v>
      </c>
      <c r="BK883" s="149">
        <f>ROUND(I883*H883,2)</f>
        <v>0</v>
      </c>
      <c r="BL883" s="17" t="s">
        <v>171</v>
      </c>
      <c r="BM883" s="148" t="s">
        <v>1112</v>
      </c>
    </row>
    <row r="884" spans="2:51" s="12" customFormat="1" ht="12">
      <c r="B884" s="166"/>
      <c r="D884" s="150" t="s">
        <v>296</v>
      </c>
      <c r="E884" s="167" t="s">
        <v>1</v>
      </c>
      <c r="F884" s="168" t="s">
        <v>1113</v>
      </c>
      <c r="H884" s="167" t="s">
        <v>1</v>
      </c>
      <c r="I884" s="169"/>
      <c r="L884" s="166"/>
      <c r="M884" s="170"/>
      <c r="T884" s="171"/>
      <c r="AT884" s="167" t="s">
        <v>296</v>
      </c>
      <c r="AU884" s="167" t="s">
        <v>89</v>
      </c>
      <c r="AV884" s="12" t="s">
        <v>86</v>
      </c>
      <c r="AW884" s="12" t="s">
        <v>33</v>
      </c>
      <c r="AX884" s="12" t="s">
        <v>78</v>
      </c>
      <c r="AY884" s="167" t="s">
        <v>150</v>
      </c>
    </row>
    <row r="885" spans="2:51" s="13" customFormat="1" ht="12">
      <c r="B885" s="172"/>
      <c r="D885" s="150" t="s">
        <v>296</v>
      </c>
      <c r="E885" s="173" t="s">
        <v>1</v>
      </c>
      <c r="F885" s="174" t="s">
        <v>1114</v>
      </c>
      <c r="H885" s="175">
        <v>112</v>
      </c>
      <c r="I885" s="176"/>
      <c r="L885" s="172"/>
      <c r="M885" s="177"/>
      <c r="T885" s="178"/>
      <c r="AT885" s="173" t="s">
        <v>296</v>
      </c>
      <c r="AU885" s="173" t="s">
        <v>89</v>
      </c>
      <c r="AV885" s="13" t="s">
        <v>89</v>
      </c>
      <c r="AW885" s="13" t="s">
        <v>33</v>
      </c>
      <c r="AX885" s="13" t="s">
        <v>78</v>
      </c>
      <c r="AY885" s="173" t="s">
        <v>150</v>
      </c>
    </row>
    <row r="886" spans="2:51" s="13" customFormat="1" ht="12">
      <c r="B886" s="172"/>
      <c r="D886" s="150" t="s">
        <v>296</v>
      </c>
      <c r="E886" s="173" t="s">
        <v>1</v>
      </c>
      <c r="F886" s="174" t="s">
        <v>1115</v>
      </c>
      <c r="H886" s="175">
        <v>82</v>
      </c>
      <c r="I886" s="176"/>
      <c r="L886" s="172"/>
      <c r="M886" s="177"/>
      <c r="T886" s="178"/>
      <c r="AT886" s="173" t="s">
        <v>296</v>
      </c>
      <c r="AU886" s="173" t="s">
        <v>89</v>
      </c>
      <c r="AV886" s="13" t="s">
        <v>89</v>
      </c>
      <c r="AW886" s="13" t="s">
        <v>33</v>
      </c>
      <c r="AX886" s="13" t="s">
        <v>78</v>
      </c>
      <c r="AY886" s="173" t="s">
        <v>150</v>
      </c>
    </row>
    <row r="887" spans="2:51" s="14" customFormat="1" ht="12">
      <c r="B887" s="179"/>
      <c r="D887" s="150" t="s">
        <v>296</v>
      </c>
      <c r="E887" s="180" t="s">
        <v>1</v>
      </c>
      <c r="F887" s="181" t="s">
        <v>303</v>
      </c>
      <c r="H887" s="182">
        <v>194</v>
      </c>
      <c r="I887" s="183"/>
      <c r="L887" s="179"/>
      <c r="M887" s="184"/>
      <c r="T887" s="185"/>
      <c r="AT887" s="180" t="s">
        <v>296</v>
      </c>
      <c r="AU887" s="180" t="s">
        <v>89</v>
      </c>
      <c r="AV887" s="14" t="s">
        <v>171</v>
      </c>
      <c r="AW887" s="14" t="s">
        <v>33</v>
      </c>
      <c r="AX887" s="14" t="s">
        <v>86</v>
      </c>
      <c r="AY887" s="180" t="s">
        <v>150</v>
      </c>
    </row>
    <row r="888" spans="2:65" s="1" customFormat="1" ht="24.2" customHeight="1">
      <c r="B888" s="32"/>
      <c r="C888" s="154" t="s">
        <v>1116</v>
      </c>
      <c r="D888" s="154" t="s">
        <v>172</v>
      </c>
      <c r="E888" s="155" t="s">
        <v>1117</v>
      </c>
      <c r="F888" s="156" t="s">
        <v>1118</v>
      </c>
      <c r="G888" s="157" t="s">
        <v>446</v>
      </c>
      <c r="H888" s="158">
        <v>127.2</v>
      </c>
      <c r="I888" s="159"/>
      <c r="J888" s="160">
        <f>ROUND(I888*H888,2)</f>
        <v>0</v>
      </c>
      <c r="K888" s="156" t="s">
        <v>294</v>
      </c>
      <c r="L888" s="32"/>
      <c r="M888" s="161" t="s">
        <v>1</v>
      </c>
      <c r="N888" s="162" t="s">
        <v>43</v>
      </c>
      <c r="P888" s="146">
        <f>O888*H888</f>
        <v>0</v>
      </c>
      <c r="Q888" s="146">
        <v>2.13408</v>
      </c>
      <c r="R888" s="146">
        <f>Q888*H888</f>
        <v>271.454976</v>
      </c>
      <c r="S888" s="146">
        <v>0</v>
      </c>
      <c r="T888" s="147">
        <f>S888*H888</f>
        <v>0</v>
      </c>
      <c r="AR888" s="148" t="s">
        <v>171</v>
      </c>
      <c r="AT888" s="148" t="s">
        <v>172</v>
      </c>
      <c r="AU888" s="148" t="s">
        <v>89</v>
      </c>
      <c r="AY888" s="17" t="s">
        <v>150</v>
      </c>
      <c r="BE888" s="149">
        <f>IF(N888="základní",J888,0)</f>
        <v>0</v>
      </c>
      <c r="BF888" s="149">
        <f>IF(N888="snížená",J888,0)</f>
        <v>0</v>
      </c>
      <c r="BG888" s="149">
        <f>IF(N888="zákl. přenesená",J888,0)</f>
        <v>0</v>
      </c>
      <c r="BH888" s="149">
        <f>IF(N888="sníž. přenesená",J888,0)</f>
        <v>0</v>
      </c>
      <c r="BI888" s="149">
        <f>IF(N888="nulová",J888,0)</f>
        <v>0</v>
      </c>
      <c r="BJ888" s="17" t="s">
        <v>86</v>
      </c>
      <c r="BK888" s="149">
        <f>ROUND(I888*H888,2)</f>
        <v>0</v>
      </c>
      <c r="BL888" s="17" t="s">
        <v>171</v>
      </c>
      <c r="BM888" s="148" t="s">
        <v>1119</v>
      </c>
    </row>
    <row r="889" spans="2:47" s="1" customFormat="1" ht="19.5">
      <c r="B889" s="32"/>
      <c r="D889" s="150" t="s">
        <v>160</v>
      </c>
      <c r="F889" s="151" t="s">
        <v>1120</v>
      </c>
      <c r="I889" s="152"/>
      <c r="L889" s="32"/>
      <c r="M889" s="153"/>
      <c r="T889" s="56"/>
      <c r="AT889" s="17" t="s">
        <v>160</v>
      </c>
      <c r="AU889" s="17" t="s">
        <v>89</v>
      </c>
    </row>
    <row r="890" spans="2:51" s="12" customFormat="1" ht="12">
      <c r="B890" s="166"/>
      <c r="D890" s="150" t="s">
        <v>296</v>
      </c>
      <c r="E890" s="167" t="s">
        <v>1</v>
      </c>
      <c r="F890" s="168" t="s">
        <v>1121</v>
      </c>
      <c r="H890" s="167" t="s">
        <v>1</v>
      </c>
      <c r="I890" s="169"/>
      <c r="L890" s="166"/>
      <c r="M890" s="170"/>
      <c r="T890" s="171"/>
      <c r="AT890" s="167" t="s">
        <v>296</v>
      </c>
      <c r="AU890" s="167" t="s">
        <v>89</v>
      </c>
      <c r="AV890" s="12" t="s">
        <v>86</v>
      </c>
      <c r="AW890" s="12" t="s">
        <v>33</v>
      </c>
      <c r="AX890" s="12" t="s">
        <v>78</v>
      </c>
      <c r="AY890" s="167" t="s">
        <v>150</v>
      </c>
    </row>
    <row r="891" spans="2:51" s="13" customFormat="1" ht="12">
      <c r="B891" s="172"/>
      <c r="D891" s="150" t="s">
        <v>296</v>
      </c>
      <c r="E891" s="173" t="s">
        <v>1</v>
      </c>
      <c r="F891" s="174" t="s">
        <v>1122</v>
      </c>
      <c r="H891" s="175">
        <v>61.6</v>
      </c>
      <c r="I891" s="176"/>
      <c r="L891" s="172"/>
      <c r="M891" s="177"/>
      <c r="T891" s="178"/>
      <c r="AT891" s="173" t="s">
        <v>296</v>
      </c>
      <c r="AU891" s="173" t="s">
        <v>89</v>
      </c>
      <c r="AV891" s="13" t="s">
        <v>89</v>
      </c>
      <c r="AW891" s="13" t="s">
        <v>33</v>
      </c>
      <c r="AX891" s="13" t="s">
        <v>78</v>
      </c>
      <c r="AY891" s="173" t="s">
        <v>150</v>
      </c>
    </row>
    <row r="892" spans="2:51" s="13" customFormat="1" ht="12">
      <c r="B892" s="172"/>
      <c r="D892" s="150" t="s">
        <v>296</v>
      </c>
      <c r="E892" s="173" t="s">
        <v>1</v>
      </c>
      <c r="F892" s="174" t="s">
        <v>1123</v>
      </c>
      <c r="H892" s="175">
        <v>65.6</v>
      </c>
      <c r="I892" s="176"/>
      <c r="L892" s="172"/>
      <c r="M892" s="177"/>
      <c r="T892" s="178"/>
      <c r="AT892" s="173" t="s">
        <v>296</v>
      </c>
      <c r="AU892" s="173" t="s">
        <v>89</v>
      </c>
      <c r="AV892" s="13" t="s">
        <v>89</v>
      </c>
      <c r="AW892" s="13" t="s">
        <v>33</v>
      </c>
      <c r="AX892" s="13" t="s">
        <v>78</v>
      </c>
      <c r="AY892" s="173" t="s">
        <v>150</v>
      </c>
    </row>
    <row r="893" spans="2:51" s="14" customFormat="1" ht="12">
      <c r="B893" s="179"/>
      <c r="D893" s="150" t="s">
        <v>296</v>
      </c>
      <c r="E893" s="180" t="s">
        <v>1</v>
      </c>
      <c r="F893" s="181" t="s">
        <v>303</v>
      </c>
      <c r="H893" s="182">
        <v>127.19999999999999</v>
      </c>
      <c r="I893" s="183"/>
      <c r="L893" s="179"/>
      <c r="M893" s="184"/>
      <c r="T893" s="185"/>
      <c r="AT893" s="180" t="s">
        <v>296</v>
      </c>
      <c r="AU893" s="180" t="s">
        <v>89</v>
      </c>
      <c r="AV893" s="14" t="s">
        <v>171</v>
      </c>
      <c r="AW893" s="14" t="s">
        <v>33</v>
      </c>
      <c r="AX893" s="14" t="s">
        <v>86</v>
      </c>
      <c r="AY893" s="180" t="s">
        <v>150</v>
      </c>
    </row>
    <row r="894" spans="2:65" s="1" customFormat="1" ht="24.2" customHeight="1">
      <c r="B894" s="32"/>
      <c r="C894" s="154" t="s">
        <v>1124</v>
      </c>
      <c r="D894" s="154" t="s">
        <v>172</v>
      </c>
      <c r="E894" s="155" t="s">
        <v>1125</v>
      </c>
      <c r="F894" s="156" t="s">
        <v>1126</v>
      </c>
      <c r="G894" s="157" t="s">
        <v>293</v>
      </c>
      <c r="H894" s="158">
        <v>291</v>
      </c>
      <c r="I894" s="159"/>
      <c r="J894" s="160">
        <f>ROUND(I894*H894,2)</f>
        <v>0</v>
      </c>
      <c r="K894" s="156" t="s">
        <v>294</v>
      </c>
      <c r="L894" s="32"/>
      <c r="M894" s="161" t="s">
        <v>1</v>
      </c>
      <c r="N894" s="162" t="s">
        <v>43</v>
      </c>
      <c r="P894" s="146">
        <f>O894*H894</f>
        <v>0</v>
      </c>
      <c r="Q894" s="146">
        <v>0</v>
      </c>
      <c r="R894" s="146">
        <f>Q894*H894</f>
        <v>0</v>
      </c>
      <c r="S894" s="146">
        <v>0</v>
      </c>
      <c r="T894" s="147">
        <f>S894*H894</f>
        <v>0</v>
      </c>
      <c r="AR894" s="148" t="s">
        <v>171</v>
      </c>
      <c r="AT894" s="148" t="s">
        <v>172</v>
      </c>
      <c r="AU894" s="148" t="s">
        <v>89</v>
      </c>
      <c r="AY894" s="17" t="s">
        <v>150</v>
      </c>
      <c r="BE894" s="149">
        <f>IF(N894="základní",J894,0)</f>
        <v>0</v>
      </c>
      <c r="BF894" s="149">
        <f>IF(N894="snížená",J894,0)</f>
        <v>0</v>
      </c>
      <c r="BG894" s="149">
        <f>IF(N894="zákl. přenesená",J894,0)</f>
        <v>0</v>
      </c>
      <c r="BH894" s="149">
        <f>IF(N894="sníž. přenesená",J894,0)</f>
        <v>0</v>
      </c>
      <c r="BI894" s="149">
        <f>IF(N894="nulová",J894,0)</f>
        <v>0</v>
      </c>
      <c r="BJ894" s="17" t="s">
        <v>86</v>
      </c>
      <c r="BK894" s="149">
        <f>ROUND(I894*H894,2)</f>
        <v>0</v>
      </c>
      <c r="BL894" s="17" t="s">
        <v>171</v>
      </c>
      <c r="BM894" s="148" t="s">
        <v>1127</v>
      </c>
    </row>
    <row r="895" spans="2:51" s="12" customFormat="1" ht="12">
      <c r="B895" s="166"/>
      <c r="D895" s="150" t="s">
        <v>296</v>
      </c>
      <c r="E895" s="167" t="s">
        <v>1</v>
      </c>
      <c r="F895" s="168" t="s">
        <v>1121</v>
      </c>
      <c r="H895" s="167" t="s">
        <v>1</v>
      </c>
      <c r="I895" s="169"/>
      <c r="L895" s="166"/>
      <c r="M895" s="170"/>
      <c r="T895" s="171"/>
      <c r="AT895" s="167" t="s">
        <v>296</v>
      </c>
      <c r="AU895" s="167" t="s">
        <v>89</v>
      </c>
      <c r="AV895" s="12" t="s">
        <v>86</v>
      </c>
      <c r="AW895" s="12" t="s">
        <v>33</v>
      </c>
      <c r="AX895" s="12" t="s">
        <v>78</v>
      </c>
      <c r="AY895" s="167" t="s">
        <v>150</v>
      </c>
    </row>
    <row r="896" spans="2:51" s="13" customFormat="1" ht="12">
      <c r="B896" s="172"/>
      <c r="D896" s="150" t="s">
        <v>296</v>
      </c>
      <c r="E896" s="173" t="s">
        <v>1</v>
      </c>
      <c r="F896" s="174" t="s">
        <v>1128</v>
      </c>
      <c r="H896" s="175">
        <v>168</v>
      </c>
      <c r="I896" s="176"/>
      <c r="L896" s="172"/>
      <c r="M896" s="177"/>
      <c r="T896" s="178"/>
      <c r="AT896" s="173" t="s">
        <v>296</v>
      </c>
      <c r="AU896" s="173" t="s">
        <v>89</v>
      </c>
      <c r="AV896" s="13" t="s">
        <v>89</v>
      </c>
      <c r="AW896" s="13" t="s">
        <v>33</v>
      </c>
      <c r="AX896" s="13" t="s">
        <v>78</v>
      </c>
      <c r="AY896" s="173" t="s">
        <v>150</v>
      </c>
    </row>
    <row r="897" spans="2:51" s="13" customFormat="1" ht="12">
      <c r="B897" s="172"/>
      <c r="D897" s="150" t="s">
        <v>296</v>
      </c>
      <c r="E897" s="173" t="s">
        <v>1</v>
      </c>
      <c r="F897" s="174" t="s">
        <v>1129</v>
      </c>
      <c r="H897" s="175">
        <v>123</v>
      </c>
      <c r="I897" s="176"/>
      <c r="L897" s="172"/>
      <c r="M897" s="177"/>
      <c r="T897" s="178"/>
      <c r="AT897" s="173" t="s">
        <v>296</v>
      </c>
      <c r="AU897" s="173" t="s">
        <v>89</v>
      </c>
      <c r="AV897" s="13" t="s">
        <v>89</v>
      </c>
      <c r="AW897" s="13" t="s">
        <v>33</v>
      </c>
      <c r="AX897" s="13" t="s">
        <v>78</v>
      </c>
      <c r="AY897" s="173" t="s">
        <v>150</v>
      </c>
    </row>
    <row r="898" spans="2:51" s="14" customFormat="1" ht="12">
      <c r="B898" s="179"/>
      <c r="D898" s="150" t="s">
        <v>296</v>
      </c>
      <c r="E898" s="180" t="s">
        <v>1</v>
      </c>
      <c r="F898" s="181" t="s">
        <v>303</v>
      </c>
      <c r="H898" s="182">
        <v>291</v>
      </c>
      <c r="I898" s="183"/>
      <c r="L898" s="179"/>
      <c r="M898" s="184"/>
      <c r="T898" s="185"/>
      <c r="AT898" s="180" t="s">
        <v>296</v>
      </c>
      <c r="AU898" s="180" t="s">
        <v>89</v>
      </c>
      <c r="AV898" s="14" t="s">
        <v>171</v>
      </c>
      <c r="AW898" s="14" t="s">
        <v>33</v>
      </c>
      <c r="AX898" s="14" t="s">
        <v>86</v>
      </c>
      <c r="AY898" s="180" t="s">
        <v>150</v>
      </c>
    </row>
    <row r="899" spans="2:65" s="1" customFormat="1" ht="24.2" customHeight="1">
      <c r="B899" s="32"/>
      <c r="C899" s="154" t="s">
        <v>1130</v>
      </c>
      <c r="D899" s="154" t="s">
        <v>172</v>
      </c>
      <c r="E899" s="155" t="s">
        <v>1131</v>
      </c>
      <c r="F899" s="156" t="s">
        <v>1132</v>
      </c>
      <c r="G899" s="157" t="s">
        <v>446</v>
      </c>
      <c r="H899" s="158">
        <v>183</v>
      </c>
      <c r="I899" s="159"/>
      <c r="J899" s="160">
        <f>ROUND(I899*H899,2)</f>
        <v>0</v>
      </c>
      <c r="K899" s="156" t="s">
        <v>294</v>
      </c>
      <c r="L899" s="32"/>
      <c r="M899" s="161" t="s">
        <v>1</v>
      </c>
      <c r="N899" s="162" t="s">
        <v>43</v>
      </c>
      <c r="P899" s="146">
        <f>O899*H899</f>
        <v>0</v>
      </c>
      <c r="Q899" s="146">
        <v>2.052</v>
      </c>
      <c r="R899" s="146">
        <f>Q899*H899</f>
        <v>375.516</v>
      </c>
      <c r="S899" s="146">
        <v>0</v>
      </c>
      <c r="T899" s="147">
        <f>S899*H899</f>
        <v>0</v>
      </c>
      <c r="AR899" s="148" t="s">
        <v>171</v>
      </c>
      <c r="AT899" s="148" t="s">
        <v>172</v>
      </c>
      <c r="AU899" s="148" t="s">
        <v>89</v>
      </c>
      <c r="AY899" s="17" t="s">
        <v>150</v>
      </c>
      <c r="BE899" s="149">
        <f>IF(N899="základní",J899,0)</f>
        <v>0</v>
      </c>
      <c r="BF899" s="149">
        <f>IF(N899="snížená",J899,0)</f>
        <v>0</v>
      </c>
      <c r="BG899" s="149">
        <f>IF(N899="zákl. přenesená",J899,0)</f>
        <v>0</v>
      </c>
      <c r="BH899" s="149">
        <f>IF(N899="sníž. přenesená",J899,0)</f>
        <v>0</v>
      </c>
      <c r="BI899" s="149">
        <f>IF(N899="nulová",J899,0)</f>
        <v>0</v>
      </c>
      <c r="BJ899" s="17" t="s">
        <v>86</v>
      </c>
      <c r="BK899" s="149">
        <f>ROUND(I899*H899,2)</f>
        <v>0</v>
      </c>
      <c r="BL899" s="17" t="s">
        <v>171</v>
      </c>
      <c r="BM899" s="148" t="s">
        <v>1133</v>
      </c>
    </row>
    <row r="900" spans="2:47" s="1" customFormat="1" ht="19.5">
      <c r="B900" s="32"/>
      <c r="D900" s="150" t="s">
        <v>160</v>
      </c>
      <c r="F900" s="151" t="s">
        <v>1134</v>
      </c>
      <c r="I900" s="152"/>
      <c r="L900" s="32"/>
      <c r="M900" s="153"/>
      <c r="T900" s="56"/>
      <c r="AT900" s="17" t="s">
        <v>160</v>
      </c>
      <c r="AU900" s="17" t="s">
        <v>89</v>
      </c>
    </row>
    <row r="901" spans="2:51" s="12" customFormat="1" ht="12">
      <c r="B901" s="166"/>
      <c r="D901" s="150" t="s">
        <v>296</v>
      </c>
      <c r="E901" s="167" t="s">
        <v>1</v>
      </c>
      <c r="F901" s="168" t="s">
        <v>1135</v>
      </c>
      <c r="H901" s="167" t="s">
        <v>1</v>
      </c>
      <c r="I901" s="169"/>
      <c r="L901" s="166"/>
      <c r="M901" s="170"/>
      <c r="T901" s="171"/>
      <c r="AT901" s="167" t="s">
        <v>296</v>
      </c>
      <c r="AU901" s="167" t="s">
        <v>89</v>
      </c>
      <c r="AV901" s="12" t="s">
        <v>86</v>
      </c>
      <c r="AW901" s="12" t="s">
        <v>33</v>
      </c>
      <c r="AX901" s="12" t="s">
        <v>78</v>
      </c>
      <c r="AY901" s="167" t="s">
        <v>150</v>
      </c>
    </row>
    <row r="902" spans="2:51" s="13" customFormat="1" ht="12">
      <c r="B902" s="172"/>
      <c r="D902" s="150" t="s">
        <v>296</v>
      </c>
      <c r="E902" s="173" t="s">
        <v>1</v>
      </c>
      <c r="F902" s="174" t="s">
        <v>1037</v>
      </c>
      <c r="H902" s="175">
        <v>123</v>
      </c>
      <c r="I902" s="176"/>
      <c r="L902" s="172"/>
      <c r="M902" s="177"/>
      <c r="T902" s="178"/>
      <c r="AT902" s="173" t="s">
        <v>296</v>
      </c>
      <c r="AU902" s="173" t="s">
        <v>89</v>
      </c>
      <c r="AV902" s="13" t="s">
        <v>89</v>
      </c>
      <c r="AW902" s="13" t="s">
        <v>33</v>
      </c>
      <c r="AX902" s="13" t="s">
        <v>78</v>
      </c>
      <c r="AY902" s="173" t="s">
        <v>150</v>
      </c>
    </row>
    <row r="903" spans="2:51" s="13" customFormat="1" ht="12">
      <c r="B903" s="172"/>
      <c r="D903" s="150" t="s">
        <v>296</v>
      </c>
      <c r="E903" s="173" t="s">
        <v>1</v>
      </c>
      <c r="F903" s="174" t="s">
        <v>1038</v>
      </c>
      <c r="H903" s="175">
        <v>60</v>
      </c>
      <c r="I903" s="176"/>
      <c r="L903" s="172"/>
      <c r="M903" s="177"/>
      <c r="T903" s="178"/>
      <c r="AT903" s="173" t="s">
        <v>296</v>
      </c>
      <c r="AU903" s="173" t="s">
        <v>89</v>
      </c>
      <c r="AV903" s="13" t="s">
        <v>89</v>
      </c>
      <c r="AW903" s="13" t="s">
        <v>33</v>
      </c>
      <c r="AX903" s="13" t="s">
        <v>78</v>
      </c>
      <c r="AY903" s="173" t="s">
        <v>150</v>
      </c>
    </row>
    <row r="904" spans="2:51" s="14" customFormat="1" ht="12">
      <c r="B904" s="179"/>
      <c r="D904" s="150" t="s">
        <v>296</v>
      </c>
      <c r="E904" s="180" t="s">
        <v>1</v>
      </c>
      <c r="F904" s="181" t="s">
        <v>303</v>
      </c>
      <c r="H904" s="182">
        <v>183</v>
      </c>
      <c r="I904" s="183"/>
      <c r="L904" s="179"/>
      <c r="M904" s="184"/>
      <c r="T904" s="185"/>
      <c r="AT904" s="180" t="s">
        <v>296</v>
      </c>
      <c r="AU904" s="180" t="s">
        <v>89</v>
      </c>
      <c r="AV904" s="14" t="s">
        <v>171</v>
      </c>
      <c r="AW904" s="14" t="s">
        <v>33</v>
      </c>
      <c r="AX904" s="14" t="s">
        <v>86</v>
      </c>
      <c r="AY904" s="180" t="s">
        <v>150</v>
      </c>
    </row>
    <row r="905" spans="2:65" s="1" customFormat="1" ht="24.2" customHeight="1">
      <c r="B905" s="32"/>
      <c r="C905" s="154" t="s">
        <v>1136</v>
      </c>
      <c r="D905" s="154" t="s">
        <v>172</v>
      </c>
      <c r="E905" s="155" t="s">
        <v>1137</v>
      </c>
      <c r="F905" s="156" t="s">
        <v>1138</v>
      </c>
      <c r="G905" s="157" t="s">
        <v>446</v>
      </c>
      <c r="H905" s="158">
        <v>50.6</v>
      </c>
      <c r="I905" s="159"/>
      <c r="J905" s="160">
        <f>ROUND(I905*H905,2)</f>
        <v>0</v>
      </c>
      <c r="K905" s="156" t="s">
        <v>294</v>
      </c>
      <c r="L905" s="32"/>
      <c r="M905" s="161" t="s">
        <v>1</v>
      </c>
      <c r="N905" s="162" t="s">
        <v>43</v>
      </c>
      <c r="P905" s="146">
        <f>O905*H905</f>
        <v>0</v>
      </c>
      <c r="Q905" s="146">
        <v>2.16</v>
      </c>
      <c r="R905" s="146">
        <f>Q905*H905</f>
        <v>109.296</v>
      </c>
      <c r="S905" s="146">
        <v>0</v>
      </c>
      <c r="T905" s="147">
        <f>S905*H905</f>
        <v>0</v>
      </c>
      <c r="AR905" s="148" t="s">
        <v>171</v>
      </c>
      <c r="AT905" s="148" t="s">
        <v>172</v>
      </c>
      <c r="AU905" s="148" t="s">
        <v>89</v>
      </c>
      <c r="AY905" s="17" t="s">
        <v>150</v>
      </c>
      <c r="BE905" s="149">
        <f>IF(N905="základní",J905,0)</f>
        <v>0</v>
      </c>
      <c r="BF905" s="149">
        <f>IF(N905="snížená",J905,0)</f>
        <v>0</v>
      </c>
      <c r="BG905" s="149">
        <f>IF(N905="zákl. přenesená",J905,0)</f>
        <v>0</v>
      </c>
      <c r="BH905" s="149">
        <f>IF(N905="sníž. přenesená",J905,0)</f>
        <v>0</v>
      </c>
      <c r="BI905" s="149">
        <f>IF(N905="nulová",J905,0)</f>
        <v>0</v>
      </c>
      <c r="BJ905" s="17" t="s">
        <v>86</v>
      </c>
      <c r="BK905" s="149">
        <f>ROUND(I905*H905,2)</f>
        <v>0</v>
      </c>
      <c r="BL905" s="17" t="s">
        <v>171</v>
      </c>
      <c r="BM905" s="148" t="s">
        <v>1139</v>
      </c>
    </row>
    <row r="906" spans="2:51" s="12" customFormat="1" ht="12">
      <c r="B906" s="166"/>
      <c r="D906" s="150" t="s">
        <v>296</v>
      </c>
      <c r="E906" s="167" t="s">
        <v>1</v>
      </c>
      <c r="F906" s="168" t="s">
        <v>1140</v>
      </c>
      <c r="H906" s="167" t="s">
        <v>1</v>
      </c>
      <c r="I906" s="169"/>
      <c r="L906" s="166"/>
      <c r="M906" s="170"/>
      <c r="T906" s="171"/>
      <c r="AT906" s="167" t="s">
        <v>296</v>
      </c>
      <c r="AU906" s="167" t="s">
        <v>89</v>
      </c>
      <c r="AV906" s="12" t="s">
        <v>86</v>
      </c>
      <c r="AW906" s="12" t="s">
        <v>33</v>
      </c>
      <c r="AX906" s="12" t="s">
        <v>78</v>
      </c>
      <c r="AY906" s="167" t="s">
        <v>150</v>
      </c>
    </row>
    <row r="907" spans="2:51" s="13" customFormat="1" ht="12">
      <c r="B907" s="172"/>
      <c r="D907" s="150" t="s">
        <v>296</v>
      </c>
      <c r="E907" s="173" t="s">
        <v>1</v>
      </c>
      <c r="F907" s="174" t="s">
        <v>1052</v>
      </c>
      <c r="H907" s="175">
        <v>50.6</v>
      </c>
      <c r="I907" s="176"/>
      <c r="L907" s="172"/>
      <c r="M907" s="177"/>
      <c r="T907" s="178"/>
      <c r="AT907" s="173" t="s">
        <v>296</v>
      </c>
      <c r="AU907" s="173" t="s">
        <v>89</v>
      </c>
      <c r="AV907" s="13" t="s">
        <v>89</v>
      </c>
      <c r="AW907" s="13" t="s">
        <v>33</v>
      </c>
      <c r="AX907" s="13" t="s">
        <v>78</v>
      </c>
      <c r="AY907" s="173" t="s">
        <v>150</v>
      </c>
    </row>
    <row r="908" spans="2:51" s="14" customFormat="1" ht="12">
      <c r="B908" s="179"/>
      <c r="D908" s="150" t="s">
        <v>296</v>
      </c>
      <c r="E908" s="180" t="s">
        <v>1</v>
      </c>
      <c r="F908" s="181" t="s">
        <v>303</v>
      </c>
      <c r="H908" s="182">
        <v>50.6</v>
      </c>
      <c r="I908" s="183"/>
      <c r="L908" s="179"/>
      <c r="M908" s="184"/>
      <c r="T908" s="185"/>
      <c r="AT908" s="180" t="s">
        <v>296</v>
      </c>
      <c r="AU908" s="180" t="s">
        <v>89</v>
      </c>
      <c r="AV908" s="14" t="s">
        <v>171</v>
      </c>
      <c r="AW908" s="14" t="s">
        <v>33</v>
      </c>
      <c r="AX908" s="14" t="s">
        <v>86</v>
      </c>
      <c r="AY908" s="180" t="s">
        <v>150</v>
      </c>
    </row>
    <row r="909" spans="2:63" s="11" customFormat="1" ht="22.9" customHeight="1">
      <c r="B909" s="124"/>
      <c r="D909" s="125" t="s">
        <v>77</v>
      </c>
      <c r="E909" s="134" t="s">
        <v>171</v>
      </c>
      <c r="F909" s="134" t="s">
        <v>1141</v>
      </c>
      <c r="I909" s="127"/>
      <c r="J909" s="135">
        <f>BK909</f>
        <v>0</v>
      </c>
      <c r="L909" s="124"/>
      <c r="M909" s="129"/>
      <c r="P909" s="130">
        <f>SUM(P910:P951)</f>
        <v>0</v>
      </c>
      <c r="R909" s="130">
        <f>SUM(R910:R951)</f>
        <v>21.9951982</v>
      </c>
      <c r="T909" s="131">
        <f>SUM(T910:T951)</f>
        <v>0</v>
      </c>
      <c r="AR909" s="125" t="s">
        <v>86</v>
      </c>
      <c r="AT909" s="132" t="s">
        <v>77</v>
      </c>
      <c r="AU909" s="132" t="s">
        <v>86</v>
      </c>
      <c r="AY909" s="125" t="s">
        <v>150</v>
      </c>
      <c r="BK909" s="133">
        <f>SUM(BK910:BK951)</f>
        <v>0</v>
      </c>
    </row>
    <row r="910" spans="2:65" s="1" customFormat="1" ht="24.2" customHeight="1">
      <c r="B910" s="32"/>
      <c r="C910" s="154" t="s">
        <v>1142</v>
      </c>
      <c r="D910" s="154" t="s">
        <v>172</v>
      </c>
      <c r="E910" s="155" t="s">
        <v>1143</v>
      </c>
      <c r="F910" s="156" t="s">
        <v>1144</v>
      </c>
      <c r="G910" s="157" t="s">
        <v>293</v>
      </c>
      <c r="H910" s="158">
        <v>2.63</v>
      </c>
      <c r="I910" s="159"/>
      <c r="J910" s="160">
        <f>ROUND(I910*H910,2)</f>
        <v>0</v>
      </c>
      <c r="K910" s="156" t="s">
        <v>294</v>
      </c>
      <c r="L910" s="32"/>
      <c r="M910" s="161" t="s">
        <v>1</v>
      </c>
      <c r="N910" s="162" t="s">
        <v>43</v>
      </c>
      <c r="P910" s="146">
        <f>O910*H910</f>
        <v>0</v>
      </c>
      <c r="Q910" s="146">
        <v>0</v>
      </c>
      <c r="R910" s="146">
        <f>Q910*H910</f>
        <v>0</v>
      </c>
      <c r="S910" s="146">
        <v>0</v>
      </c>
      <c r="T910" s="147">
        <f>S910*H910</f>
        <v>0</v>
      </c>
      <c r="AR910" s="148" t="s">
        <v>171</v>
      </c>
      <c r="AT910" s="148" t="s">
        <v>172</v>
      </c>
      <c r="AU910" s="148" t="s">
        <v>89</v>
      </c>
      <c r="AY910" s="17" t="s">
        <v>150</v>
      </c>
      <c r="BE910" s="149">
        <f>IF(N910="základní",J910,0)</f>
        <v>0</v>
      </c>
      <c r="BF910" s="149">
        <f>IF(N910="snížená",J910,0)</f>
        <v>0</v>
      </c>
      <c r="BG910" s="149">
        <f>IF(N910="zákl. přenesená",J910,0)</f>
        <v>0</v>
      </c>
      <c r="BH910" s="149">
        <f>IF(N910="sníž. přenesená",J910,0)</f>
        <v>0</v>
      </c>
      <c r="BI910" s="149">
        <f>IF(N910="nulová",J910,0)</f>
        <v>0</v>
      </c>
      <c r="BJ910" s="17" t="s">
        <v>86</v>
      </c>
      <c r="BK910" s="149">
        <f>ROUND(I910*H910,2)</f>
        <v>0</v>
      </c>
      <c r="BL910" s="17" t="s">
        <v>171</v>
      </c>
      <c r="BM910" s="148" t="s">
        <v>1145</v>
      </c>
    </row>
    <row r="911" spans="2:51" s="12" customFormat="1" ht="22.5">
      <c r="B911" s="166"/>
      <c r="D911" s="150" t="s">
        <v>296</v>
      </c>
      <c r="E911" s="167" t="s">
        <v>1</v>
      </c>
      <c r="F911" s="168" t="s">
        <v>1146</v>
      </c>
      <c r="H911" s="167" t="s">
        <v>1</v>
      </c>
      <c r="I911" s="169"/>
      <c r="L911" s="166"/>
      <c r="M911" s="170"/>
      <c r="T911" s="171"/>
      <c r="AT911" s="167" t="s">
        <v>296</v>
      </c>
      <c r="AU911" s="167" t="s">
        <v>89</v>
      </c>
      <c r="AV911" s="12" t="s">
        <v>86</v>
      </c>
      <c r="AW911" s="12" t="s">
        <v>33</v>
      </c>
      <c r="AX911" s="12" t="s">
        <v>78</v>
      </c>
      <c r="AY911" s="167" t="s">
        <v>150</v>
      </c>
    </row>
    <row r="912" spans="2:51" s="13" customFormat="1" ht="12">
      <c r="B912" s="172"/>
      <c r="D912" s="150" t="s">
        <v>296</v>
      </c>
      <c r="E912" s="173" t="s">
        <v>1</v>
      </c>
      <c r="F912" s="174" t="s">
        <v>1147</v>
      </c>
      <c r="H912" s="175">
        <v>2.63</v>
      </c>
      <c r="I912" s="176"/>
      <c r="L912" s="172"/>
      <c r="M912" s="177"/>
      <c r="T912" s="178"/>
      <c r="AT912" s="173" t="s">
        <v>296</v>
      </c>
      <c r="AU912" s="173" t="s">
        <v>89</v>
      </c>
      <c r="AV912" s="13" t="s">
        <v>89</v>
      </c>
      <c r="AW912" s="13" t="s">
        <v>33</v>
      </c>
      <c r="AX912" s="13" t="s">
        <v>86</v>
      </c>
      <c r="AY912" s="173" t="s">
        <v>150</v>
      </c>
    </row>
    <row r="913" spans="2:65" s="1" customFormat="1" ht="16.5" customHeight="1">
      <c r="B913" s="32"/>
      <c r="C913" s="154" t="s">
        <v>1148</v>
      </c>
      <c r="D913" s="154" t="s">
        <v>172</v>
      </c>
      <c r="E913" s="155" t="s">
        <v>1149</v>
      </c>
      <c r="F913" s="156" t="s">
        <v>1150</v>
      </c>
      <c r="G913" s="157" t="s">
        <v>446</v>
      </c>
      <c r="H913" s="158">
        <v>204.19</v>
      </c>
      <c r="I913" s="159"/>
      <c r="J913" s="160">
        <f>ROUND(I913*H913,2)</f>
        <v>0</v>
      </c>
      <c r="K913" s="156" t="s">
        <v>294</v>
      </c>
      <c r="L913" s="32"/>
      <c r="M913" s="161" t="s">
        <v>1</v>
      </c>
      <c r="N913" s="162" t="s">
        <v>43</v>
      </c>
      <c r="P913" s="146">
        <f>O913*H913</f>
        <v>0</v>
      </c>
      <c r="Q913" s="146">
        <v>0</v>
      </c>
      <c r="R913" s="146">
        <f>Q913*H913</f>
        <v>0</v>
      </c>
      <c r="S913" s="146">
        <v>0</v>
      </c>
      <c r="T913" s="147">
        <f>S913*H913</f>
        <v>0</v>
      </c>
      <c r="AR913" s="148" t="s">
        <v>171</v>
      </c>
      <c r="AT913" s="148" t="s">
        <v>172</v>
      </c>
      <c r="AU913" s="148" t="s">
        <v>89</v>
      </c>
      <c r="AY913" s="17" t="s">
        <v>150</v>
      </c>
      <c r="BE913" s="149">
        <f>IF(N913="základní",J913,0)</f>
        <v>0</v>
      </c>
      <c r="BF913" s="149">
        <f>IF(N913="snížená",J913,0)</f>
        <v>0</v>
      </c>
      <c r="BG913" s="149">
        <f>IF(N913="zákl. přenesená",J913,0)</f>
        <v>0</v>
      </c>
      <c r="BH913" s="149">
        <f>IF(N913="sníž. přenesená",J913,0)</f>
        <v>0</v>
      </c>
      <c r="BI913" s="149">
        <f>IF(N913="nulová",J913,0)</f>
        <v>0</v>
      </c>
      <c r="BJ913" s="17" t="s">
        <v>86</v>
      </c>
      <c r="BK913" s="149">
        <f>ROUND(I913*H913,2)</f>
        <v>0</v>
      </c>
      <c r="BL913" s="17" t="s">
        <v>171</v>
      </c>
      <c r="BM913" s="148" t="s">
        <v>1151</v>
      </c>
    </row>
    <row r="914" spans="2:47" s="1" customFormat="1" ht="19.5">
      <c r="B914" s="32"/>
      <c r="D914" s="150" t="s">
        <v>160</v>
      </c>
      <c r="F914" s="151" t="s">
        <v>803</v>
      </c>
      <c r="I914" s="152"/>
      <c r="L914" s="32"/>
      <c r="M914" s="153"/>
      <c r="T914" s="56"/>
      <c r="AT914" s="17" t="s">
        <v>160</v>
      </c>
      <c r="AU914" s="17" t="s">
        <v>89</v>
      </c>
    </row>
    <row r="915" spans="2:51" s="12" customFormat="1" ht="12">
      <c r="B915" s="166"/>
      <c r="D915" s="150" t="s">
        <v>296</v>
      </c>
      <c r="E915" s="167" t="s">
        <v>1</v>
      </c>
      <c r="F915" s="168" t="s">
        <v>786</v>
      </c>
      <c r="H915" s="167" t="s">
        <v>1</v>
      </c>
      <c r="I915" s="169"/>
      <c r="L915" s="166"/>
      <c r="M915" s="170"/>
      <c r="T915" s="171"/>
      <c r="AT915" s="167" t="s">
        <v>296</v>
      </c>
      <c r="AU915" s="167" t="s">
        <v>89</v>
      </c>
      <c r="AV915" s="12" t="s">
        <v>86</v>
      </c>
      <c r="AW915" s="12" t="s">
        <v>33</v>
      </c>
      <c r="AX915" s="12" t="s">
        <v>78</v>
      </c>
      <c r="AY915" s="167" t="s">
        <v>150</v>
      </c>
    </row>
    <row r="916" spans="2:51" s="13" customFormat="1" ht="12">
      <c r="B916" s="172"/>
      <c r="D916" s="150" t="s">
        <v>296</v>
      </c>
      <c r="E916" s="173" t="s">
        <v>1</v>
      </c>
      <c r="F916" s="174" t="s">
        <v>1152</v>
      </c>
      <c r="H916" s="175">
        <v>55.263</v>
      </c>
      <c r="I916" s="176"/>
      <c r="L916" s="172"/>
      <c r="M916" s="177"/>
      <c r="T916" s="178"/>
      <c r="AT916" s="173" t="s">
        <v>296</v>
      </c>
      <c r="AU916" s="173" t="s">
        <v>89</v>
      </c>
      <c r="AV916" s="13" t="s">
        <v>89</v>
      </c>
      <c r="AW916" s="13" t="s">
        <v>33</v>
      </c>
      <c r="AX916" s="13" t="s">
        <v>78</v>
      </c>
      <c r="AY916" s="173" t="s">
        <v>150</v>
      </c>
    </row>
    <row r="917" spans="2:51" s="13" customFormat="1" ht="12">
      <c r="B917" s="172"/>
      <c r="D917" s="150" t="s">
        <v>296</v>
      </c>
      <c r="E917" s="173" t="s">
        <v>1</v>
      </c>
      <c r="F917" s="174" t="s">
        <v>1153</v>
      </c>
      <c r="H917" s="175">
        <v>10.74</v>
      </c>
      <c r="I917" s="176"/>
      <c r="L917" s="172"/>
      <c r="M917" s="177"/>
      <c r="T917" s="178"/>
      <c r="AT917" s="173" t="s">
        <v>296</v>
      </c>
      <c r="AU917" s="173" t="s">
        <v>89</v>
      </c>
      <c r="AV917" s="13" t="s">
        <v>89</v>
      </c>
      <c r="AW917" s="13" t="s">
        <v>33</v>
      </c>
      <c r="AX917" s="13" t="s">
        <v>78</v>
      </c>
      <c r="AY917" s="173" t="s">
        <v>150</v>
      </c>
    </row>
    <row r="918" spans="2:51" s="13" customFormat="1" ht="12">
      <c r="B918" s="172"/>
      <c r="D918" s="150" t="s">
        <v>296</v>
      </c>
      <c r="E918" s="173" t="s">
        <v>1</v>
      </c>
      <c r="F918" s="174" t="s">
        <v>1154</v>
      </c>
      <c r="H918" s="175">
        <v>12.783</v>
      </c>
      <c r="I918" s="176"/>
      <c r="L918" s="172"/>
      <c r="M918" s="177"/>
      <c r="T918" s="178"/>
      <c r="AT918" s="173" t="s">
        <v>296</v>
      </c>
      <c r="AU918" s="173" t="s">
        <v>89</v>
      </c>
      <c r="AV918" s="13" t="s">
        <v>89</v>
      </c>
      <c r="AW918" s="13" t="s">
        <v>33</v>
      </c>
      <c r="AX918" s="13" t="s">
        <v>78</v>
      </c>
      <c r="AY918" s="173" t="s">
        <v>150</v>
      </c>
    </row>
    <row r="919" spans="2:51" s="13" customFormat="1" ht="12">
      <c r="B919" s="172"/>
      <c r="D919" s="150" t="s">
        <v>296</v>
      </c>
      <c r="E919" s="173" t="s">
        <v>1</v>
      </c>
      <c r="F919" s="174" t="s">
        <v>1155</v>
      </c>
      <c r="H919" s="175">
        <v>31.799</v>
      </c>
      <c r="I919" s="176"/>
      <c r="L919" s="172"/>
      <c r="M919" s="177"/>
      <c r="T919" s="178"/>
      <c r="AT919" s="173" t="s">
        <v>296</v>
      </c>
      <c r="AU919" s="173" t="s">
        <v>89</v>
      </c>
      <c r="AV919" s="13" t="s">
        <v>89</v>
      </c>
      <c r="AW919" s="13" t="s">
        <v>33</v>
      </c>
      <c r="AX919" s="13" t="s">
        <v>78</v>
      </c>
      <c r="AY919" s="173" t="s">
        <v>150</v>
      </c>
    </row>
    <row r="920" spans="2:51" s="13" customFormat="1" ht="12">
      <c r="B920" s="172"/>
      <c r="D920" s="150" t="s">
        <v>296</v>
      </c>
      <c r="E920" s="173" t="s">
        <v>1</v>
      </c>
      <c r="F920" s="174" t="s">
        <v>1156</v>
      </c>
      <c r="H920" s="175">
        <v>15.417</v>
      </c>
      <c r="I920" s="176"/>
      <c r="L920" s="172"/>
      <c r="M920" s="177"/>
      <c r="T920" s="178"/>
      <c r="AT920" s="173" t="s">
        <v>296</v>
      </c>
      <c r="AU920" s="173" t="s">
        <v>89</v>
      </c>
      <c r="AV920" s="13" t="s">
        <v>89</v>
      </c>
      <c r="AW920" s="13" t="s">
        <v>33</v>
      </c>
      <c r="AX920" s="13" t="s">
        <v>78</v>
      </c>
      <c r="AY920" s="173" t="s">
        <v>150</v>
      </c>
    </row>
    <row r="921" spans="2:51" s="13" customFormat="1" ht="12">
      <c r="B921" s="172"/>
      <c r="D921" s="150" t="s">
        <v>296</v>
      </c>
      <c r="E921" s="173" t="s">
        <v>1</v>
      </c>
      <c r="F921" s="174" t="s">
        <v>1157</v>
      </c>
      <c r="H921" s="175">
        <v>6.701</v>
      </c>
      <c r="I921" s="176"/>
      <c r="L921" s="172"/>
      <c r="M921" s="177"/>
      <c r="T921" s="178"/>
      <c r="AT921" s="173" t="s">
        <v>296</v>
      </c>
      <c r="AU921" s="173" t="s">
        <v>89</v>
      </c>
      <c r="AV921" s="13" t="s">
        <v>89</v>
      </c>
      <c r="AW921" s="13" t="s">
        <v>33</v>
      </c>
      <c r="AX921" s="13" t="s">
        <v>78</v>
      </c>
      <c r="AY921" s="173" t="s">
        <v>150</v>
      </c>
    </row>
    <row r="922" spans="2:51" s="13" customFormat="1" ht="12">
      <c r="B922" s="172"/>
      <c r="D922" s="150" t="s">
        <v>296</v>
      </c>
      <c r="E922" s="173" t="s">
        <v>1</v>
      </c>
      <c r="F922" s="174" t="s">
        <v>1158</v>
      </c>
      <c r="H922" s="175">
        <v>26.264</v>
      </c>
      <c r="I922" s="176"/>
      <c r="L922" s="172"/>
      <c r="M922" s="177"/>
      <c r="T922" s="178"/>
      <c r="AT922" s="173" t="s">
        <v>296</v>
      </c>
      <c r="AU922" s="173" t="s">
        <v>89</v>
      </c>
      <c r="AV922" s="13" t="s">
        <v>89</v>
      </c>
      <c r="AW922" s="13" t="s">
        <v>33</v>
      </c>
      <c r="AX922" s="13" t="s">
        <v>78</v>
      </c>
      <c r="AY922" s="173" t="s">
        <v>150</v>
      </c>
    </row>
    <row r="923" spans="2:51" s="13" customFormat="1" ht="12">
      <c r="B923" s="172"/>
      <c r="D923" s="150" t="s">
        <v>296</v>
      </c>
      <c r="E923" s="173" t="s">
        <v>1</v>
      </c>
      <c r="F923" s="174" t="s">
        <v>1159</v>
      </c>
      <c r="H923" s="175">
        <v>21.676</v>
      </c>
      <c r="I923" s="176"/>
      <c r="L923" s="172"/>
      <c r="M923" s="177"/>
      <c r="T923" s="178"/>
      <c r="AT923" s="173" t="s">
        <v>296</v>
      </c>
      <c r="AU923" s="173" t="s">
        <v>89</v>
      </c>
      <c r="AV923" s="13" t="s">
        <v>89</v>
      </c>
      <c r="AW923" s="13" t="s">
        <v>33</v>
      </c>
      <c r="AX923" s="13" t="s">
        <v>78</v>
      </c>
      <c r="AY923" s="173" t="s">
        <v>150</v>
      </c>
    </row>
    <row r="924" spans="2:51" s="13" customFormat="1" ht="12">
      <c r="B924" s="172"/>
      <c r="D924" s="150" t="s">
        <v>296</v>
      </c>
      <c r="E924" s="173" t="s">
        <v>1</v>
      </c>
      <c r="F924" s="174" t="s">
        <v>1160</v>
      </c>
      <c r="H924" s="175">
        <v>9.577</v>
      </c>
      <c r="I924" s="176"/>
      <c r="L924" s="172"/>
      <c r="M924" s="177"/>
      <c r="T924" s="178"/>
      <c r="AT924" s="173" t="s">
        <v>296</v>
      </c>
      <c r="AU924" s="173" t="s">
        <v>89</v>
      </c>
      <c r="AV924" s="13" t="s">
        <v>89</v>
      </c>
      <c r="AW924" s="13" t="s">
        <v>33</v>
      </c>
      <c r="AX924" s="13" t="s">
        <v>78</v>
      </c>
      <c r="AY924" s="173" t="s">
        <v>150</v>
      </c>
    </row>
    <row r="925" spans="2:51" s="13" customFormat="1" ht="12">
      <c r="B925" s="172"/>
      <c r="D925" s="150" t="s">
        <v>296</v>
      </c>
      <c r="E925" s="173" t="s">
        <v>1</v>
      </c>
      <c r="F925" s="174" t="s">
        <v>1161</v>
      </c>
      <c r="H925" s="175">
        <v>7.991</v>
      </c>
      <c r="I925" s="176"/>
      <c r="L925" s="172"/>
      <c r="M925" s="177"/>
      <c r="T925" s="178"/>
      <c r="AT925" s="173" t="s">
        <v>296</v>
      </c>
      <c r="AU925" s="173" t="s">
        <v>89</v>
      </c>
      <c r="AV925" s="13" t="s">
        <v>89</v>
      </c>
      <c r="AW925" s="13" t="s">
        <v>33</v>
      </c>
      <c r="AX925" s="13" t="s">
        <v>78</v>
      </c>
      <c r="AY925" s="173" t="s">
        <v>150</v>
      </c>
    </row>
    <row r="926" spans="2:51" s="13" customFormat="1" ht="12">
      <c r="B926" s="172"/>
      <c r="D926" s="150" t="s">
        <v>296</v>
      </c>
      <c r="E926" s="173" t="s">
        <v>1</v>
      </c>
      <c r="F926" s="174" t="s">
        <v>1162</v>
      </c>
      <c r="H926" s="175">
        <v>5.979</v>
      </c>
      <c r="I926" s="176"/>
      <c r="L926" s="172"/>
      <c r="M926" s="177"/>
      <c r="T926" s="178"/>
      <c r="AT926" s="173" t="s">
        <v>296</v>
      </c>
      <c r="AU926" s="173" t="s">
        <v>89</v>
      </c>
      <c r="AV926" s="13" t="s">
        <v>89</v>
      </c>
      <c r="AW926" s="13" t="s">
        <v>33</v>
      </c>
      <c r="AX926" s="13" t="s">
        <v>78</v>
      </c>
      <c r="AY926" s="173" t="s">
        <v>150</v>
      </c>
    </row>
    <row r="927" spans="2:51" s="14" customFormat="1" ht="12">
      <c r="B927" s="179"/>
      <c r="D927" s="150" t="s">
        <v>296</v>
      </c>
      <c r="E927" s="180" t="s">
        <v>1</v>
      </c>
      <c r="F927" s="181" t="s">
        <v>303</v>
      </c>
      <c r="H927" s="182">
        <v>204.19000000000003</v>
      </c>
      <c r="I927" s="183"/>
      <c r="L927" s="179"/>
      <c r="M927" s="184"/>
      <c r="T927" s="185"/>
      <c r="AT927" s="180" t="s">
        <v>296</v>
      </c>
      <c r="AU927" s="180" t="s">
        <v>89</v>
      </c>
      <c r="AV927" s="14" t="s">
        <v>171</v>
      </c>
      <c r="AW927" s="14" t="s">
        <v>33</v>
      </c>
      <c r="AX927" s="14" t="s">
        <v>86</v>
      </c>
      <c r="AY927" s="180" t="s">
        <v>150</v>
      </c>
    </row>
    <row r="928" spans="2:65" s="1" customFormat="1" ht="24.2" customHeight="1">
      <c r="B928" s="32"/>
      <c r="C928" s="154" t="s">
        <v>1163</v>
      </c>
      <c r="D928" s="154" t="s">
        <v>172</v>
      </c>
      <c r="E928" s="155" t="s">
        <v>1164</v>
      </c>
      <c r="F928" s="156" t="s">
        <v>1165</v>
      </c>
      <c r="G928" s="157" t="s">
        <v>293</v>
      </c>
      <c r="H928" s="158">
        <v>6.3</v>
      </c>
      <c r="I928" s="159"/>
      <c r="J928" s="160">
        <f>ROUND(I928*H928,2)</f>
        <v>0</v>
      </c>
      <c r="K928" s="156" t="s">
        <v>294</v>
      </c>
      <c r="L928" s="32"/>
      <c r="M928" s="161" t="s">
        <v>1</v>
      </c>
      <c r="N928" s="162" t="s">
        <v>43</v>
      </c>
      <c r="P928" s="146">
        <f>O928*H928</f>
        <v>0</v>
      </c>
      <c r="Q928" s="146">
        <v>0</v>
      </c>
      <c r="R928" s="146">
        <f>Q928*H928</f>
        <v>0</v>
      </c>
      <c r="S928" s="146">
        <v>0</v>
      </c>
      <c r="T928" s="147">
        <f>S928*H928</f>
        <v>0</v>
      </c>
      <c r="AR928" s="148" t="s">
        <v>171</v>
      </c>
      <c r="AT928" s="148" t="s">
        <v>172</v>
      </c>
      <c r="AU928" s="148" t="s">
        <v>89</v>
      </c>
      <c r="AY928" s="17" t="s">
        <v>150</v>
      </c>
      <c r="BE928" s="149">
        <f>IF(N928="základní",J928,0)</f>
        <v>0</v>
      </c>
      <c r="BF928" s="149">
        <f>IF(N928="snížená",J928,0)</f>
        <v>0</v>
      </c>
      <c r="BG928" s="149">
        <f>IF(N928="zákl. přenesená",J928,0)</f>
        <v>0</v>
      </c>
      <c r="BH928" s="149">
        <f>IF(N928="sníž. přenesená",J928,0)</f>
        <v>0</v>
      </c>
      <c r="BI928" s="149">
        <f>IF(N928="nulová",J928,0)</f>
        <v>0</v>
      </c>
      <c r="BJ928" s="17" t="s">
        <v>86</v>
      </c>
      <c r="BK928" s="149">
        <f>ROUND(I928*H928,2)</f>
        <v>0</v>
      </c>
      <c r="BL928" s="17" t="s">
        <v>171</v>
      </c>
      <c r="BM928" s="148" t="s">
        <v>1166</v>
      </c>
    </row>
    <row r="929" spans="2:51" s="12" customFormat="1" ht="22.5">
      <c r="B929" s="166"/>
      <c r="D929" s="150" t="s">
        <v>296</v>
      </c>
      <c r="E929" s="167" t="s">
        <v>1</v>
      </c>
      <c r="F929" s="168" t="s">
        <v>442</v>
      </c>
      <c r="H929" s="167" t="s">
        <v>1</v>
      </c>
      <c r="I929" s="169"/>
      <c r="L929" s="166"/>
      <c r="M929" s="170"/>
      <c r="T929" s="171"/>
      <c r="AT929" s="167" t="s">
        <v>296</v>
      </c>
      <c r="AU929" s="167" t="s">
        <v>89</v>
      </c>
      <c r="AV929" s="12" t="s">
        <v>86</v>
      </c>
      <c r="AW929" s="12" t="s">
        <v>33</v>
      </c>
      <c r="AX929" s="12" t="s">
        <v>78</v>
      </c>
      <c r="AY929" s="167" t="s">
        <v>150</v>
      </c>
    </row>
    <row r="930" spans="2:51" s="13" customFormat="1" ht="12">
      <c r="B930" s="172"/>
      <c r="D930" s="150" t="s">
        <v>296</v>
      </c>
      <c r="E930" s="173" t="s">
        <v>1</v>
      </c>
      <c r="F930" s="174" t="s">
        <v>1167</v>
      </c>
      <c r="H930" s="175">
        <v>6.3</v>
      </c>
      <c r="I930" s="176"/>
      <c r="L930" s="172"/>
      <c r="M930" s="177"/>
      <c r="T930" s="178"/>
      <c r="AT930" s="173" t="s">
        <v>296</v>
      </c>
      <c r="AU930" s="173" t="s">
        <v>89</v>
      </c>
      <c r="AV930" s="13" t="s">
        <v>89</v>
      </c>
      <c r="AW930" s="13" t="s">
        <v>33</v>
      </c>
      <c r="AX930" s="13" t="s">
        <v>86</v>
      </c>
      <c r="AY930" s="173" t="s">
        <v>150</v>
      </c>
    </row>
    <row r="931" spans="2:65" s="1" customFormat="1" ht="24.2" customHeight="1">
      <c r="B931" s="32"/>
      <c r="C931" s="154" t="s">
        <v>1168</v>
      </c>
      <c r="D931" s="154" t="s">
        <v>172</v>
      </c>
      <c r="E931" s="155" t="s">
        <v>1169</v>
      </c>
      <c r="F931" s="156" t="s">
        <v>1170</v>
      </c>
      <c r="G931" s="157" t="s">
        <v>293</v>
      </c>
      <c r="H931" s="158">
        <v>4.63</v>
      </c>
      <c r="I931" s="159"/>
      <c r="J931" s="160">
        <f>ROUND(I931*H931,2)</f>
        <v>0</v>
      </c>
      <c r="K931" s="156" t="s">
        <v>294</v>
      </c>
      <c r="L931" s="32"/>
      <c r="M931" s="161" t="s">
        <v>1</v>
      </c>
      <c r="N931" s="162" t="s">
        <v>43</v>
      </c>
      <c r="P931" s="146">
        <f>O931*H931</f>
        <v>0</v>
      </c>
      <c r="Q931" s="146">
        <v>0</v>
      </c>
      <c r="R931" s="146">
        <f>Q931*H931</f>
        <v>0</v>
      </c>
      <c r="S931" s="146">
        <v>0</v>
      </c>
      <c r="T931" s="147">
        <f>S931*H931</f>
        <v>0</v>
      </c>
      <c r="AR931" s="148" t="s">
        <v>171</v>
      </c>
      <c r="AT931" s="148" t="s">
        <v>172</v>
      </c>
      <c r="AU931" s="148" t="s">
        <v>89</v>
      </c>
      <c r="AY931" s="17" t="s">
        <v>150</v>
      </c>
      <c r="BE931" s="149">
        <f>IF(N931="základní",J931,0)</f>
        <v>0</v>
      </c>
      <c r="BF931" s="149">
        <f>IF(N931="snížená",J931,0)</f>
        <v>0</v>
      </c>
      <c r="BG931" s="149">
        <f>IF(N931="zákl. přenesená",J931,0)</f>
        <v>0</v>
      </c>
      <c r="BH931" s="149">
        <f>IF(N931="sníž. přenesená",J931,0)</f>
        <v>0</v>
      </c>
      <c r="BI931" s="149">
        <f>IF(N931="nulová",J931,0)</f>
        <v>0</v>
      </c>
      <c r="BJ931" s="17" t="s">
        <v>86</v>
      </c>
      <c r="BK931" s="149">
        <f>ROUND(I931*H931,2)</f>
        <v>0</v>
      </c>
      <c r="BL931" s="17" t="s">
        <v>171</v>
      </c>
      <c r="BM931" s="148" t="s">
        <v>1171</v>
      </c>
    </row>
    <row r="932" spans="2:51" s="12" customFormat="1" ht="22.5">
      <c r="B932" s="166"/>
      <c r="D932" s="150" t="s">
        <v>296</v>
      </c>
      <c r="E932" s="167" t="s">
        <v>1</v>
      </c>
      <c r="F932" s="168" t="s">
        <v>1146</v>
      </c>
      <c r="H932" s="167" t="s">
        <v>1</v>
      </c>
      <c r="I932" s="169"/>
      <c r="L932" s="166"/>
      <c r="M932" s="170"/>
      <c r="T932" s="171"/>
      <c r="AT932" s="167" t="s">
        <v>296</v>
      </c>
      <c r="AU932" s="167" t="s">
        <v>89</v>
      </c>
      <c r="AV932" s="12" t="s">
        <v>86</v>
      </c>
      <c r="AW932" s="12" t="s">
        <v>33</v>
      </c>
      <c r="AX932" s="12" t="s">
        <v>78</v>
      </c>
      <c r="AY932" s="167" t="s">
        <v>150</v>
      </c>
    </row>
    <row r="933" spans="2:51" s="13" customFormat="1" ht="12">
      <c r="B933" s="172"/>
      <c r="D933" s="150" t="s">
        <v>296</v>
      </c>
      <c r="E933" s="173" t="s">
        <v>1</v>
      </c>
      <c r="F933" s="174" t="s">
        <v>1172</v>
      </c>
      <c r="H933" s="175">
        <v>2.63</v>
      </c>
      <c r="I933" s="176"/>
      <c r="L933" s="172"/>
      <c r="M933" s="177"/>
      <c r="T933" s="178"/>
      <c r="AT933" s="173" t="s">
        <v>296</v>
      </c>
      <c r="AU933" s="173" t="s">
        <v>89</v>
      </c>
      <c r="AV933" s="13" t="s">
        <v>89</v>
      </c>
      <c r="AW933" s="13" t="s">
        <v>33</v>
      </c>
      <c r="AX933" s="13" t="s">
        <v>78</v>
      </c>
      <c r="AY933" s="173" t="s">
        <v>150</v>
      </c>
    </row>
    <row r="934" spans="2:51" s="13" customFormat="1" ht="12">
      <c r="B934" s="172"/>
      <c r="D934" s="150" t="s">
        <v>296</v>
      </c>
      <c r="E934" s="173" t="s">
        <v>1</v>
      </c>
      <c r="F934" s="174" t="s">
        <v>1173</v>
      </c>
      <c r="H934" s="175">
        <v>2</v>
      </c>
      <c r="I934" s="176"/>
      <c r="L934" s="172"/>
      <c r="M934" s="177"/>
      <c r="T934" s="178"/>
      <c r="AT934" s="173" t="s">
        <v>296</v>
      </c>
      <c r="AU934" s="173" t="s">
        <v>89</v>
      </c>
      <c r="AV934" s="13" t="s">
        <v>89</v>
      </c>
      <c r="AW934" s="13" t="s">
        <v>33</v>
      </c>
      <c r="AX934" s="13" t="s">
        <v>78</v>
      </c>
      <c r="AY934" s="173" t="s">
        <v>150</v>
      </c>
    </row>
    <row r="935" spans="2:51" s="14" customFormat="1" ht="12">
      <c r="B935" s="179"/>
      <c r="D935" s="150" t="s">
        <v>296</v>
      </c>
      <c r="E935" s="180" t="s">
        <v>1</v>
      </c>
      <c r="F935" s="181" t="s">
        <v>303</v>
      </c>
      <c r="H935" s="182">
        <v>4.63</v>
      </c>
      <c r="I935" s="183"/>
      <c r="L935" s="179"/>
      <c r="M935" s="184"/>
      <c r="T935" s="185"/>
      <c r="AT935" s="180" t="s">
        <v>296</v>
      </c>
      <c r="AU935" s="180" t="s">
        <v>89</v>
      </c>
      <c r="AV935" s="14" t="s">
        <v>171</v>
      </c>
      <c r="AW935" s="14" t="s">
        <v>33</v>
      </c>
      <c r="AX935" s="14" t="s">
        <v>86</v>
      </c>
      <c r="AY935" s="180" t="s">
        <v>150</v>
      </c>
    </row>
    <row r="936" spans="2:65" s="1" customFormat="1" ht="24.2" customHeight="1">
      <c r="B936" s="32"/>
      <c r="C936" s="154" t="s">
        <v>1174</v>
      </c>
      <c r="D936" s="154" t="s">
        <v>172</v>
      </c>
      <c r="E936" s="155" t="s">
        <v>1175</v>
      </c>
      <c r="F936" s="156" t="s">
        <v>1176</v>
      </c>
      <c r="G936" s="157" t="s">
        <v>446</v>
      </c>
      <c r="H936" s="158">
        <v>5.418</v>
      </c>
      <c r="I936" s="159"/>
      <c r="J936" s="160">
        <f>ROUND(I936*H936,2)</f>
        <v>0</v>
      </c>
      <c r="K936" s="156" t="s">
        <v>294</v>
      </c>
      <c r="L936" s="32"/>
      <c r="M936" s="161" t="s">
        <v>1</v>
      </c>
      <c r="N936" s="162" t="s">
        <v>43</v>
      </c>
      <c r="P936" s="146">
        <f>O936*H936</f>
        <v>0</v>
      </c>
      <c r="Q936" s="146">
        <v>2.79989</v>
      </c>
      <c r="R936" s="146">
        <f>Q936*H936</f>
        <v>15.16980402</v>
      </c>
      <c r="S936" s="146">
        <v>0</v>
      </c>
      <c r="T936" s="147">
        <f>S936*H936</f>
        <v>0</v>
      </c>
      <c r="AR936" s="148" t="s">
        <v>171</v>
      </c>
      <c r="AT936" s="148" t="s">
        <v>172</v>
      </c>
      <c r="AU936" s="148" t="s">
        <v>89</v>
      </c>
      <c r="AY936" s="17" t="s">
        <v>150</v>
      </c>
      <c r="BE936" s="149">
        <f>IF(N936="základní",J936,0)</f>
        <v>0</v>
      </c>
      <c r="BF936" s="149">
        <f>IF(N936="snížená",J936,0)</f>
        <v>0</v>
      </c>
      <c r="BG936" s="149">
        <f>IF(N936="zákl. přenesená",J936,0)</f>
        <v>0</v>
      </c>
      <c r="BH936" s="149">
        <f>IF(N936="sníž. přenesená",J936,0)</f>
        <v>0</v>
      </c>
      <c r="BI936" s="149">
        <f>IF(N936="nulová",J936,0)</f>
        <v>0</v>
      </c>
      <c r="BJ936" s="17" t="s">
        <v>86</v>
      </c>
      <c r="BK936" s="149">
        <f>ROUND(I936*H936,2)</f>
        <v>0</v>
      </c>
      <c r="BL936" s="17" t="s">
        <v>171</v>
      </c>
      <c r="BM936" s="148" t="s">
        <v>1177</v>
      </c>
    </row>
    <row r="937" spans="2:51" s="12" customFormat="1" ht="22.5">
      <c r="B937" s="166"/>
      <c r="D937" s="150" t="s">
        <v>296</v>
      </c>
      <c r="E937" s="167" t="s">
        <v>1</v>
      </c>
      <c r="F937" s="168" t="s">
        <v>442</v>
      </c>
      <c r="H937" s="167" t="s">
        <v>1</v>
      </c>
      <c r="I937" s="169"/>
      <c r="L937" s="166"/>
      <c r="M937" s="170"/>
      <c r="T937" s="171"/>
      <c r="AT937" s="167" t="s">
        <v>296</v>
      </c>
      <c r="AU937" s="167" t="s">
        <v>89</v>
      </c>
      <c r="AV937" s="12" t="s">
        <v>86</v>
      </c>
      <c r="AW937" s="12" t="s">
        <v>33</v>
      </c>
      <c r="AX937" s="12" t="s">
        <v>78</v>
      </c>
      <c r="AY937" s="167" t="s">
        <v>150</v>
      </c>
    </row>
    <row r="938" spans="2:51" s="13" customFormat="1" ht="12">
      <c r="B938" s="172"/>
      <c r="D938" s="150" t="s">
        <v>296</v>
      </c>
      <c r="E938" s="173" t="s">
        <v>1</v>
      </c>
      <c r="F938" s="174" t="s">
        <v>1178</v>
      </c>
      <c r="H938" s="175">
        <v>5.418</v>
      </c>
      <c r="I938" s="176"/>
      <c r="L938" s="172"/>
      <c r="M938" s="177"/>
      <c r="T938" s="178"/>
      <c r="AT938" s="173" t="s">
        <v>296</v>
      </c>
      <c r="AU938" s="173" t="s">
        <v>89</v>
      </c>
      <c r="AV938" s="13" t="s">
        <v>89</v>
      </c>
      <c r="AW938" s="13" t="s">
        <v>33</v>
      </c>
      <c r="AX938" s="13" t="s">
        <v>86</v>
      </c>
      <c r="AY938" s="173" t="s">
        <v>150</v>
      </c>
    </row>
    <row r="939" spans="2:65" s="1" customFormat="1" ht="24.2" customHeight="1">
      <c r="B939" s="32"/>
      <c r="C939" s="154" t="s">
        <v>1179</v>
      </c>
      <c r="D939" s="154" t="s">
        <v>172</v>
      </c>
      <c r="E939" s="155" t="s">
        <v>1180</v>
      </c>
      <c r="F939" s="156" t="s">
        <v>1181</v>
      </c>
      <c r="G939" s="157" t="s">
        <v>446</v>
      </c>
      <c r="H939" s="158">
        <v>2.001</v>
      </c>
      <c r="I939" s="159"/>
      <c r="J939" s="160">
        <f>ROUND(I939*H939,2)</f>
        <v>0</v>
      </c>
      <c r="K939" s="156" t="s">
        <v>294</v>
      </c>
      <c r="L939" s="32"/>
      <c r="M939" s="161" t="s">
        <v>1</v>
      </c>
      <c r="N939" s="162" t="s">
        <v>43</v>
      </c>
      <c r="P939" s="146">
        <f>O939*H939</f>
        <v>0</v>
      </c>
      <c r="Q939" s="146">
        <v>2.43408</v>
      </c>
      <c r="R939" s="146">
        <f>Q939*H939</f>
        <v>4.870594079999999</v>
      </c>
      <c r="S939" s="146">
        <v>0</v>
      </c>
      <c r="T939" s="147">
        <f>S939*H939</f>
        <v>0</v>
      </c>
      <c r="AR939" s="148" t="s">
        <v>171</v>
      </c>
      <c r="AT939" s="148" t="s">
        <v>172</v>
      </c>
      <c r="AU939" s="148" t="s">
        <v>89</v>
      </c>
      <c r="AY939" s="17" t="s">
        <v>150</v>
      </c>
      <c r="BE939" s="149">
        <f>IF(N939="základní",J939,0)</f>
        <v>0</v>
      </c>
      <c r="BF939" s="149">
        <f>IF(N939="snížená",J939,0)</f>
        <v>0</v>
      </c>
      <c r="BG939" s="149">
        <f>IF(N939="zákl. přenesená",J939,0)</f>
        <v>0</v>
      </c>
      <c r="BH939" s="149">
        <f>IF(N939="sníž. přenesená",J939,0)</f>
        <v>0</v>
      </c>
      <c r="BI939" s="149">
        <f>IF(N939="nulová",J939,0)</f>
        <v>0</v>
      </c>
      <c r="BJ939" s="17" t="s">
        <v>86</v>
      </c>
      <c r="BK939" s="149">
        <f>ROUND(I939*H939,2)</f>
        <v>0</v>
      </c>
      <c r="BL939" s="17" t="s">
        <v>171</v>
      </c>
      <c r="BM939" s="148" t="s">
        <v>1182</v>
      </c>
    </row>
    <row r="940" spans="2:51" s="12" customFormat="1" ht="12">
      <c r="B940" s="166"/>
      <c r="D940" s="150" t="s">
        <v>296</v>
      </c>
      <c r="E940" s="167" t="s">
        <v>1</v>
      </c>
      <c r="F940" s="168" t="s">
        <v>1183</v>
      </c>
      <c r="H940" s="167" t="s">
        <v>1</v>
      </c>
      <c r="I940" s="169"/>
      <c r="L940" s="166"/>
      <c r="M940" s="170"/>
      <c r="T940" s="171"/>
      <c r="AT940" s="167" t="s">
        <v>296</v>
      </c>
      <c r="AU940" s="167" t="s">
        <v>89</v>
      </c>
      <c r="AV940" s="12" t="s">
        <v>86</v>
      </c>
      <c r="AW940" s="12" t="s">
        <v>33</v>
      </c>
      <c r="AX940" s="12" t="s">
        <v>78</v>
      </c>
      <c r="AY940" s="167" t="s">
        <v>150</v>
      </c>
    </row>
    <row r="941" spans="2:51" s="13" customFormat="1" ht="22.5">
      <c r="B941" s="172"/>
      <c r="D941" s="150" t="s">
        <v>296</v>
      </c>
      <c r="E941" s="173" t="s">
        <v>1</v>
      </c>
      <c r="F941" s="174" t="s">
        <v>1184</v>
      </c>
      <c r="H941" s="175">
        <v>0.686</v>
      </c>
      <c r="I941" s="176"/>
      <c r="L941" s="172"/>
      <c r="M941" s="177"/>
      <c r="T941" s="178"/>
      <c r="AT941" s="173" t="s">
        <v>296</v>
      </c>
      <c r="AU941" s="173" t="s">
        <v>89</v>
      </c>
      <c r="AV941" s="13" t="s">
        <v>89</v>
      </c>
      <c r="AW941" s="13" t="s">
        <v>33</v>
      </c>
      <c r="AX941" s="13" t="s">
        <v>78</v>
      </c>
      <c r="AY941" s="173" t="s">
        <v>150</v>
      </c>
    </row>
    <row r="942" spans="2:51" s="13" customFormat="1" ht="22.5">
      <c r="B942" s="172"/>
      <c r="D942" s="150" t="s">
        <v>296</v>
      </c>
      <c r="E942" s="173" t="s">
        <v>1</v>
      </c>
      <c r="F942" s="174" t="s">
        <v>1185</v>
      </c>
      <c r="H942" s="175">
        <v>1.315</v>
      </c>
      <c r="I942" s="176"/>
      <c r="L942" s="172"/>
      <c r="M942" s="177"/>
      <c r="T942" s="178"/>
      <c r="AT942" s="173" t="s">
        <v>296</v>
      </c>
      <c r="AU942" s="173" t="s">
        <v>89</v>
      </c>
      <c r="AV942" s="13" t="s">
        <v>89</v>
      </c>
      <c r="AW942" s="13" t="s">
        <v>33</v>
      </c>
      <c r="AX942" s="13" t="s">
        <v>78</v>
      </c>
      <c r="AY942" s="173" t="s">
        <v>150</v>
      </c>
    </row>
    <row r="943" spans="2:51" s="14" customFormat="1" ht="12">
      <c r="B943" s="179"/>
      <c r="D943" s="150" t="s">
        <v>296</v>
      </c>
      <c r="E943" s="180" t="s">
        <v>1</v>
      </c>
      <c r="F943" s="181" t="s">
        <v>303</v>
      </c>
      <c r="H943" s="182">
        <v>2.001</v>
      </c>
      <c r="I943" s="183"/>
      <c r="L943" s="179"/>
      <c r="M943" s="184"/>
      <c r="T943" s="185"/>
      <c r="AT943" s="180" t="s">
        <v>296</v>
      </c>
      <c r="AU943" s="180" t="s">
        <v>89</v>
      </c>
      <c r="AV943" s="14" t="s">
        <v>171</v>
      </c>
      <c r="AW943" s="14" t="s">
        <v>33</v>
      </c>
      <c r="AX943" s="14" t="s">
        <v>86</v>
      </c>
      <c r="AY943" s="180" t="s">
        <v>150</v>
      </c>
    </row>
    <row r="944" spans="2:65" s="1" customFormat="1" ht="24.2" customHeight="1">
      <c r="B944" s="32"/>
      <c r="C944" s="154" t="s">
        <v>1186</v>
      </c>
      <c r="D944" s="154" t="s">
        <v>172</v>
      </c>
      <c r="E944" s="155" t="s">
        <v>1125</v>
      </c>
      <c r="F944" s="156" t="s">
        <v>1126</v>
      </c>
      <c r="G944" s="157" t="s">
        <v>293</v>
      </c>
      <c r="H944" s="158">
        <v>8.004</v>
      </c>
      <c r="I944" s="159"/>
      <c r="J944" s="160">
        <f>ROUND(I944*H944,2)</f>
        <v>0</v>
      </c>
      <c r="K944" s="156" t="s">
        <v>294</v>
      </c>
      <c r="L944" s="32"/>
      <c r="M944" s="161" t="s">
        <v>1</v>
      </c>
      <c r="N944" s="162" t="s">
        <v>43</v>
      </c>
      <c r="P944" s="146">
        <f>O944*H944</f>
        <v>0</v>
      </c>
      <c r="Q944" s="146">
        <v>0</v>
      </c>
      <c r="R944" s="146">
        <f>Q944*H944</f>
        <v>0</v>
      </c>
      <c r="S944" s="146">
        <v>0</v>
      </c>
      <c r="T944" s="147">
        <f>S944*H944</f>
        <v>0</v>
      </c>
      <c r="AR944" s="148" t="s">
        <v>171</v>
      </c>
      <c r="AT944" s="148" t="s">
        <v>172</v>
      </c>
      <c r="AU944" s="148" t="s">
        <v>89</v>
      </c>
      <c r="AY944" s="17" t="s">
        <v>150</v>
      </c>
      <c r="BE944" s="149">
        <f>IF(N944="základní",J944,0)</f>
        <v>0</v>
      </c>
      <c r="BF944" s="149">
        <f>IF(N944="snížená",J944,0)</f>
        <v>0</v>
      </c>
      <c r="BG944" s="149">
        <f>IF(N944="zákl. přenesená",J944,0)</f>
        <v>0</v>
      </c>
      <c r="BH944" s="149">
        <f>IF(N944="sníž. přenesená",J944,0)</f>
        <v>0</v>
      </c>
      <c r="BI944" s="149">
        <f>IF(N944="nulová",J944,0)</f>
        <v>0</v>
      </c>
      <c r="BJ944" s="17" t="s">
        <v>86</v>
      </c>
      <c r="BK944" s="149">
        <f>ROUND(I944*H944,2)</f>
        <v>0</v>
      </c>
      <c r="BL944" s="17" t="s">
        <v>171</v>
      </c>
      <c r="BM944" s="148" t="s">
        <v>1187</v>
      </c>
    </row>
    <row r="945" spans="2:51" s="12" customFormat="1" ht="12">
      <c r="B945" s="166"/>
      <c r="D945" s="150" t="s">
        <v>296</v>
      </c>
      <c r="E945" s="167" t="s">
        <v>1</v>
      </c>
      <c r="F945" s="168" t="s">
        <v>1183</v>
      </c>
      <c r="H945" s="167" t="s">
        <v>1</v>
      </c>
      <c r="I945" s="169"/>
      <c r="L945" s="166"/>
      <c r="M945" s="170"/>
      <c r="T945" s="171"/>
      <c r="AT945" s="167" t="s">
        <v>296</v>
      </c>
      <c r="AU945" s="167" t="s">
        <v>89</v>
      </c>
      <c r="AV945" s="12" t="s">
        <v>86</v>
      </c>
      <c r="AW945" s="12" t="s">
        <v>33</v>
      </c>
      <c r="AX945" s="12" t="s">
        <v>78</v>
      </c>
      <c r="AY945" s="167" t="s">
        <v>150</v>
      </c>
    </row>
    <row r="946" spans="2:51" s="13" customFormat="1" ht="22.5">
      <c r="B946" s="172"/>
      <c r="D946" s="150" t="s">
        <v>296</v>
      </c>
      <c r="E946" s="173" t="s">
        <v>1</v>
      </c>
      <c r="F946" s="174" t="s">
        <v>1188</v>
      </c>
      <c r="H946" s="175">
        <v>2.744</v>
      </c>
      <c r="I946" s="176"/>
      <c r="L946" s="172"/>
      <c r="M946" s="177"/>
      <c r="T946" s="178"/>
      <c r="AT946" s="173" t="s">
        <v>296</v>
      </c>
      <c r="AU946" s="173" t="s">
        <v>89</v>
      </c>
      <c r="AV946" s="13" t="s">
        <v>89</v>
      </c>
      <c r="AW946" s="13" t="s">
        <v>33</v>
      </c>
      <c r="AX946" s="13" t="s">
        <v>78</v>
      </c>
      <c r="AY946" s="173" t="s">
        <v>150</v>
      </c>
    </row>
    <row r="947" spans="2:51" s="13" customFormat="1" ht="22.5">
      <c r="B947" s="172"/>
      <c r="D947" s="150" t="s">
        <v>296</v>
      </c>
      <c r="E947" s="173" t="s">
        <v>1</v>
      </c>
      <c r="F947" s="174" t="s">
        <v>1189</v>
      </c>
      <c r="H947" s="175">
        <v>5.26</v>
      </c>
      <c r="I947" s="176"/>
      <c r="L947" s="172"/>
      <c r="M947" s="177"/>
      <c r="T947" s="178"/>
      <c r="AT947" s="173" t="s">
        <v>296</v>
      </c>
      <c r="AU947" s="173" t="s">
        <v>89</v>
      </c>
      <c r="AV947" s="13" t="s">
        <v>89</v>
      </c>
      <c r="AW947" s="13" t="s">
        <v>33</v>
      </c>
      <c r="AX947" s="13" t="s">
        <v>78</v>
      </c>
      <c r="AY947" s="173" t="s">
        <v>150</v>
      </c>
    </row>
    <row r="948" spans="2:51" s="14" customFormat="1" ht="12">
      <c r="B948" s="179"/>
      <c r="D948" s="150" t="s">
        <v>296</v>
      </c>
      <c r="E948" s="180" t="s">
        <v>1</v>
      </c>
      <c r="F948" s="181" t="s">
        <v>303</v>
      </c>
      <c r="H948" s="182">
        <v>8.004</v>
      </c>
      <c r="I948" s="183"/>
      <c r="L948" s="179"/>
      <c r="M948" s="184"/>
      <c r="T948" s="185"/>
      <c r="AT948" s="180" t="s">
        <v>296</v>
      </c>
      <c r="AU948" s="180" t="s">
        <v>89</v>
      </c>
      <c r="AV948" s="14" t="s">
        <v>171</v>
      </c>
      <c r="AW948" s="14" t="s">
        <v>33</v>
      </c>
      <c r="AX948" s="14" t="s">
        <v>86</v>
      </c>
      <c r="AY948" s="180" t="s">
        <v>150</v>
      </c>
    </row>
    <row r="949" spans="2:65" s="1" customFormat="1" ht="24.2" customHeight="1">
      <c r="B949" s="32"/>
      <c r="C949" s="154" t="s">
        <v>1190</v>
      </c>
      <c r="D949" s="154" t="s">
        <v>172</v>
      </c>
      <c r="E949" s="155" t="s">
        <v>1191</v>
      </c>
      <c r="F949" s="156" t="s">
        <v>1192</v>
      </c>
      <c r="G949" s="157" t="s">
        <v>293</v>
      </c>
      <c r="H949" s="158">
        <v>2.63</v>
      </c>
      <c r="I949" s="159"/>
      <c r="J949" s="160">
        <f>ROUND(I949*H949,2)</f>
        <v>0</v>
      </c>
      <c r="K949" s="156" t="s">
        <v>294</v>
      </c>
      <c r="L949" s="32"/>
      <c r="M949" s="161" t="s">
        <v>1</v>
      </c>
      <c r="N949" s="162" t="s">
        <v>43</v>
      </c>
      <c r="P949" s="146">
        <f>O949*H949</f>
        <v>0</v>
      </c>
      <c r="Q949" s="146">
        <v>0.74327</v>
      </c>
      <c r="R949" s="146">
        <f>Q949*H949</f>
        <v>1.9548001</v>
      </c>
      <c r="S949" s="146">
        <v>0</v>
      </c>
      <c r="T949" s="147">
        <f>S949*H949</f>
        <v>0</v>
      </c>
      <c r="AR949" s="148" t="s">
        <v>171</v>
      </c>
      <c r="AT949" s="148" t="s">
        <v>172</v>
      </c>
      <c r="AU949" s="148" t="s">
        <v>89</v>
      </c>
      <c r="AY949" s="17" t="s">
        <v>150</v>
      </c>
      <c r="BE949" s="149">
        <f>IF(N949="základní",J949,0)</f>
        <v>0</v>
      </c>
      <c r="BF949" s="149">
        <f>IF(N949="snížená",J949,0)</f>
        <v>0</v>
      </c>
      <c r="BG949" s="149">
        <f>IF(N949="zákl. přenesená",J949,0)</f>
        <v>0</v>
      </c>
      <c r="BH949" s="149">
        <f>IF(N949="sníž. přenesená",J949,0)</f>
        <v>0</v>
      </c>
      <c r="BI949" s="149">
        <f>IF(N949="nulová",J949,0)</f>
        <v>0</v>
      </c>
      <c r="BJ949" s="17" t="s">
        <v>86</v>
      </c>
      <c r="BK949" s="149">
        <f>ROUND(I949*H949,2)</f>
        <v>0</v>
      </c>
      <c r="BL949" s="17" t="s">
        <v>171</v>
      </c>
      <c r="BM949" s="148" t="s">
        <v>1193</v>
      </c>
    </row>
    <row r="950" spans="2:51" s="12" customFormat="1" ht="22.5">
      <c r="B950" s="166"/>
      <c r="D950" s="150" t="s">
        <v>296</v>
      </c>
      <c r="E950" s="167" t="s">
        <v>1</v>
      </c>
      <c r="F950" s="168" t="s">
        <v>1146</v>
      </c>
      <c r="H950" s="167" t="s">
        <v>1</v>
      </c>
      <c r="I950" s="169"/>
      <c r="L950" s="166"/>
      <c r="M950" s="170"/>
      <c r="T950" s="171"/>
      <c r="AT950" s="167" t="s">
        <v>296</v>
      </c>
      <c r="AU950" s="167" t="s">
        <v>89</v>
      </c>
      <c r="AV950" s="12" t="s">
        <v>86</v>
      </c>
      <c r="AW950" s="12" t="s">
        <v>33</v>
      </c>
      <c r="AX950" s="12" t="s">
        <v>78</v>
      </c>
      <c r="AY950" s="167" t="s">
        <v>150</v>
      </c>
    </row>
    <row r="951" spans="2:51" s="13" customFormat="1" ht="12">
      <c r="B951" s="172"/>
      <c r="D951" s="150" t="s">
        <v>296</v>
      </c>
      <c r="E951" s="173" t="s">
        <v>1</v>
      </c>
      <c r="F951" s="174" t="s">
        <v>1194</v>
      </c>
      <c r="H951" s="175">
        <v>2.63</v>
      </c>
      <c r="I951" s="176"/>
      <c r="L951" s="172"/>
      <c r="M951" s="177"/>
      <c r="T951" s="178"/>
      <c r="AT951" s="173" t="s">
        <v>296</v>
      </c>
      <c r="AU951" s="173" t="s">
        <v>89</v>
      </c>
      <c r="AV951" s="13" t="s">
        <v>89</v>
      </c>
      <c r="AW951" s="13" t="s">
        <v>33</v>
      </c>
      <c r="AX951" s="13" t="s">
        <v>86</v>
      </c>
      <c r="AY951" s="173" t="s">
        <v>150</v>
      </c>
    </row>
    <row r="952" spans="2:63" s="11" customFormat="1" ht="22.9" customHeight="1">
      <c r="B952" s="124"/>
      <c r="D952" s="125" t="s">
        <v>77</v>
      </c>
      <c r="E952" s="134" t="s">
        <v>178</v>
      </c>
      <c r="F952" s="134" t="s">
        <v>1195</v>
      </c>
      <c r="I952" s="127"/>
      <c r="J952" s="135">
        <f>BK952</f>
        <v>0</v>
      </c>
      <c r="L952" s="124"/>
      <c r="M952" s="129"/>
      <c r="P952" s="130">
        <f>SUM(P953:P1114)</f>
        <v>0</v>
      </c>
      <c r="R952" s="130">
        <f>SUM(R953:R1114)</f>
        <v>0</v>
      </c>
      <c r="T952" s="131">
        <f>SUM(T953:T1114)</f>
        <v>0</v>
      </c>
      <c r="AR952" s="125" t="s">
        <v>86</v>
      </c>
      <c r="AT952" s="132" t="s">
        <v>77</v>
      </c>
      <c r="AU952" s="132" t="s">
        <v>86</v>
      </c>
      <c r="AY952" s="125" t="s">
        <v>150</v>
      </c>
      <c r="BK952" s="133">
        <f>SUM(BK953:BK1114)</f>
        <v>0</v>
      </c>
    </row>
    <row r="953" spans="2:65" s="1" customFormat="1" ht="24.2" customHeight="1">
      <c r="B953" s="32"/>
      <c r="C953" s="154" t="s">
        <v>1196</v>
      </c>
      <c r="D953" s="154" t="s">
        <v>172</v>
      </c>
      <c r="E953" s="155" t="s">
        <v>1197</v>
      </c>
      <c r="F953" s="156" t="s">
        <v>1198</v>
      </c>
      <c r="G953" s="157" t="s">
        <v>293</v>
      </c>
      <c r="H953" s="158">
        <v>266.38</v>
      </c>
      <c r="I953" s="159"/>
      <c r="J953" s="160">
        <f>ROUND(I953*H953,2)</f>
        <v>0</v>
      </c>
      <c r="K953" s="156" t="s">
        <v>294</v>
      </c>
      <c r="L953" s="32"/>
      <c r="M953" s="161" t="s">
        <v>1</v>
      </c>
      <c r="N953" s="162" t="s">
        <v>43</v>
      </c>
      <c r="P953" s="146">
        <f>O953*H953</f>
        <v>0</v>
      </c>
      <c r="Q953" s="146">
        <v>0</v>
      </c>
      <c r="R953" s="146">
        <f>Q953*H953</f>
        <v>0</v>
      </c>
      <c r="S953" s="146">
        <v>0</v>
      </c>
      <c r="T953" s="147">
        <f>S953*H953</f>
        <v>0</v>
      </c>
      <c r="AR953" s="148" t="s">
        <v>171</v>
      </c>
      <c r="AT953" s="148" t="s">
        <v>172</v>
      </c>
      <c r="AU953" s="148" t="s">
        <v>89</v>
      </c>
      <c r="AY953" s="17" t="s">
        <v>150</v>
      </c>
      <c r="BE953" s="149">
        <f>IF(N953="základní",J953,0)</f>
        <v>0</v>
      </c>
      <c r="BF953" s="149">
        <f>IF(N953="snížená",J953,0)</f>
        <v>0</v>
      </c>
      <c r="BG953" s="149">
        <f>IF(N953="zákl. přenesená",J953,0)</f>
        <v>0</v>
      </c>
      <c r="BH953" s="149">
        <f>IF(N953="sníž. přenesená",J953,0)</f>
        <v>0</v>
      </c>
      <c r="BI953" s="149">
        <f>IF(N953="nulová",J953,0)</f>
        <v>0</v>
      </c>
      <c r="BJ953" s="17" t="s">
        <v>86</v>
      </c>
      <c r="BK953" s="149">
        <f>ROUND(I953*H953,2)</f>
        <v>0</v>
      </c>
      <c r="BL953" s="17" t="s">
        <v>171</v>
      </c>
      <c r="BM953" s="148" t="s">
        <v>1199</v>
      </c>
    </row>
    <row r="954" spans="2:51" s="12" customFormat="1" ht="12">
      <c r="B954" s="166"/>
      <c r="D954" s="150" t="s">
        <v>296</v>
      </c>
      <c r="E954" s="167" t="s">
        <v>1</v>
      </c>
      <c r="F954" s="168" t="s">
        <v>1200</v>
      </c>
      <c r="H954" s="167" t="s">
        <v>1</v>
      </c>
      <c r="I954" s="169"/>
      <c r="L954" s="166"/>
      <c r="M954" s="170"/>
      <c r="T954" s="171"/>
      <c r="AT954" s="167" t="s">
        <v>296</v>
      </c>
      <c r="AU954" s="167" t="s">
        <v>89</v>
      </c>
      <c r="AV954" s="12" t="s">
        <v>86</v>
      </c>
      <c r="AW954" s="12" t="s">
        <v>33</v>
      </c>
      <c r="AX954" s="12" t="s">
        <v>78</v>
      </c>
      <c r="AY954" s="167" t="s">
        <v>150</v>
      </c>
    </row>
    <row r="955" spans="2:51" s="13" customFormat="1" ht="12">
      <c r="B955" s="172"/>
      <c r="D955" s="150" t="s">
        <v>296</v>
      </c>
      <c r="E955" s="173" t="s">
        <v>1</v>
      </c>
      <c r="F955" s="174" t="s">
        <v>324</v>
      </c>
      <c r="H955" s="175">
        <v>21.6</v>
      </c>
      <c r="I955" s="176"/>
      <c r="L955" s="172"/>
      <c r="M955" s="177"/>
      <c r="T955" s="178"/>
      <c r="AT955" s="173" t="s">
        <v>296</v>
      </c>
      <c r="AU955" s="173" t="s">
        <v>89</v>
      </c>
      <c r="AV955" s="13" t="s">
        <v>89</v>
      </c>
      <c r="AW955" s="13" t="s">
        <v>33</v>
      </c>
      <c r="AX955" s="13" t="s">
        <v>78</v>
      </c>
      <c r="AY955" s="173" t="s">
        <v>150</v>
      </c>
    </row>
    <row r="956" spans="2:51" s="13" customFormat="1" ht="12">
      <c r="B956" s="172"/>
      <c r="D956" s="150" t="s">
        <v>296</v>
      </c>
      <c r="E956" s="173" t="s">
        <v>1</v>
      </c>
      <c r="F956" s="174" t="s">
        <v>325</v>
      </c>
      <c r="H956" s="175">
        <v>228.1</v>
      </c>
      <c r="I956" s="176"/>
      <c r="L956" s="172"/>
      <c r="M956" s="177"/>
      <c r="T956" s="178"/>
      <c r="AT956" s="173" t="s">
        <v>296</v>
      </c>
      <c r="AU956" s="173" t="s">
        <v>89</v>
      </c>
      <c r="AV956" s="13" t="s">
        <v>89</v>
      </c>
      <c r="AW956" s="13" t="s">
        <v>33</v>
      </c>
      <c r="AX956" s="13" t="s">
        <v>78</v>
      </c>
      <c r="AY956" s="173" t="s">
        <v>150</v>
      </c>
    </row>
    <row r="957" spans="2:51" s="13" customFormat="1" ht="12">
      <c r="B957" s="172"/>
      <c r="D957" s="150" t="s">
        <v>296</v>
      </c>
      <c r="E957" s="173" t="s">
        <v>1</v>
      </c>
      <c r="F957" s="174" t="s">
        <v>326</v>
      </c>
      <c r="H957" s="175">
        <v>8</v>
      </c>
      <c r="I957" s="176"/>
      <c r="L957" s="172"/>
      <c r="M957" s="177"/>
      <c r="T957" s="178"/>
      <c r="AT957" s="173" t="s">
        <v>296</v>
      </c>
      <c r="AU957" s="173" t="s">
        <v>89</v>
      </c>
      <c r="AV957" s="13" t="s">
        <v>89</v>
      </c>
      <c r="AW957" s="13" t="s">
        <v>33</v>
      </c>
      <c r="AX957" s="13" t="s">
        <v>78</v>
      </c>
      <c r="AY957" s="173" t="s">
        <v>150</v>
      </c>
    </row>
    <row r="958" spans="2:51" s="13" customFormat="1" ht="12">
      <c r="B958" s="172"/>
      <c r="D958" s="150" t="s">
        <v>296</v>
      </c>
      <c r="E958" s="173" t="s">
        <v>1</v>
      </c>
      <c r="F958" s="174" t="s">
        <v>327</v>
      </c>
      <c r="H958" s="175">
        <v>4</v>
      </c>
      <c r="I958" s="176"/>
      <c r="L958" s="172"/>
      <c r="M958" s="177"/>
      <c r="T958" s="178"/>
      <c r="AT958" s="173" t="s">
        <v>296</v>
      </c>
      <c r="AU958" s="173" t="s">
        <v>89</v>
      </c>
      <c r="AV958" s="13" t="s">
        <v>89</v>
      </c>
      <c r="AW958" s="13" t="s">
        <v>33</v>
      </c>
      <c r="AX958" s="13" t="s">
        <v>78</v>
      </c>
      <c r="AY958" s="173" t="s">
        <v>150</v>
      </c>
    </row>
    <row r="959" spans="2:51" s="13" customFormat="1" ht="12">
      <c r="B959" s="172"/>
      <c r="D959" s="150" t="s">
        <v>296</v>
      </c>
      <c r="E959" s="173" t="s">
        <v>1</v>
      </c>
      <c r="F959" s="174" t="s">
        <v>328</v>
      </c>
      <c r="H959" s="175">
        <v>4.68</v>
      </c>
      <c r="I959" s="176"/>
      <c r="L959" s="172"/>
      <c r="M959" s="177"/>
      <c r="T959" s="178"/>
      <c r="AT959" s="173" t="s">
        <v>296</v>
      </c>
      <c r="AU959" s="173" t="s">
        <v>89</v>
      </c>
      <c r="AV959" s="13" t="s">
        <v>89</v>
      </c>
      <c r="AW959" s="13" t="s">
        <v>33</v>
      </c>
      <c r="AX959" s="13" t="s">
        <v>78</v>
      </c>
      <c r="AY959" s="173" t="s">
        <v>150</v>
      </c>
    </row>
    <row r="960" spans="2:51" s="14" customFormat="1" ht="12">
      <c r="B960" s="179"/>
      <c r="D960" s="150" t="s">
        <v>296</v>
      </c>
      <c r="E960" s="180" t="s">
        <v>1</v>
      </c>
      <c r="F960" s="181" t="s">
        <v>303</v>
      </c>
      <c r="H960" s="182">
        <v>266.38</v>
      </c>
      <c r="I960" s="183"/>
      <c r="L960" s="179"/>
      <c r="M960" s="184"/>
      <c r="T960" s="185"/>
      <c r="AT960" s="180" t="s">
        <v>296</v>
      </c>
      <c r="AU960" s="180" t="s">
        <v>89</v>
      </c>
      <c r="AV960" s="14" t="s">
        <v>171</v>
      </c>
      <c r="AW960" s="14" t="s">
        <v>33</v>
      </c>
      <c r="AX960" s="14" t="s">
        <v>86</v>
      </c>
      <c r="AY960" s="180" t="s">
        <v>150</v>
      </c>
    </row>
    <row r="961" spans="2:65" s="1" customFormat="1" ht="24.2" customHeight="1">
      <c r="B961" s="32"/>
      <c r="C961" s="154" t="s">
        <v>1201</v>
      </c>
      <c r="D961" s="154" t="s">
        <v>172</v>
      </c>
      <c r="E961" s="155" t="s">
        <v>1202</v>
      </c>
      <c r="F961" s="156" t="s">
        <v>1203</v>
      </c>
      <c r="G961" s="157" t="s">
        <v>293</v>
      </c>
      <c r="H961" s="158">
        <v>1163.8</v>
      </c>
      <c r="I961" s="159"/>
      <c r="J961" s="160">
        <f>ROUND(I961*H961,2)</f>
        <v>0</v>
      </c>
      <c r="K961" s="156" t="s">
        <v>294</v>
      </c>
      <c r="L961" s="32"/>
      <c r="M961" s="161" t="s">
        <v>1</v>
      </c>
      <c r="N961" s="162" t="s">
        <v>43</v>
      </c>
      <c r="P961" s="146">
        <f>O961*H961</f>
        <v>0</v>
      </c>
      <c r="Q961" s="146">
        <v>0</v>
      </c>
      <c r="R961" s="146">
        <f>Q961*H961</f>
        <v>0</v>
      </c>
      <c r="S961" s="146">
        <v>0</v>
      </c>
      <c r="T961" s="147">
        <f>S961*H961</f>
        <v>0</v>
      </c>
      <c r="AR961" s="148" t="s">
        <v>171</v>
      </c>
      <c r="AT961" s="148" t="s">
        <v>172</v>
      </c>
      <c r="AU961" s="148" t="s">
        <v>89</v>
      </c>
      <c r="AY961" s="17" t="s">
        <v>150</v>
      </c>
      <c r="BE961" s="149">
        <f>IF(N961="základní",J961,0)</f>
        <v>0</v>
      </c>
      <c r="BF961" s="149">
        <f>IF(N961="snížená",J961,0)</f>
        <v>0</v>
      </c>
      <c r="BG961" s="149">
        <f>IF(N961="zákl. přenesená",J961,0)</f>
        <v>0</v>
      </c>
      <c r="BH961" s="149">
        <f>IF(N961="sníž. přenesená",J961,0)</f>
        <v>0</v>
      </c>
      <c r="BI961" s="149">
        <f>IF(N961="nulová",J961,0)</f>
        <v>0</v>
      </c>
      <c r="BJ961" s="17" t="s">
        <v>86</v>
      </c>
      <c r="BK961" s="149">
        <f>ROUND(I961*H961,2)</f>
        <v>0</v>
      </c>
      <c r="BL961" s="17" t="s">
        <v>171</v>
      </c>
      <c r="BM961" s="148" t="s">
        <v>1204</v>
      </c>
    </row>
    <row r="962" spans="2:51" s="12" customFormat="1" ht="12">
      <c r="B962" s="166"/>
      <c r="D962" s="150" t="s">
        <v>296</v>
      </c>
      <c r="E962" s="167" t="s">
        <v>1</v>
      </c>
      <c r="F962" s="168" t="s">
        <v>307</v>
      </c>
      <c r="H962" s="167" t="s">
        <v>1</v>
      </c>
      <c r="I962" s="169"/>
      <c r="L962" s="166"/>
      <c r="M962" s="170"/>
      <c r="T962" s="171"/>
      <c r="AT962" s="167" t="s">
        <v>296</v>
      </c>
      <c r="AU962" s="167" t="s">
        <v>89</v>
      </c>
      <c r="AV962" s="12" t="s">
        <v>86</v>
      </c>
      <c r="AW962" s="12" t="s">
        <v>33</v>
      </c>
      <c r="AX962" s="12" t="s">
        <v>78</v>
      </c>
      <c r="AY962" s="167" t="s">
        <v>150</v>
      </c>
    </row>
    <row r="963" spans="2:51" s="13" customFormat="1" ht="12">
      <c r="B963" s="172"/>
      <c r="D963" s="150" t="s">
        <v>296</v>
      </c>
      <c r="E963" s="173" t="s">
        <v>1</v>
      </c>
      <c r="F963" s="174" t="s">
        <v>308</v>
      </c>
      <c r="H963" s="175">
        <v>85</v>
      </c>
      <c r="I963" s="176"/>
      <c r="L963" s="172"/>
      <c r="M963" s="177"/>
      <c r="T963" s="178"/>
      <c r="AT963" s="173" t="s">
        <v>296</v>
      </c>
      <c r="AU963" s="173" t="s">
        <v>89</v>
      </c>
      <c r="AV963" s="13" t="s">
        <v>89</v>
      </c>
      <c r="AW963" s="13" t="s">
        <v>33</v>
      </c>
      <c r="AX963" s="13" t="s">
        <v>78</v>
      </c>
      <c r="AY963" s="173" t="s">
        <v>150</v>
      </c>
    </row>
    <row r="964" spans="2:51" s="13" customFormat="1" ht="12">
      <c r="B964" s="172"/>
      <c r="D964" s="150" t="s">
        <v>296</v>
      </c>
      <c r="E964" s="173" t="s">
        <v>1</v>
      </c>
      <c r="F964" s="174" t="s">
        <v>309</v>
      </c>
      <c r="H964" s="175">
        <v>281</v>
      </c>
      <c r="I964" s="176"/>
      <c r="L964" s="172"/>
      <c r="M964" s="177"/>
      <c r="T964" s="178"/>
      <c r="AT964" s="173" t="s">
        <v>296</v>
      </c>
      <c r="AU964" s="173" t="s">
        <v>89</v>
      </c>
      <c r="AV964" s="13" t="s">
        <v>89</v>
      </c>
      <c r="AW964" s="13" t="s">
        <v>33</v>
      </c>
      <c r="AX964" s="13" t="s">
        <v>78</v>
      </c>
      <c r="AY964" s="173" t="s">
        <v>150</v>
      </c>
    </row>
    <row r="965" spans="2:51" s="13" customFormat="1" ht="12">
      <c r="B965" s="172"/>
      <c r="D965" s="150" t="s">
        <v>296</v>
      </c>
      <c r="E965" s="173" t="s">
        <v>1</v>
      </c>
      <c r="F965" s="174" t="s">
        <v>310</v>
      </c>
      <c r="H965" s="175">
        <v>54</v>
      </c>
      <c r="I965" s="176"/>
      <c r="L965" s="172"/>
      <c r="M965" s="177"/>
      <c r="T965" s="178"/>
      <c r="AT965" s="173" t="s">
        <v>296</v>
      </c>
      <c r="AU965" s="173" t="s">
        <v>89</v>
      </c>
      <c r="AV965" s="13" t="s">
        <v>89</v>
      </c>
      <c r="AW965" s="13" t="s">
        <v>33</v>
      </c>
      <c r="AX965" s="13" t="s">
        <v>78</v>
      </c>
      <c r="AY965" s="173" t="s">
        <v>150</v>
      </c>
    </row>
    <row r="966" spans="2:51" s="13" customFormat="1" ht="12">
      <c r="B966" s="172"/>
      <c r="D966" s="150" t="s">
        <v>296</v>
      </c>
      <c r="E966" s="173" t="s">
        <v>1</v>
      </c>
      <c r="F966" s="174" t="s">
        <v>311</v>
      </c>
      <c r="H966" s="175">
        <v>11.4</v>
      </c>
      <c r="I966" s="176"/>
      <c r="L966" s="172"/>
      <c r="M966" s="177"/>
      <c r="T966" s="178"/>
      <c r="AT966" s="173" t="s">
        <v>296</v>
      </c>
      <c r="AU966" s="173" t="s">
        <v>89</v>
      </c>
      <c r="AV966" s="13" t="s">
        <v>89</v>
      </c>
      <c r="AW966" s="13" t="s">
        <v>33</v>
      </c>
      <c r="AX966" s="13" t="s">
        <v>78</v>
      </c>
      <c r="AY966" s="173" t="s">
        <v>150</v>
      </c>
    </row>
    <row r="967" spans="2:51" s="13" customFormat="1" ht="12">
      <c r="B967" s="172"/>
      <c r="D967" s="150" t="s">
        <v>296</v>
      </c>
      <c r="E967" s="173" t="s">
        <v>1</v>
      </c>
      <c r="F967" s="174" t="s">
        <v>312</v>
      </c>
      <c r="H967" s="175">
        <v>8</v>
      </c>
      <c r="I967" s="176"/>
      <c r="L967" s="172"/>
      <c r="M967" s="177"/>
      <c r="T967" s="178"/>
      <c r="AT967" s="173" t="s">
        <v>296</v>
      </c>
      <c r="AU967" s="173" t="s">
        <v>89</v>
      </c>
      <c r="AV967" s="13" t="s">
        <v>89</v>
      </c>
      <c r="AW967" s="13" t="s">
        <v>33</v>
      </c>
      <c r="AX967" s="13" t="s">
        <v>78</v>
      </c>
      <c r="AY967" s="173" t="s">
        <v>150</v>
      </c>
    </row>
    <row r="968" spans="2:51" s="13" customFormat="1" ht="12">
      <c r="B968" s="172"/>
      <c r="D968" s="150" t="s">
        <v>296</v>
      </c>
      <c r="E968" s="173" t="s">
        <v>1</v>
      </c>
      <c r="F968" s="174" t="s">
        <v>313</v>
      </c>
      <c r="H968" s="175">
        <v>33.5</v>
      </c>
      <c r="I968" s="176"/>
      <c r="L968" s="172"/>
      <c r="M968" s="177"/>
      <c r="T968" s="178"/>
      <c r="AT968" s="173" t="s">
        <v>296</v>
      </c>
      <c r="AU968" s="173" t="s">
        <v>89</v>
      </c>
      <c r="AV968" s="13" t="s">
        <v>89</v>
      </c>
      <c r="AW968" s="13" t="s">
        <v>33</v>
      </c>
      <c r="AX968" s="13" t="s">
        <v>78</v>
      </c>
      <c r="AY968" s="173" t="s">
        <v>150</v>
      </c>
    </row>
    <row r="969" spans="2:51" s="13" customFormat="1" ht="12">
      <c r="B969" s="172"/>
      <c r="D969" s="150" t="s">
        <v>296</v>
      </c>
      <c r="E969" s="173" t="s">
        <v>1</v>
      </c>
      <c r="F969" s="174" t="s">
        <v>314</v>
      </c>
      <c r="H969" s="175">
        <v>432.6</v>
      </c>
      <c r="I969" s="176"/>
      <c r="L969" s="172"/>
      <c r="M969" s="177"/>
      <c r="T969" s="178"/>
      <c r="AT969" s="173" t="s">
        <v>296</v>
      </c>
      <c r="AU969" s="173" t="s">
        <v>89</v>
      </c>
      <c r="AV969" s="13" t="s">
        <v>89</v>
      </c>
      <c r="AW969" s="13" t="s">
        <v>33</v>
      </c>
      <c r="AX969" s="13" t="s">
        <v>78</v>
      </c>
      <c r="AY969" s="173" t="s">
        <v>150</v>
      </c>
    </row>
    <row r="970" spans="2:51" s="13" customFormat="1" ht="12">
      <c r="B970" s="172"/>
      <c r="D970" s="150" t="s">
        <v>296</v>
      </c>
      <c r="E970" s="173" t="s">
        <v>1</v>
      </c>
      <c r="F970" s="174" t="s">
        <v>315</v>
      </c>
      <c r="H970" s="175">
        <v>16</v>
      </c>
      <c r="I970" s="176"/>
      <c r="L970" s="172"/>
      <c r="M970" s="177"/>
      <c r="T970" s="178"/>
      <c r="AT970" s="173" t="s">
        <v>296</v>
      </c>
      <c r="AU970" s="173" t="s">
        <v>89</v>
      </c>
      <c r="AV970" s="13" t="s">
        <v>89</v>
      </c>
      <c r="AW970" s="13" t="s">
        <v>33</v>
      </c>
      <c r="AX970" s="13" t="s">
        <v>78</v>
      </c>
      <c r="AY970" s="173" t="s">
        <v>150</v>
      </c>
    </row>
    <row r="971" spans="2:51" s="13" customFormat="1" ht="12">
      <c r="B971" s="172"/>
      <c r="D971" s="150" t="s">
        <v>296</v>
      </c>
      <c r="E971" s="173" t="s">
        <v>1</v>
      </c>
      <c r="F971" s="174" t="s">
        <v>316</v>
      </c>
      <c r="H971" s="175">
        <v>95.7</v>
      </c>
      <c r="I971" s="176"/>
      <c r="L971" s="172"/>
      <c r="M971" s="177"/>
      <c r="T971" s="178"/>
      <c r="AT971" s="173" t="s">
        <v>296</v>
      </c>
      <c r="AU971" s="173" t="s">
        <v>89</v>
      </c>
      <c r="AV971" s="13" t="s">
        <v>89</v>
      </c>
      <c r="AW971" s="13" t="s">
        <v>33</v>
      </c>
      <c r="AX971" s="13" t="s">
        <v>78</v>
      </c>
      <c r="AY971" s="173" t="s">
        <v>150</v>
      </c>
    </row>
    <row r="972" spans="2:51" s="13" customFormat="1" ht="12">
      <c r="B972" s="172"/>
      <c r="D972" s="150" t="s">
        <v>296</v>
      </c>
      <c r="E972" s="173" t="s">
        <v>1</v>
      </c>
      <c r="F972" s="174" t="s">
        <v>317</v>
      </c>
      <c r="H972" s="175">
        <v>80</v>
      </c>
      <c r="I972" s="176"/>
      <c r="L972" s="172"/>
      <c r="M972" s="177"/>
      <c r="T972" s="178"/>
      <c r="AT972" s="173" t="s">
        <v>296</v>
      </c>
      <c r="AU972" s="173" t="s">
        <v>89</v>
      </c>
      <c r="AV972" s="13" t="s">
        <v>89</v>
      </c>
      <c r="AW972" s="13" t="s">
        <v>33</v>
      </c>
      <c r="AX972" s="13" t="s">
        <v>78</v>
      </c>
      <c r="AY972" s="173" t="s">
        <v>150</v>
      </c>
    </row>
    <row r="973" spans="2:51" s="13" customFormat="1" ht="12">
      <c r="B973" s="172"/>
      <c r="D973" s="150" t="s">
        <v>296</v>
      </c>
      <c r="E973" s="173" t="s">
        <v>1</v>
      </c>
      <c r="F973" s="174" t="s">
        <v>318</v>
      </c>
      <c r="H973" s="175">
        <v>26.4</v>
      </c>
      <c r="I973" s="176"/>
      <c r="L973" s="172"/>
      <c r="M973" s="177"/>
      <c r="T973" s="178"/>
      <c r="AT973" s="173" t="s">
        <v>296</v>
      </c>
      <c r="AU973" s="173" t="s">
        <v>89</v>
      </c>
      <c r="AV973" s="13" t="s">
        <v>89</v>
      </c>
      <c r="AW973" s="13" t="s">
        <v>33</v>
      </c>
      <c r="AX973" s="13" t="s">
        <v>78</v>
      </c>
      <c r="AY973" s="173" t="s">
        <v>150</v>
      </c>
    </row>
    <row r="974" spans="2:51" s="13" customFormat="1" ht="12">
      <c r="B974" s="172"/>
      <c r="D974" s="150" t="s">
        <v>296</v>
      </c>
      <c r="E974" s="173" t="s">
        <v>1</v>
      </c>
      <c r="F974" s="174" t="s">
        <v>319</v>
      </c>
      <c r="H974" s="175">
        <v>40.2</v>
      </c>
      <c r="I974" s="176"/>
      <c r="L974" s="172"/>
      <c r="M974" s="177"/>
      <c r="T974" s="178"/>
      <c r="AT974" s="173" t="s">
        <v>296</v>
      </c>
      <c r="AU974" s="173" t="s">
        <v>89</v>
      </c>
      <c r="AV974" s="13" t="s">
        <v>89</v>
      </c>
      <c r="AW974" s="13" t="s">
        <v>33</v>
      </c>
      <c r="AX974" s="13" t="s">
        <v>78</v>
      </c>
      <c r="AY974" s="173" t="s">
        <v>150</v>
      </c>
    </row>
    <row r="975" spans="2:51" s="14" customFormat="1" ht="12">
      <c r="B975" s="179"/>
      <c r="D975" s="150" t="s">
        <v>296</v>
      </c>
      <c r="E975" s="180" t="s">
        <v>1</v>
      </c>
      <c r="F975" s="181" t="s">
        <v>303</v>
      </c>
      <c r="H975" s="182">
        <v>1163.8000000000002</v>
      </c>
      <c r="I975" s="183"/>
      <c r="L975" s="179"/>
      <c r="M975" s="184"/>
      <c r="T975" s="185"/>
      <c r="AT975" s="180" t="s">
        <v>296</v>
      </c>
      <c r="AU975" s="180" t="s">
        <v>89</v>
      </c>
      <c r="AV975" s="14" t="s">
        <v>171</v>
      </c>
      <c r="AW975" s="14" t="s">
        <v>33</v>
      </c>
      <c r="AX975" s="14" t="s">
        <v>86</v>
      </c>
      <c r="AY975" s="180" t="s">
        <v>150</v>
      </c>
    </row>
    <row r="976" spans="2:65" s="1" customFormat="1" ht="24.2" customHeight="1">
      <c r="B976" s="32"/>
      <c r="C976" s="154" t="s">
        <v>1205</v>
      </c>
      <c r="D976" s="154" t="s">
        <v>172</v>
      </c>
      <c r="E976" s="155" t="s">
        <v>1206</v>
      </c>
      <c r="F976" s="156" t="s">
        <v>1207</v>
      </c>
      <c r="G976" s="157" t="s">
        <v>293</v>
      </c>
      <c r="H976" s="158">
        <v>1163.8</v>
      </c>
      <c r="I976" s="159"/>
      <c r="J976" s="160">
        <f>ROUND(I976*H976,2)</f>
        <v>0</v>
      </c>
      <c r="K976" s="156" t="s">
        <v>294</v>
      </c>
      <c r="L976" s="32"/>
      <c r="M976" s="161" t="s">
        <v>1</v>
      </c>
      <c r="N976" s="162" t="s">
        <v>43</v>
      </c>
      <c r="P976" s="146">
        <f>O976*H976</f>
        <v>0</v>
      </c>
      <c r="Q976" s="146">
        <v>0</v>
      </c>
      <c r="R976" s="146">
        <f>Q976*H976</f>
        <v>0</v>
      </c>
      <c r="S976" s="146">
        <v>0</v>
      </c>
      <c r="T976" s="147">
        <f>S976*H976</f>
        <v>0</v>
      </c>
      <c r="AR976" s="148" t="s">
        <v>171</v>
      </c>
      <c r="AT976" s="148" t="s">
        <v>172</v>
      </c>
      <c r="AU976" s="148" t="s">
        <v>89</v>
      </c>
      <c r="AY976" s="17" t="s">
        <v>150</v>
      </c>
      <c r="BE976" s="149">
        <f>IF(N976="základní",J976,0)</f>
        <v>0</v>
      </c>
      <c r="BF976" s="149">
        <f>IF(N976="snížená",J976,0)</f>
        <v>0</v>
      </c>
      <c r="BG976" s="149">
        <f>IF(N976="zákl. přenesená",J976,0)</f>
        <v>0</v>
      </c>
      <c r="BH976" s="149">
        <f>IF(N976="sníž. přenesená",J976,0)</f>
        <v>0</v>
      </c>
      <c r="BI976" s="149">
        <f>IF(N976="nulová",J976,0)</f>
        <v>0</v>
      </c>
      <c r="BJ976" s="17" t="s">
        <v>86</v>
      </c>
      <c r="BK976" s="149">
        <f>ROUND(I976*H976,2)</f>
        <v>0</v>
      </c>
      <c r="BL976" s="17" t="s">
        <v>171</v>
      </c>
      <c r="BM976" s="148" t="s">
        <v>1208</v>
      </c>
    </row>
    <row r="977" spans="2:51" s="12" customFormat="1" ht="12">
      <c r="B977" s="166"/>
      <c r="D977" s="150" t="s">
        <v>296</v>
      </c>
      <c r="E977" s="167" t="s">
        <v>1</v>
      </c>
      <c r="F977" s="168" t="s">
        <v>307</v>
      </c>
      <c r="H977" s="167" t="s">
        <v>1</v>
      </c>
      <c r="I977" s="169"/>
      <c r="L977" s="166"/>
      <c r="M977" s="170"/>
      <c r="T977" s="171"/>
      <c r="AT977" s="167" t="s">
        <v>296</v>
      </c>
      <c r="AU977" s="167" t="s">
        <v>89</v>
      </c>
      <c r="AV977" s="12" t="s">
        <v>86</v>
      </c>
      <c r="AW977" s="12" t="s">
        <v>33</v>
      </c>
      <c r="AX977" s="12" t="s">
        <v>78</v>
      </c>
      <c r="AY977" s="167" t="s">
        <v>150</v>
      </c>
    </row>
    <row r="978" spans="2:51" s="13" customFormat="1" ht="12">
      <c r="B978" s="172"/>
      <c r="D978" s="150" t="s">
        <v>296</v>
      </c>
      <c r="E978" s="173" t="s">
        <v>1</v>
      </c>
      <c r="F978" s="174" t="s">
        <v>308</v>
      </c>
      <c r="H978" s="175">
        <v>85</v>
      </c>
      <c r="I978" s="176"/>
      <c r="L978" s="172"/>
      <c r="M978" s="177"/>
      <c r="T978" s="178"/>
      <c r="AT978" s="173" t="s">
        <v>296</v>
      </c>
      <c r="AU978" s="173" t="s">
        <v>89</v>
      </c>
      <c r="AV978" s="13" t="s">
        <v>89</v>
      </c>
      <c r="AW978" s="13" t="s">
        <v>33</v>
      </c>
      <c r="AX978" s="13" t="s">
        <v>78</v>
      </c>
      <c r="AY978" s="173" t="s">
        <v>150</v>
      </c>
    </row>
    <row r="979" spans="2:51" s="13" customFormat="1" ht="12">
      <c r="B979" s="172"/>
      <c r="D979" s="150" t="s">
        <v>296</v>
      </c>
      <c r="E979" s="173" t="s">
        <v>1</v>
      </c>
      <c r="F979" s="174" t="s">
        <v>309</v>
      </c>
      <c r="H979" s="175">
        <v>281</v>
      </c>
      <c r="I979" s="176"/>
      <c r="L979" s="172"/>
      <c r="M979" s="177"/>
      <c r="T979" s="178"/>
      <c r="AT979" s="173" t="s">
        <v>296</v>
      </c>
      <c r="AU979" s="173" t="s">
        <v>89</v>
      </c>
      <c r="AV979" s="13" t="s">
        <v>89</v>
      </c>
      <c r="AW979" s="13" t="s">
        <v>33</v>
      </c>
      <c r="AX979" s="13" t="s">
        <v>78</v>
      </c>
      <c r="AY979" s="173" t="s">
        <v>150</v>
      </c>
    </row>
    <row r="980" spans="2:51" s="13" customFormat="1" ht="12">
      <c r="B980" s="172"/>
      <c r="D980" s="150" t="s">
        <v>296</v>
      </c>
      <c r="E980" s="173" t="s">
        <v>1</v>
      </c>
      <c r="F980" s="174" t="s">
        <v>310</v>
      </c>
      <c r="H980" s="175">
        <v>54</v>
      </c>
      <c r="I980" s="176"/>
      <c r="L980" s="172"/>
      <c r="M980" s="177"/>
      <c r="T980" s="178"/>
      <c r="AT980" s="173" t="s">
        <v>296</v>
      </c>
      <c r="AU980" s="173" t="s">
        <v>89</v>
      </c>
      <c r="AV980" s="13" t="s">
        <v>89</v>
      </c>
      <c r="AW980" s="13" t="s">
        <v>33</v>
      </c>
      <c r="AX980" s="13" t="s">
        <v>78</v>
      </c>
      <c r="AY980" s="173" t="s">
        <v>150</v>
      </c>
    </row>
    <row r="981" spans="2:51" s="13" customFormat="1" ht="12">
      <c r="B981" s="172"/>
      <c r="D981" s="150" t="s">
        <v>296</v>
      </c>
      <c r="E981" s="173" t="s">
        <v>1</v>
      </c>
      <c r="F981" s="174" t="s">
        <v>311</v>
      </c>
      <c r="H981" s="175">
        <v>11.4</v>
      </c>
      <c r="I981" s="176"/>
      <c r="L981" s="172"/>
      <c r="M981" s="177"/>
      <c r="T981" s="178"/>
      <c r="AT981" s="173" t="s">
        <v>296</v>
      </c>
      <c r="AU981" s="173" t="s">
        <v>89</v>
      </c>
      <c r="AV981" s="13" t="s">
        <v>89</v>
      </c>
      <c r="AW981" s="13" t="s">
        <v>33</v>
      </c>
      <c r="AX981" s="13" t="s">
        <v>78</v>
      </c>
      <c r="AY981" s="173" t="s">
        <v>150</v>
      </c>
    </row>
    <row r="982" spans="2:51" s="13" customFormat="1" ht="12">
      <c r="B982" s="172"/>
      <c r="D982" s="150" t="s">
        <v>296</v>
      </c>
      <c r="E982" s="173" t="s">
        <v>1</v>
      </c>
      <c r="F982" s="174" t="s">
        <v>312</v>
      </c>
      <c r="H982" s="175">
        <v>8</v>
      </c>
      <c r="I982" s="176"/>
      <c r="L982" s="172"/>
      <c r="M982" s="177"/>
      <c r="T982" s="178"/>
      <c r="AT982" s="173" t="s">
        <v>296</v>
      </c>
      <c r="AU982" s="173" t="s">
        <v>89</v>
      </c>
      <c r="AV982" s="13" t="s">
        <v>89</v>
      </c>
      <c r="AW982" s="13" t="s">
        <v>33</v>
      </c>
      <c r="AX982" s="13" t="s">
        <v>78</v>
      </c>
      <c r="AY982" s="173" t="s">
        <v>150</v>
      </c>
    </row>
    <row r="983" spans="2:51" s="13" customFormat="1" ht="12">
      <c r="B983" s="172"/>
      <c r="D983" s="150" t="s">
        <v>296</v>
      </c>
      <c r="E983" s="173" t="s">
        <v>1</v>
      </c>
      <c r="F983" s="174" t="s">
        <v>313</v>
      </c>
      <c r="H983" s="175">
        <v>33.5</v>
      </c>
      <c r="I983" s="176"/>
      <c r="L983" s="172"/>
      <c r="M983" s="177"/>
      <c r="T983" s="178"/>
      <c r="AT983" s="173" t="s">
        <v>296</v>
      </c>
      <c r="AU983" s="173" t="s">
        <v>89</v>
      </c>
      <c r="AV983" s="13" t="s">
        <v>89</v>
      </c>
      <c r="AW983" s="13" t="s">
        <v>33</v>
      </c>
      <c r="AX983" s="13" t="s">
        <v>78</v>
      </c>
      <c r="AY983" s="173" t="s">
        <v>150</v>
      </c>
    </row>
    <row r="984" spans="2:51" s="13" customFormat="1" ht="12">
      <c r="B984" s="172"/>
      <c r="D984" s="150" t="s">
        <v>296</v>
      </c>
      <c r="E984" s="173" t="s">
        <v>1</v>
      </c>
      <c r="F984" s="174" t="s">
        <v>314</v>
      </c>
      <c r="H984" s="175">
        <v>432.6</v>
      </c>
      <c r="I984" s="176"/>
      <c r="L984" s="172"/>
      <c r="M984" s="177"/>
      <c r="T984" s="178"/>
      <c r="AT984" s="173" t="s">
        <v>296</v>
      </c>
      <c r="AU984" s="173" t="s">
        <v>89</v>
      </c>
      <c r="AV984" s="13" t="s">
        <v>89</v>
      </c>
      <c r="AW984" s="13" t="s">
        <v>33</v>
      </c>
      <c r="AX984" s="13" t="s">
        <v>78</v>
      </c>
      <c r="AY984" s="173" t="s">
        <v>150</v>
      </c>
    </row>
    <row r="985" spans="2:51" s="13" customFormat="1" ht="12">
      <c r="B985" s="172"/>
      <c r="D985" s="150" t="s">
        <v>296</v>
      </c>
      <c r="E985" s="173" t="s">
        <v>1</v>
      </c>
      <c r="F985" s="174" t="s">
        <v>315</v>
      </c>
      <c r="H985" s="175">
        <v>16</v>
      </c>
      <c r="I985" s="176"/>
      <c r="L985" s="172"/>
      <c r="M985" s="177"/>
      <c r="T985" s="178"/>
      <c r="AT985" s="173" t="s">
        <v>296</v>
      </c>
      <c r="AU985" s="173" t="s">
        <v>89</v>
      </c>
      <c r="AV985" s="13" t="s">
        <v>89</v>
      </c>
      <c r="AW985" s="13" t="s">
        <v>33</v>
      </c>
      <c r="AX985" s="13" t="s">
        <v>78</v>
      </c>
      <c r="AY985" s="173" t="s">
        <v>150</v>
      </c>
    </row>
    <row r="986" spans="2:51" s="13" customFormat="1" ht="12">
      <c r="B986" s="172"/>
      <c r="D986" s="150" t="s">
        <v>296</v>
      </c>
      <c r="E986" s="173" t="s">
        <v>1</v>
      </c>
      <c r="F986" s="174" t="s">
        <v>316</v>
      </c>
      <c r="H986" s="175">
        <v>95.7</v>
      </c>
      <c r="I986" s="176"/>
      <c r="L986" s="172"/>
      <c r="M986" s="177"/>
      <c r="T986" s="178"/>
      <c r="AT986" s="173" t="s">
        <v>296</v>
      </c>
      <c r="AU986" s="173" t="s">
        <v>89</v>
      </c>
      <c r="AV986" s="13" t="s">
        <v>89</v>
      </c>
      <c r="AW986" s="13" t="s">
        <v>33</v>
      </c>
      <c r="AX986" s="13" t="s">
        <v>78</v>
      </c>
      <c r="AY986" s="173" t="s">
        <v>150</v>
      </c>
    </row>
    <row r="987" spans="2:51" s="13" customFormat="1" ht="12">
      <c r="B987" s="172"/>
      <c r="D987" s="150" t="s">
        <v>296</v>
      </c>
      <c r="E987" s="173" t="s">
        <v>1</v>
      </c>
      <c r="F987" s="174" t="s">
        <v>317</v>
      </c>
      <c r="H987" s="175">
        <v>80</v>
      </c>
      <c r="I987" s="176"/>
      <c r="L987" s="172"/>
      <c r="M987" s="177"/>
      <c r="T987" s="178"/>
      <c r="AT987" s="173" t="s">
        <v>296</v>
      </c>
      <c r="AU987" s="173" t="s">
        <v>89</v>
      </c>
      <c r="AV987" s="13" t="s">
        <v>89</v>
      </c>
      <c r="AW987" s="13" t="s">
        <v>33</v>
      </c>
      <c r="AX987" s="13" t="s">
        <v>78</v>
      </c>
      <c r="AY987" s="173" t="s">
        <v>150</v>
      </c>
    </row>
    <row r="988" spans="2:51" s="13" customFormat="1" ht="12">
      <c r="B988" s="172"/>
      <c r="D988" s="150" t="s">
        <v>296</v>
      </c>
      <c r="E988" s="173" t="s">
        <v>1</v>
      </c>
      <c r="F988" s="174" t="s">
        <v>318</v>
      </c>
      <c r="H988" s="175">
        <v>26.4</v>
      </c>
      <c r="I988" s="176"/>
      <c r="L988" s="172"/>
      <c r="M988" s="177"/>
      <c r="T988" s="178"/>
      <c r="AT988" s="173" t="s">
        <v>296</v>
      </c>
      <c r="AU988" s="173" t="s">
        <v>89</v>
      </c>
      <c r="AV988" s="13" t="s">
        <v>89</v>
      </c>
      <c r="AW988" s="13" t="s">
        <v>33</v>
      </c>
      <c r="AX988" s="13" t="s">
        <v>78</v>
      </c>
      <c r="AY988" s="173" t="s">
        <v>150</v>
      </c>
    </row>
    <row r="989" spans="2:51" s="13" customFormat="1" ht="12">
      <c r="B989" s="172"/>
      <c r="D989" s="150" t="s">
        <v>296</v>
      </c>
      <c r="E989" s="173" t="s">
        <v>1</v>
      </c>
      <c r="F989" s="174" t="s">
        <v>319</v>
      </c>
      <c r="H989" s="175">
        <v>40.2</v>
      </c>
      <c r="I989" s="176"/>
      <c r="L989" s="172"/>
      <c r="M989" s="177"/>
      <c r="T989" s="178"/>
      <c r="AT989" s="173" t="s">
        <v>296</v>
      </c>
      <c r="AU989" s="173" t="s">
        <v>89</v>
      </c>
      <c r="AV989" s="13" t="s">
        <v>89</v>
      </c>
      <c r="AW989" s="13" t="s">
        <v>33</v>
      </c>
      <c r="AX989" s="13" t="s">
        <v>78</v>
      </c>
      <c r="AY989" s="173" t="s">
        <v>150</v>
      </c>
    </row>
    <row r="990" spans="2:51" s="14" customFormat="1" ht="12">
      <c r="B990" s="179"/>
      <c r="D990" s="150" t="s">
        <v>296</v>
      </c>
      <c r="E990" s="180" t="s">
        <v>1</v>
      </c>
      <c r="F990" s="181" t="s">
        <v>303</v>
      </c>
      <c r="H990" s="182">
        <v>1163.8000000000002</v>
      </c>
      <c r="I990" s="183"/>
      <c r="L990" s="179"/>
      <c r="M990" s="184"/>
      <c r="T990" s="185"/>
      <c r="AT990" s="180" t="s">
        <v>296</v>
      </c>
      <c r="AU990" s="180" t="s">
        <v>89</v>
      </c>
      <c r="AV990" s="14" t="s">
        <v>171</v>
      </c>
      <c r="AW990" s="14" t="s">
        <v>33</v>
      </c>
      <c r="AX990" s="14" t="s">
        <v>86</v>
      </c>
      <c r="AY990" s="180" t="s">
        <v>150</v>
      </c>
    </row>
    <row r="991" spans="2:65" s="1" customFormat="1" ht="24.2" customHeight="1">
      <c r="B991" s="32"/>
      <c r="C991" s="154" t="s">
        <v>1209</v>
      </c>
      <c r="D991" s="154" t="s">
        <v>172</v>
      </c>
      <c r="E991" s="155" t="s">
        <v>1210</v>
      </c>
      <c r="F991" s="156" t="s">
        <v>1211</v>
      </c>
      <c r="G991" s="157" t="s">
        <v>293</v>
      </c>
      <c r="H991" s="158">
        <v>371.66</v>
      </c>
      <c r="I991" s="159"/>
      <c r="J991" s="160">
        <f>ROUND(I991*H991,2)</f>
        <v>0</v>
      </c>
      <c r="K991" s="156" t="s">
        <v>294</v>
      </c>
      <c r="L991" s="32"/>
      <c r="M991" s="161" t="s">
        <v>1</v>
      </c>
      <c r="N991" s="162" t="s">
        <v>43</v>
      </c>
      <c r="P991" s="146">
        <f>O991*H991</f>
        <v>0</v>
      </c>
      <c r="Q991" s="146">
        <v>0</v>
      </c>
      <c r="R991" s="146">
        <f>Q991*H991</f>
        <v>0</v>
      </c>
      <c r="S991" s="146">
        <v>0</v>
      </c>
      <c r="T991" s="147">
        <f>S991*H991</f>
        <v>0</v>
      </c>
      <c r="AR991" s="148" t="s">
        <v>171</v>
      </c>
      <c r="AT991" s="148" t="s">
        <v>172</v>
      </c>
      <c r="AU991" s="148" t="s">
        <v>89</v>
      </c>
      <c r="AY991" s="17" t="s">
        <v>150</v>
      </c>
      <c r="BE991" s="149">
        <f>IF(N991="základní",J991,0)</f>
        <v>0</v>
      </c>
      <c r="BF991" s="149">
        <f>IF(N991="snížená",J991,0)</f>
        <v>0</v>
      </c>
      <c r="BG991" s="149">
        <f>IF(N991="zákl. přenesená",J991,0)</f>
        <v>0</v>
      </c>
      <c r="BH991" s="149">
        <f>IF(N991="sníž. přenesená",J991,0)</f>
        <v>0</v>
      </c>
      <c r="BI991" s="149">
        <f>IF(N991="nulová",J991,0)</f>
        <v>0</v>
      </c>
      <c r="BJ991" s="17" t="s">
        <v>86</v>
      </c>
      <c r="BK991" s="149">
        <f>ROUND(I991*H991,2)</f>
        <v>0</v>
      </c>
      <c r="BL991" s="17" t="s">
        <v>171</v>
      </c>
      <c r="BM991" s="148" t="s">
        <v>1212</v>
      </c>
    </row>
    <row r="992" spans="2:51" s="12" customFormat="1" ht="12">
      <c r="B992" s="166"/>
      <c r="D992" s="150" t="s">
        <v>296</v>
      </c>
      <c r="E992" s="167" t="s">
        <v>1</v>
      </c>
      <c r="F992" s="168" t="s">
        <v>1213</v>
      </c>
      <c r="H992" s="167" t="s">
        <v>1</v>
      </c>
      <c r="I992" s="169"/>
      <c r="L992" s="166"/>
      <c r="M992" s="170"/>
      <c r="T992" s="171"/>
      <c r="AT992" s="167" t="s">
        <v>296</v>
      </c>
      <c r="AU992" s="167" t="s">
        <v>89</v>
      </c>
      <c r="AV992" s="12" t="s">
        <v>86</v>
      </c>
      <c r="AW992" s="12" t="s">
        <v>33</v>
      </c>
      <c r="AX992" s="12" t="s">
        <v>78</v>
      </c>
      <c r="AY992" s="167" t="s">
        <v>150</v>
      </c>
    </row>
    <row r="993" spans="2:51" s="13" customFormat="1" ht="12">
      <c r="B993" s="172"/>
      <c r="D993" s="150" t="s">
        <v>296</v>
      </c>
      <c r="E993" s="173" t="s">
        <v>1</v>
      </c>
      <c r="F993" s="174" t="s">
        <v>324</v>
      </c>
      <c r="H993" s="175">
        <v>21.6</v>
      </c>
      <c r="I993" s="176"/>
      <c r="L993" s="172"/>
      <c r="M993" s="177"/>
      <c r="T993" s="178"/>
      <c r="AT993" s="173" t="s">
        <v>296</v>
      </c>
      <c r="AU993" s="173" t="s">
        <v>89</v>
      </c>
      <c r="AV993" s="13" t="s">
        <v>89</v>
      </c>
      <c r="AW993" s="13" t="s">
        <v>33</v>
      </c>
      <c r="AX993" s="13" t="s">
        <v>78</v>
      </c>
      <c r="AY993" s="173" t="s">
        <v>150</v>
      </c>
    </row>
    <row r="994" spans="2:51" s="13" customFormat="1" ht="12">
      <c r="B994" s="172"/>
      <c r="D994" s="150" t="s">
        <v>296</v>
      </c>
      <c r="E994" s="173" t="s">
        <v>1</v>
      </c>
      <c r="F994" s="174" t="s">
        <v>325</v>
      </c>
      <c r="H994" s="175">
        <v>228.1</v>
      </c>
      <c r="I994" s="176"/>
      <c r="L994" s="172"/>
      <c r="M994" s="177"/>
      <c r="T994" s="178"/>
      <c r="AT994" s="173" t="s">
        <v>296</v>
      </c>
      <c r="AU994" s="173" t="s">
        <v>89</v>
      </c>
      <c r="AV994" s="13" t="s">
        <v>89</v>
      </c>
      <c r="AW994" s="13" t="s">
        <v>33</v>
      </c>
      <c r="AX994" s="13" t="s">
        <v>78</v>
      </c>
      <c r="AY994" s="173" t="s">
        <v>150</v>
      </c>
    </row>
    <row r="995" spans="2:51" s="13" customFormat="1" ht="12">
      <c r="B995" s="172"/>
      <c r="D995" s="150" t="s">
        <v>296</v>
      </c>
      <c r="E995" s="173" t="s">
        <v>1</v>
      </c>
      <c r="F995" s="174" t="s">
        <v>326</v>
      </c>
      <c r="H995" s="175">
        <v>8</v>
      </c>
      <c r="I995" s="176"/>
      <c r="L995" s="172"/>
      <c r="M995" s="177"/>
      <c r="T995" s="178"/>
      <c r="AT995" s="173" t="s">
        <v>296</v>
      </c>
      <c r="AU995" s="173" t="s">
        <v>89</v>
      </c>
      <c r="AV995" s="13" t="s">
        <v>89</v>
      </c>
      <c r="AW995" s="13" t="s">
        <v>33</v>
      </c>
      <c r="AX995" s="13" t="s">
        <v>78</v>
      </c>
      <c r="AY995" s="173" t="s">
        <v>150</v>
      </c>
    </row>
    <row r="996" spans="2:51" s="13" customFormat="1" ht="12">
      <c r="B996" s="172"/>
      <c r="D996" s="150" t="s">
        <v>296</v>
      </c>
      <c r="E996" s="173" t="s">
        <v>1</v>
      </c>
      <c r="F996" s="174" t="s">
        <v>327</v>
      </c>
      <c r="H996" s="175">
        <v>4</v>
      </c>
      <c r="I996" s="176"/>
      <c r="L996" s="172"/>
      <c r="M996" s="177"/>
      <c r="T996" s="178"/>
      <c r="AT996" s="173" t="s">
        <v>296</v>
      </c>
      <c r="AU996" s="173" t="s">
        <v>89</v>
      </c>
      <c r="AV996" s="13" t="s">
        <v>89</v>
      </c>
      <c r="AW996" s="13" t="s">
        <v>33</v>
      </c>
      <c r="AX996" s="13" t="s">
        <v>78</v>
      </c>
      <c r="AY996" s="173" t="s">
        <v>150</v>
      </c>
    </row>
    <row r="997" spans="2:51" s="13" customFormat="1" ht="12">
      <c r="B997" s="172"/>
      <c r="D997" s="150" t="s">
        <v>296</v>
      </c>
      <c r="E997" s="173" t="s">
        <v>1</v>
      </c>
      <c r="F997" s="174" t="s">
        <v>328</v>
      </c>
      <c r="H997" s="175">
        <v>4.68</v>
      </c>
      <c r="I997" s="176"/>
      <c r="L997" s="172"/>
      <c r="M997" s="177"/>
      <c r="T997" s="178"/>
      <c r="AT997" s="173" t="s">
        <v>296</v>
      </c>
      <c r="AU997" s="173" t="s">
        <v>89</v>
      </c>
      <c r="AV997" s="13" t="s">
        <v>89</v>
      </c>
      <c r="AW997" s="13" t="s">
        <v>33</v>
      </c>
      <c r="AX997" s="13" t="s">
        <v>78</v>
      </c>
      <c r="AY997" s="173" t="s">
        <v>150</v>
      </c>
    </row>
    <row r="998" spans="2:51" s="12" customFormat="1" ht="12">
      <c r="B998" s="166"/>
      <c r="D998" s="150" t="s">
        <v>296</v>
      </c>
      <c r="E998" s="167" t="s">
        <v>1</v>
      </c>
      <c r="F998" s="168" t="s">
        <v>1214</v>
      </c>
      <c r="H998" s="167" t="s">
        <v>1</v>
      </c>
      <c r="I998" s="169"/>
      <c r="L998" s="166"/>
      <c r="M998" s="170"/>
      <c r="T998" s="171"/>
      <c r="AT998" s="167" t="s">
        <v>296</v>
      </c>
      <c r="AU998" s="167" t="s">
        <v>89</v>
      </c>
      <c r="AV998" s="12" t="s">
        <v>86</v>
      </c>
      <c r="AW998" s="12" t="s">
        <v>33</v>
      </c>
      <c r="AX998" s="12" t="s">
        <v>78</v>
      </c>
      <c r="AY998" s="167" t="s">
        <v>150</v>
      </c>
    </row>
    <row r="999" spans="2:51" s="13" customFormat="1" ht="12">
      <c r="B999" s="172"/>
      <c r="D999" s="150" t="s">
        <v>296</v>
      </c>
      <c r="E999" s="173" t="s">
        <v>1</v>
      </c>
      <c r="F999" s="174" t="s">
        <v>298</v>
      </c>
      <c r="H999" s="175">
        <v>7.2</v>
      </c>
      <c r="I999" s="176"/>
      <c r="L999" s="172"/>
      <c r="M999" s="177"/>
      <c r="T999" s="178"/>
      <c r="AT999" s="173" t="s">
        <v>296</v>
      </c>
      <c r="AU999" s="173" t="s">
        <v>89</v>
      </c>
      <c r="AV999" s="13" t="s">
        <v>89</v>
      </c>
      <c r="AW999" s="13" t="s">
        <v>33</v>
      </c>
      <c r="AX999" s="13" t="s">
        <v>78</v>
      </c>
      <c r="AY999" s="173" t="s">
        <v>150</v>
      </c>
    </row>
    <row r="1000" spans="2:51" s="13" customFormat="1" ht="12">
      <c r="B1000" s="172"/>
      <c r="D1000" s="150" t="s">
        <v>296</v>
      </c>
      <c r="E1000" s="173" t="s">
        <v>1</v>
      </c>
      <c r="F1000" s="174" t="s">
        <v>299</v>
      </c>
      <c r="H1000" s="175">
        <v>91.24</v>
      </c>
      <c r="I1000" s="176"/>
      <c r="L1000" s="172"/>
      <c r="M1000" s="177"/>
      <c r="T1000" s="178"/>
      <c r="AT1000" s="173" t="s">
        <v>296</v>
      </c>
      <c r="AU1000" s="173" t="s">
        <v>89</v>
      </c>
      <c r="AV1000" s="13" t="s">
        <v>89</v>
      </c>
      <c r="AW1000" s="13" t="s">
        <v>33</v>
      </c>
      <c r="AX1000" s="13" t="s">
        <v>78</v>
      </c>
      <c r="AY1000" s="173" t="s">
        <v>150</v>
      </c>
    </row>
    <row r="1001" spans="2:51" s="13" customFormat="1" ht="12">
      <c r="B1001" s="172"/>
      <c r="D1001" s="150" t="s">
        <v>296</v>
      </c>
      <c r="E1001" s="173" t="s">
        <v>1</v>
      </c>
      <c r="F1001" s="174" t="s">
        <v>300</v>
      </c>
      <c r="H1001" s="175">
        <v>3.52</v>
      </c>
      <c r="I1001" s="176"/>
      <c r="L1001" s="172"/>
      <c r="M1001" s="177"/>
      <c r="T1001" s="178"/>
      <c r="AT1001" s="173" t="s">
        <v>296</v>
      </c>
      <c r="AU1001" s="173" t="s">
        <v>89</v>
      </c>
      <c r="AV1001" s="13" t="s">
        <v>89</v>
      </c>
      <c r="AW1001" s="13" t="s">
        <v>33</v>
      </c>
      <c r="AX1001" s="13" t="s">
        <v>78</v>
      </c>
      <c r="AY1001" s="173" t="s">
        <v>150</v>
      </c>
    </row>
    <row r="1002" spans="2:51" s="13" customFormat="1" ht="12">
      <c r="B1002" s="172"/>
      <c r="D1002" s="150" t="s">
        <v>296</v>
      </c>
      <c r="E1002" s="173" t="s">
        <v>1</v>
      </c>
      <c r="F1002" s="174" t="s">
        <v>301</v>
      </c>
      <c r="H1002" s="175">
        <v>1.76</v>
      </c>
      <c r="I1002" s="176"/>
      <c r="L1002" s="172"/>
      <c r="M1002" s="177"/>
      <c r="T1002" s="178"/>
      <c r="AT1002" s="173" t="s">
        <v>296</v>
      </c>
      <c r="AU1002" s="173" t="s">
        <v>89</v>
      </c>
      <c r="AV1002" s="13" t="s">
        <v>89</v>
      </c>
      <c r="AW1002" s="13" t="s">
        <v>33</v>
      </c>
      <c r="AX1002" s="13" t="s">
        <v>78</v>
      </c>
      <c r="AY1002" s="173" t="s">
        <v>150</v>
      </c>
    </row>
    <row r="1003" spans="2:51" s="13" customFormat="1" ht="12">
      <c r="B1003" s="172"/>
      <c r="D1003" s="150" t="s">
        <v>296</v>
      </c>
      <c r="E1003" s="173" t="s">
        <v>1</v>
      </c>
      <c r="F1003" s="174" t="s">
        <v>302</v>
      </c>
      <c r="H1003" s="175">
        <v>1.56</v>
      </c>
      <c r="I1003" s="176"/>
      <c r="L1003" s="172"/>
      <c r="M1003" s="177"/>
      <c r="T1003" s="178"/>
      <c r="AT1003" s="173" t="s">
        <v>296</v>
      </c>
      <c r="AU1003" s="173" t="s">
        <v>89</v>
      </c>
      <c r="AV1003" s="13" t="s">
        <v>89</v>
      </c>
      <c r="AW1003" s="13" t="s">
        <v>33</v>
      </c>
      <c r="AX1003" s="13" t="s">
        <v>78</v>
      </c>
      <c r="AY1003" s="173" t="s">
        <v>150</v>
      </c>
    </row>
    <row r="1004" spans="2:51" s="14" customFormat="1" ht="12">
      <c r="B1004" s="179"/>
      <c r="D1004" s="150" t="s">
        <v>296</v>
      </c>
      <c r="E1004" s="180" t="s">
        <v>1</v>
      </c>
      <c r="F1004" s="181" t="s">
        <v>303</v>
      </c>
      <c r="H1004" s="182">
        <v>371.65999999999997</v>
      </c>
      <c r="I1004" s="183"/>
      <c r="L1004" s="179"/>
      <c r="M1004" s="184"/>
      <c r="T1004" s="185"/>
      <c r="AT1004" s="180" t="s">
        <v>296</v>
      </c>
      <c r="AU1004" s="180" t="s">
        <v>89</v>
      </c>
      <c r="AV1004" s="14" t="s">
        <v>171</v>
      </c>
      <c r="AW1004" s="14" t="s">
        <v>33</v>
      </c>
      <c r="AX1004" s="14" t="s">
        <v>86</v>
      </c>
      <c r="AY1004" s="180" t="s">
        <v>150</v>
      </c>
    </row>
    <row r="1005" spans="2:65" s="1" customFormat="1" ht="33" customHeight="1">
      <c r="B1005" s="32"/>
      <c r="C1005" s="154" t="s">
        <v>1215</v>
      </c>
      <c r="D1005" s="154" t="s">
        <v>172</v>
      </c>
      <c r="E1005" s="155" t="s">
        <v>1216</v>
      </c>
      <c r="F1005" s="156" t="s">
        <v>1217</v>
      </c>
      <c r="G1005" s="157" t="s">
        <v>293</v>
      </c>
      <c r="H1005" s="158">
        <v>477.9</v>
      </c>
      <c r="I1005" s="159"/>
      <c r="J1005" s="160">
        <f>ROUND(I1005*H1005,2)</f>
        <v>0</v>
      </c>
      <c r="K1005" s="156" t="s">
        <v>294</v>
      </c>
      <c r="L1005" s="32"/>
      <c r="M1005" s="161" t="s">
        <v>1</v>
      </c>
      <c r="N1005" s="162" t="s">
        <v>43</v>
      </c>
      <c r="P1005" s="146">
        <f>O1005*H1005</f>
        <v>0</v>
      </c>
      <c r="Q1005" s="146">
        <v>0</v>
      </c>
      <c r="R1005" s="146">
        <f>Q1005*H1005</f>
        <v>0</v>
      </c>
      <c r="S1005" s="146">
        <v>0</v>
      </c>
      <c r="T1005" s="147">
        <f>S1005*H1005</f>
        <v>0</v>
      </c>
      <c r="AR1005" s="148" t="s">
        <v>171</v>
      </c>
      <c r="AT1005" s="148" t="s">
        <v>172</v>
      </c>
      <c r="AU1005" s="148" t="s">
        <v>89</v>
      </c>
      <c r="AY1005" s="17" t="s">
        <v>150</v>
      </c>
      <c r="BE1005" s="149">
        <f>IF(N1005="základní",J1005,0)</f>
        <v>0</v>
      </c>
      <c r="BF1005" s="149">
        <f>IF(N1005="snížená",J1005,0)</f>
        <v>0</v>
      </c>
      <c r="BG1005" s="149">
        <f>IF(N1005="zákl. přenesená",J1005,0)</f>
        <v>0</v>
      </c>
      <c r="BH1005" s="149">
        <f>IF(N1005="sníž. přenesená",J1005,0)</f>
        <v>0</v>
      </c>
      <c r="BI1005" s="149">
        <f>IF(N1005="nulová",J1005,0)</f>
        <v>0</v>
      </c>
      <c r="BJ1005" s="17" t="s">
        <v>86</v>
      </c>
      <c r="BK1005" s="149">
        <f>ROUND(I1005*H1005,2)</f>
        <v>0</v>
      </c>
      <c r="BL1005" s="17" t="s">
        <v>171</v>
      </c>
      <c r="BM1005" s="148" t="s">
        <v>1218</v>
      </c>
    </row>
    <row r="1006" spans="2:51" s="12" customFormat="1" ht="12">
      <c r="B1006" s="166"/>
      <c r="D1006" s="150" t="s">
        <v>296</v>
      </c>
      <c r="E1006" s="167" t="s">
        <v>1</v>
      </c>
      <c r="F1006" s="168" t="s">
        <v>1219</v>
      </c>
      <c r="H1006" s="167" t="s">
        <v>1</v>
      </c>
      <c r="I1006" s="169"/>
      <c r="L1006" s="166"/>
      <c r="M1006" s="170"/>
      <c r="T1006" s="171"/>
      <c r="AT1006" s="167" t="s">
        <v>296</v>
      </c>
      <c r="AU1006" s="167" t="s">
        <v>89</v>
      </c>
      <c r="AV1006" s="12" t="s">
        <v>86</v>
      </c>
      <c r="AW1006" s="12" t="s">
        <v>33</v>
      </c>
      <c r="AX1006" s="12" t="s">
        <v>78</v>
      </c>
      <c r="AY1006" s="167" t="s">
        <v>150</v>
      </c>
    </row>
    <row r="1007" spans="2:51" s="13" customFormat="1" ht="12">
      <c r="B1007" s="172"/>
      <c r="D1007" s="150" t="s">
        <v>296</v>
      </c>
      <c r="E1007" s="173" t="s">
        <v>1</v>
      </c>
      <c r="F1007" s="174" t="s">
        <v>324</v>
      </c>
      <c r="H1007" s="175">
        <v>21.6</v>
      </c>
      <c r="I1007" s="176"/>
      <c r="L1007" s="172"/>
      <c r="M1007" s="177"/>
      <c r="T1007" s="178"/>
      <c r="AT1007" s="173" t="s">
        <v>296</v>
      </c>
      <c r="AU1007" s="173" t="s">
        <v>89</v>
      </c>
      <c r="AV1007" s="13" t="s">
        <v>89</v>
      </c>
      <c r="AW1007" s="13" t="s">
        <v>33</v>
      </c>
      <c r="AX1007" s="13" t="s">
        <v>78</v>
      </c>
      <c r="AY1007" s="173" t="s">
        <v>150</v>
      </c>
    </row>
    <row r="1008" spans="2:51" s="13" customFormat="1" ht="12">
      <c r="B1008" s="172"/>
      <c r="D1008" s="150" t="s">
        <v>296</v>
      </c>
      <c r="E1008" s="173" t="s">
        <v>1</v>
      </c>
      <c r="F1008" s="174" t="s">
        <v>325</v>
      </c>
      <c r="H1008" s="175">
        <v>228.1</v>
      </c>
      <c r="I1008" s="176"/>
      <c r="L1008" s="172"/>
      <c r="M1008" s="177"/>
      <c r="T1008" s="178"/>
      <c r="AT1008" s="173" t="s">
        <v>296</v>
      </c>
      <c r="AU1008" s="173" t="s">
        <v>89</v>
      </c>
      <c r="AV1008" s="13" t="s">
        <v>89</v>
      </c>
      <c r="AW1008" s="13" t="s">
        <v>33</v>
      </c>
      <c r="AX1008" s="13" t="s">
        <v>78</v>
      </c>
      <c r="AY1008" s="173" t="s">
        <v>150</v>
      </c>
    </row>
    <row r="1009" spans="2:51" s="13" customFormat="1" ht="12">
      <c r="B1009" s="172"/>
      <c r="D1009" s="150" t="s">
        <v>296</v>
      </c>
      <c r="E1009" s="173" t="s">
        <v>1</v>
      </c>
      <c r="F1009" s="174" t="s">
        <v>326</v>
      </c>
      <c r="H1009" s="175">
        <v>8</v>
      </c>
      <c r="I1009" s="176"/>
      <c r="L1009" s="172"/>
      <c r="M1009" s="177"/>
      <c r="T1009" s="178"/>
      <c r="AT1009" s="173" t="s">
        <v>296</v>
      </c>
      <c r="AU1009" s="173" t="s">
        <v>89</v>
      </c>
      <c r="AV1009" s="13" t="s">
        <v>89</v>
      </c>
      <c r="AW1009" s="13" t="s">
        <v>33</v>
      </c>
      <c r="AX1009" s="13" t="s">
        <v>78</v>
      </c>
      <c r="AY1009" s="173" t="s">
        <v>150</v>
      </c>
    </row>
    <row r="1010" spans="2:51" s="13" customFormat="1" ht="12">
      <c r="B1010" s="172"/>
      <c r="D1010" s="150" t="s">
        <v>296</v>
      </c>
      <c r="E1010" s="173" t="s">
        <v>1</v>
      </c>
      <c r="F1010" s="174" t="s">
        <v>327</v>
      </c>
      <c r="H1010" s="175">
        <v>4</v>
      </c>
      <c r="I1010" s="176"/>
      <c r="L1010" s="172"/>
      <c r="M1010" s="177"/>
      <c r="T1010" s="178"/>
      <c r="AT1010" s="173" t="s">
        <v>296</v>
      </c>
      <c r="AU1010" s="173" t="s">
        <v>89</v>
      </c>
      <c r="AV1010" s="13" t="s">
        <v>89</v>
      </c>
      <c r="AW1010" s="13" t="s">
        <v>33</v>
      </c>
      <c r="AX1010" s="13" t="s">
        <v>78</v>
      </c>
      <c r="AY1010" s="173" t="s">
        <v>150</v>
      </c>
    </row>
    <row r="1011" spans="2:51" s="13" customFormat="1" ht="12">
      <c r="B1011" s="172"/>
      <c r="D1011" s="150" t="s">
        <v>296</v>
      </c>
      <c r="E1011" s="173" t="s">
        <v>1</v>
      </c>
      <c r="F1011" s="174" t="s">
        <v>328</v>
      </c>
      <c r="H1011" s="175">
        <v>4.68</v>
      </c>
      <c r="I1011" s="176"/>
      <c r="L1011" s="172"/>
      <c r="M1011" s="177"/>
      <c r="T1011" s="178"/>
      <c r="AT1011" s="173" t="s">
        <v>296</v>
      </c>
      <c r="AU1011" s="173" t="s">
        <v>89</v>
      </c>
      <c r="AV1011" s="13" t="s">
        <v>89</v>
      </c>
      <c r="AW1011" s="13" t="s">
        <v>33</v>
      </c>
      <c r="AX1011" s="13" t="s">
        <v>78</v>
      </c>
      <c r="AY1011" s="173" t="s">
        <v>150</v>
      </c>
    </row>
    <row r="1012" spans="2:51" s="12" customFormat="1" ht="12">
      <c r="B1012" s="166"/>
      <c r="D1012" s="150" t="s">
        <v>296</v>
      </c>
      <c r="E1012" s="167" t="s">
        <v>1</v>
      </c>
      <c r="F1012" s="168" t="s">
        <v>1220</v>
      </c>
      <c r="H1012" s="167" t="s">
        <v>1</v>
      </c>
      <c r="I1012" s="169"/>
      <c r="L1012" s="166"/>
      <c r="M1012" s="170"/>
      <c r="T1012" s="171"/>
      <c r="AT1012" s="167" t="s">
        <v>296</v>
      </c>
      <c r="AU1012" s="167" t="s">
        <v>89</v>
      </c>
      <c r="AV1012" s="12" t="s">
        <v>86</v>
      </c>
      <c r="AW1012" s="12" t="s">
        <v>33</v>
      </c>
      <c r="AX1012" s="12" t="s">
        <v>78</v>
      </c>
      <c r="AY1012" s="167" t="s">
        <v>150</v>
      </c>
    </row>
    <row r="1013" spans="2:51" s="13" customFormat="1" ht="12">
      <c r="B1013" s="172"/>
      <c r="D1013" s="150" t="s">
        <v>296</v>
      </c>
      <c r="E1013" s="173" t="s">
        <v>1</v>
      </c>
      <c r="F1013" s="174" t="s">
        <v>342</v>
      </c>
      <c r="H1013" s="175">
        <v>14.4</v>
      </c>
      <c r="I1013" s="176"/>
      <c r="L1013" s="172"/>
      <c r="M1013" s="177"/>
      <c r="T1013" s="178"/>
      <c r="AT1013" s="173" t="s">
        <v>296</v>
      </c>
      <c r="AU1013" s="173" t="s">
        <v>89</v>
      </c>
      <c r="AV1013" s="13" t="s">
        <v>89</v>
      </c>
      <c r="AW1013" s="13" t="s">
        <v>33</v>
      </c>
      <c r="AX1013" s="13" t="s">
        <v>78</v>
      </c>
      <c r="AY1013" s="173" t="s">
        <v>150</v>
      </c>
    </row>
    <row r="1014" spans="2:51" s="13" customFormat="1" ht="12">
      <c r="B1014" s="172"/>
      <c r="D1014" s="150" t="s">
        <v>296</v>
      </c>
      <c r="E1014" s="173" t="s">
        <v>1</v>
      </c>
      <c r="F1014" s="174" t="s">
        <v>343</v>
      </c>
      <c r="H1014" s="175">
        <v>182.48</v>
      </c>
      <c r="I1014" s="176"/>
      <c r="L1014" s="172"/>
      <c r="M1014" s="177"/>
      <c r="T1014" s="178"/>
      <c r="AT1014" s="173" t="s">
        <v>296</v>
      </c>
      <c r="AU1014" s="173" t="s">
        <v>89</v>
      </c>
      <c r="AV1014" s="13" t="s">
        <v>89</v>
      </c>
      <c r="AW1014" s="13" t="s">
        <v>33</v>
      </c>
      <c r="AX1014" s="13" t="s">
        <v>78</v>
      </c>
      <c r="AY1014" s="173" t="s">
        <v>150</v>
      </c>
    </row>
    <row r="1015" spans="2:51" s="13" customFormat="1" ht="12">
      <c r="B1015" s="172"/>
      <c r="D1015" s="150" t="s">
        <v>296</v>
      </c>
      <c r="E1015" s="173" t="s">
        <v>1</v>
      </c>
      <c r="F1015" s="174" t="s">
        <v>344</v>
      </c>
      <c r="H1015" s="175">
        <v>7.68</v>
      </c>
      <c r="I1015" s="176"/>
      <c r="L1015" s="172"/>
      <c r="M1015" s="177"/>
      <c r="T1015" s="178"/>
      <c r="AT1015" s="173" t="s">
        <v>296</v>
      </c>
      <c r="AU1015" s="173" t="s">
        <v>89</v>
      </c>
      <c r="AV1015" s="13" t="s">
        <v>89</v>
      </c>
      <c r="AW1015" s="13" t="s">
        <v>33</v>
      </c>
      <c r="AX1015" s="13" t="s">
        <v>78</v>
      </c>
      <c r="AY1015" s="173" t="s">
        <v>150</v>
      </c>
    </row>
    <row r="1016" spans="2:51" s="13" customFormat="1" ht="12">
      <c r="B1016" s="172"/>
      <c r="D1016" s="150" t="s">
        <v>296</v>
      </c>
      <c r="E1016" s="173" t="s">
        <v>1</v>
      </c>
      <c r="F1016" s="174" t="s">
        <v>345</v>
      </c>
      <c r="H1016" s="175">
        <v>3.84</v>
      </c>
      <c r="I1016" s="176"/>
      <c r="L1016" s="172"/>
      <c r="M1016" s="177"/>
      <c r="T1016" s="178"/>
      <c r="AT1016" s="173" t="s">
        <v>296</v>
      </c>
      <c r="AU1016" s="173" t="s">
        <v>89</v>
      </c>
      <c r="AV1016" s="13" t="s">
        <v>89</v>
      </c>
      <c r="AW1016" s="13" t="s">
        <v>33</v>
      </c>
      <c r="AX1016" s="13" t="s">
        <v>78</v>
      </c>
      <c r="AY1016" s="173" t="s">
        <v>150</v>
      </c>
    </row>
    <row r="1017" spans="2:51" s="13" customFormat="1" ht="12">
      <c r="B1017" s="172"/>
      <c r="D1017" s="150" t="s">
        <v>296</v>
      </c>
      <c r="E1017" s="173" t="s">
        <v>1</v>
      </c>
      <c r="F1017" s="174" t="s">
        <v>346</v>
      </c>
      <c r="H1017" s="175">
        <v>3.12</v>
      </c>
      <c r="I1017" s="176"/>
      <c r="L1017" s="172"/>
      <c r="M1017" s="177"/>
      <c r="T1017" s="178"/>
      <c r="AT1017" s="173" t="s">
        <v>296</v>
      </c>
      <c r="AU1017" s="173" t="s">
        <v>89</v>
      </c>
      <c r="AV1017" s="13" t="s">
        <v>89</v>
      </c>
      <c r="AW1017" s="13" t="s">
        <v>33</v>
      </c>
      <c r="AX1017" s="13" t="s">
        <v>78</v>
      </c>
      <c r="AY1017" s="173" t="s">
        <v>150</v>
      </c>
    </row>
    <row r="1018" spans="2:51" s="14" customFormat="1" ht="12">
      <c r="B1018" s="179"/>
      <c r="D1018" s="150" t="s">
        <v>296</v>
      </c>
      <c r="E1018" s="180" t="s">
        <v>1</v>
      </c>
      <c r="F1018" s="181" t="s">
        <v>303</v>
      </c>
      <c r="H1018" s="182">
        <v>477.9</v>
      </c>
      <c r="I1018" s="183"/>
      <c r="L1018" s="179"/>
      <c r="M1018" s="184"/>
      <c r="T1018" s="185"/>
      <c r="AT1018" s="180" t="s">
        <v>296</v>
      </c>
      <c r="AU1018" s="180" t="s">
        <v>89</v>
      </c>
      <c r="AV1018" s="14" t="s">
        <v>171</v>
      </c>
      <c r="AW1018" s="14" t="s">
        <v>33</v>
      </c>
      <c r="AX1018" s="14" t="s">
        <v>86</v>
      </c>
      <c r="AY1018" s="180" t="s">
        <v>150</v>
      </c>
    </row>
    <row r="1019" spans="2:65" s="1" customFormat="1" ht="24.2" customHeight="1">
      <c r="B1019" s="32"/>
      <c r="C1019" s="154" t="s">
        <v>1221</v>
      </c>
      <c r="D1019" s="154" t="s">
        <v>172</v>
      </c>
      <c r="E1019" s="155" t="s">
        <v>1222</v>
      </c>
      <c r="F1019" s="156" t="s">
        <v>1223</v>
      </c>
      <c r="G1019" s="157" t="s">
        <v>293</v>
      </c>
      <c r="H1019" s="158">
        <v>585.1</v>
      </c>
      <c r="I1019" s="159"/>
      <c r="J1019" s="160">
        <f>ROUND(I1019*H1019,2)</f>
        <v>0</v>
      </c>
      <c r="K1019" s="156" t="s">
        <v>294</v>
      </c>
      <c r="L1019" s="32"/>
      <c r="M1019" s="161" t="s">
        <v>1</v>
      </c>
      <c r="N1019" s="162" t="s">
        <v>43</v>
      </c>
      <c r="P1019" s="146">
        <f>O1019*H1019</f>
        <v>0</v>
      </c>
      <c r="Q1019" s="146">
        <v>0</v>
      </c>
      <c r="R1019" s="146">
        <f>Q1019*H1019</f>
        <v>0</v>
      </c>
      <c r="S1019" s="146">
        <v>0</v>
      </c>
      <c r="T1019" s="147">
        <f>S1019*H1019</f>
        <v>0</v>
      </c>
      <c r="AR1019" s="148" t="s">
        <v>171</v>
      </c>
      <c r="AT1019" s="148" t="s">
        <v>172</v>
      </c>
      <c r="AU1019" s="148" t="s">
        <v>89</v>
      </c>
      <c r="AY1019" s="17" t="s">
        <v>150</v>
      </c>
      <c r="BE1019" s="149">
        <f>IF(N1019="základní",J1019,0)</f>
        <v>0</v>
      </c>
      <c r="BF1019" s="149">
        <f>IF(N1019="snížená",J1019,0)</f>
        <v>0</v>
      </c>
      <c r="BG1019" s="149">
        <f>IF(N1019="zákl. přenesená",J1019,0)</f>
        <v>0</v>
      </c>
      <c r="BH1019" s="149">
        <f>IF(N1019="sníž. přenesená",J1019,0)</f>
        <v>0</v>
      </c>
      <c r="BI1019" s="149">
        <f>IF(N1019="nulová",J1019,0)</f>
        <v>0</v>
      </c>
      <c r="BJ1019" s="17" t="s">
        <v>86</v>
      </c>
      <c r="BK1019" s="149">
        <f>ROUND(I1019*H1019,2)</f>
        <v>0</v>
      </c>
      <c r="BL1019" s="17" t="s">
        <v>171</v>
      </c>
      <c r="BM1019" s="148" t="s">
        <v>1224</v>
      </c>
    </row>
    <row r="1020" spans="2:51" s="12" customFormat="1" ht="12">
      <c r="B1020" s="166"/>
      <c r="D1020" s="150" t="s">
        <v>296</v>
      </c>
      <c r="E1020" s="167" t="s">
        <v>1</v>
      </c>
      <c r="F1020" s="168" t="s">
        <v>1225</v>
      </c>
      <c r="H1020" s="167" t="s">
        <v>1</v>
      </c>
      <c r="I1020" s="169"/>
      <c r="L1020" s="166"/>
      <c r="M1020" s="170"/>
      <c r="T1020" s="171"/>
      <c r="AT1020" s="167" t="s">
        <v>296</v>
      </c>
      <c r="AU1020" s="167" t="s">
        <v>89</v>
      </c>
      <c r="AV1020" s="12" t="s">
        <v>86</v>
      </c>
      <c r="AW1020" s="12" t="s">
        <v>33</v>
      </c>
      <c r="AX1020" s="12" t="s">
        <v>78</v>
      </c>
      <c r="AY1020" s="167" t="s">
        <v>150</v>
      </c>
    </row>
    <row r="1021" spans="2:51" s="13" customFormat="1" ht="12">
      <c r="B1021" s="172"/>
      <c r="D1021" s="150" t="s">
        <v>296</v>
      </c>
      <c r="E1021" s="173" t="s">
        <v>1</v>
      </c>
      <c r="F1021" s="174" t="s">
        <v>324</v>
      </c>
      <c r="H1021" s="175">
        <v>21.6</v>
      </c>
      <c r="I1021" s="176"/>
      <c r="L1021" s="172"/>
      <c r="M1021" s="177"/>
      <c r="T1021" s="178"/>
      <c r="AT1021" s="173" t="s">
        <v>296</v>
      </c>
      <c r="AU1021" s="173" t="s">
        <v>89</v>
      </c>
      <c r="AV1021" s="13" t="s">
        <v>89</v>
      </c>
      <c r="AW1021" s="13" t="s">
        <v>33</v>
      </c>
      <c r="AX1021" s="13" t="s">
        <v>78</v>
      </c>
      <c r="AY1021" s="173" t="s">
        <v>150</v>
      </c>
    </row>
    <row r="1022" spans="2:51" s="13" customFormat="1" ht="12">
      <c r="B1022" s="172"/>
      <c r="D1022" s="150" t="s">
        <v>296</v>
      </c>
      <c r="E1022" s="173" t="s">
        <v>1</v>
      </c>
      <c r="F1022" s="174" t="s">
        <v>325</v>
      </c>
      <c r="H1022" s="175">
        <v>228.1</v>
      </c>
      <c r="I1022" s="176"/>
      <c r="L1022" s="172"/>
      <c r="M1022" s="177"/>
      <c r="T1022" s="178"/>
      <c r="AT1022" s="173" t="s">
        <v>296</v>
      </c>
      <c r="AU1022" s="173" t="s">
        <v>89</v>
      </c>
      <c r="AV1022" s="13" t="s">
        <v>89</v>
      </c>
      <c r="AW1022" s="13" t="s">
        <v>33</v>
      </c>
      <c r="AX1022" s="13" t="s">
        <v>78</v>
      </c>
      <c r="AY1022" s="173" t="s">
        <v>150</v>
      </c>
    </row>
    <row r="1023" spans="2:51" s="13" customFormat="1" ht="12">
      <c r="B1023" s="172"/>
      <c r="D1023" s="150" t="s">
        <v>296</v>
      </c>
      <c r="E1023" s="173" t="s">
        <v>1</v>
      </c>
      <c r="F1023" s="174" t="s">
        <v>326</v>
      </c>
      <c r="H1023" s="175">
        <v>8</v>
      </c>
      <c r="I1023" s="176"/>
      <c r="L1023" s="172"/>
      <c r="M1023" s="177"/>
      <c r="T1023" s="178"/>
      <c r="AT1023" s="173" t="s">
        <v>296</v>
      </c>
      <c r="AU1023" s="173" t="s">
        <v>89</v>
      </c>
      <c r="AV1023" s="13" t="s">
        <v>89</v>
      </c>
      <c r="AW1023" s="13" t="s">
        <v>33</v>
      </c>
      <c r="AX1023" s="13" t="s">
        <v>78</v>
      </c>
      <c r="AY1023" s="173" t="s">
        <v>150</v>
      </c>
    </row>
    <row r="1024" spans="2:51" s="13" customFormat="1" ht="12">
      <c r="B1024" s="172"/>
      <c r="D1024" s="150" t="s">
        <v>296</v>
      </c>
      <c r="E1024" s="173" t="s">
        <v>1</v>
      </c>
      <c r="F1024" s="174" t="s">
        <v>327</v>
      </c>
      <c r="H1024" s="175">
        <v>4</v>
      </c>
      <c r="I1024" s="176"/>
      <c r="L1024" s="172"/>
      <c r="M1024" s="177"/>
      <c r="T1024" s="178"/>
      <c r="AT1024" s="173" t="s">
        <v>296</v>
      </c>
      <c r="AU1024" s="173" t="s">
        <v>89</v>
      </c>
      <c r="AV1024" s="13" t="s">
        <v>89</v>
      </c>
      <c r="AW1024" s="13" t="s">
        <v>33</v>
      </c>
      <c r="AX1024" s="13" t="s">
        <v>78</v>
      </c>
      <c r="AY1024" s="173" t="s">
        <v>150</v>
      </c>
    </row>
    <row r="1025" spans="2:51" s="13" customFormat="1" ht="12">
      <c r="B1025" s="172"/>
      <c r="D1025" s="150" t="s">
        <v>296</v>
      </c>
      <c r="E1025" s="173" t="s">
        <v>1</v>
      </c>
      <c r="F1025" s="174" t="s">
        <v>328</v>
      </c>
      <c r="H1025" s="175">
        <v>4.68</v>
      </c>
      <c r="I1025" s="176"/>
      <c r="L1025" s="172"/>
      <c r="M1025" s="177"/>
      <c r="T1025" s="178"/>
      <c r="AT1025" s="173" t="s">
        <v>296</v>
      </c>
      <c r="AU1025" s="173" t="s">
        <v>89</v>
      </c>
      <c r="AV1025" s="13" t="s">
        <v>89</v>
      </c>
      <c r="AW1025" s="13" t="s">
        <v>33</v>
      </c>
      <c r="AX1025" s="13" t="s">
        <v>78</v>
      </c>
      <c r="AY1025" s="173" t="s">
        <v>150</v>
      </c>
    </row>
    <row r="1026" spans="2:51" s="12" customFormat="1" ht="12">
      <c r="B1026" s="166"/>
      <c r="D1026" s="150" t="s">
        <v>296</v>
      </c>
      <c r="E1026" s="167" t="s">
        <v>1</v>
      </c>
      <c r="F1026" s="168" t="s">
        <v>1226</v>
      </c>
      <c r="H1026" s="167" t="s">
        <v>1</v>
      </c>
      <c r="I1026" s="169"/>
      <c r="L1026" s="166"/>
      <c r="M1026" s="170"/>
      <c r="T1026" s="171"/>
      <c r="AT1026" s="167" t="s">
        <v>296</v>
      </c>
      <c r="AU1026" s="167" t="s">
        <v>89</v>
      </c>
      <c r="AV1026" s="12" t="s">
        <v>86</v>
      </c>
      <c r="AW1026" s="12" t="s">
        <v>33</v>
      </c>
      <c r="AX1026" s="12" t="s">
        <v>78</v>
      </c>
      <c r="AY1026" s="167" t="s">
        <v>150</v>
      </c>
    </row>
    <row r="1027" spans="2:51" s="13" customFormat="1" ht="12">
      <c r="B1027" s="172"/>
      <c r="D1027" s="150" t="s">
        <v>296</v>
      </c>
      <c r="E1027" s="173" t="s">
        <v>1</v>
      </c>
      <c r="F1027" s="174" t="s">
        <v>333</v>
      </c>
      <c r="H1027" s="175">
        <v>21.6</v>
      </c>
      <c r="I1027" s="176"/>
      <c r="L1027" s="172"/>
      <c r="M1027" s="177"/>
      <c r="T1027" s="178"/>
      <c r="AT1027" s="173" t="s">
        <v>296</v>
      </c>
      <c r="AU1027" s="173" t="s">
        <v>89</v>
      </c>
      <c r="AV1027" s="13" t="s">
        <v>89</v>
      </c>
      <c r="AW1027" s="13" t="s">
        <v>33</v>
      </c>
      <c r="AX1027" s="13" t="s">
        <v>78</v>
      </c>
      <c r="AY1027" s="173" t="s">
        <v>150</v>
      </c>
    </row>
    <row r="1028" spans="2:51" s="13" customFormat="1" ht="12">
      <c r="B1028" s="172"/>
      <c r="D1028" s="150" t="s">
        <v>296</v>
      </c>
      <c r="E1028" s="173" t="s">
        <v>1</v>
      </c>
      <c r="F1028" s="174" t="s">
        <v>334</v>
      </c>
      <c r="H1028" s="175">
        <v>273.72</v>
      </c>
      <c r="I1028" s="176"/>
      <c r="L1028" s="172"/>
      <c r="M1028" s="177"/>
      <c r="T1028" s="178"/>
      <c r="AT1028" s="173" t="s">
        <v>296</v>
      </c>
      <c r="AU1028" s="173" t="s">
        <v>89</v>
      </c>
      <c r="AV1028" s="13" t="s">
        <v>89</v>
      </c>
      <c r="AW1028" s="13" t="s">
        <v>33</v>
      </c>
      <c r="AX1028" s="13" t="s">
        <v>78</v>
      </c>
      <c r="AY1028" s="173" t="s">
        <v>150</v>
      </c>
    </row>
    <row r="1029" spans="2:51" s="13" customFormat="1" ht="12">
      <c r="B1029" s="172"/>
      <c r="D1029" s="150" t="s">
        <v>296</v>
      </c>
      <c r="E1029" s="173" t="s">
        <v>1</v>
      </c>
      <c r="F1029" s="174" t="s">
        <v>335</v>
      </c>
      <c r="H1029" s="175">
        <v>12.48</v>
      </c>
      <c r="I1029" s="176"/>
      <c r="L1029" s="172"/>
      <c r="M1029" s="177"/>
      <c r="T1029" s="178"/>
      <c r="AT1029" s="173" t="s">
        <v>296</v>
      </c>
      <c r="AU1029" s="173" t="s">
        <v>89</v>
      </c>
      <c r="AV1029" s="13" t="s">
        <v>89</v>
      </c>
      <c r="AW1029" s="13" t="s">
        <v>33</v>
      </c>
      <c r="AX1029" s="13" t="s">
        <v>78</v>
      </c>
      <c r="AY1029" s="173" t="s">
        <v>150</v>
      </c>
    </row>
    <row r="1030" spans="2:51" s="13" customFormat="1" ht="12">
      <c r="B1030" s="172"/>
      <c r="D1030" s="150" t="s">
        <v>296</v>
      </c>
      <c r="E1030" s="173" t="s">
        <v>1</v>
      </c>
      <c r="F1030" s="174" t="s">
        <v>336</v>
      </c>
      <c r="H1030" s="175">
        <v>6.24</v>
      </c>
      <c r="I1030" s="176"/>
      <c r="L1030" s="172"/>
      <c r="M1030" s="177"/>
      <c r="T1030" s="178"/>
      <c r="AT1030" s="173" t="s">
        <v>296</v>
      </c>
      <c r="AU1030" s="173" t="s">
        <v>89</v>
      </c>
      <c r="AV1030" s="13" t="s">
        <v>89</v>
      </c>
      <c r="AW1030" s="13" t="s">
        <v>33</v>
      </c>
      <c r="AX1030" s="13" t="s">
        <v>78</v>
      </c>
      <c r="AY1030" s="173" t="s">
        <v>150</v>
      </c>
    </row>
    <row r="1031" spans="2:51" s="13" customFormat="1" ht="12">
      <c r="B1031" s="172"/>
      <c r="D1031" s="150" t="s">
        <v>296</v>
      </c>
      <c r="E1031" s="173" t="s">
        <v>1</v>
      </c>
      <c r="F1031" s="174" t="s">
        <v>337</v>
      </c>
      <c r="H1031" s="175">
        <v>4.68</v>
      </c>
      <c r="I1031" s="176"/>
      <c r="L1031" s="172"/>
      <c r="M1031" s="177"/>
      <c r="T1031" s="178"/>
      <c r="AT1031" s="173" t="s">
        <v>296</v>
      </c>
      <c r="AU1031" s="173" t="s">
        <v>89</v>
      </c>
      <c r="AV1031" s="13" t="s">
        <v>89</v>
      </c>
      <c r="AW1031" s="13" t="s">
        <v>33</v>
      </c>
      <c r="AX1031" s="13" t="s">
        <v>78</v>
      </c>
      <c r="AY1031" s="173" t="s">
        <v>150</v>
      </c>
    </row>
    <row r="1032" spans="2:51" s="14" customFormat="1" ht="12">
      <c r="B1032" s="179"/>
      <c r="D1032" s="150" t="s">
        <v>296</v>
      </c>
      <c r="E1032" s="180" t="s">
        <v>1</v>
      </c>
      <c r="F1032" s="181" t="s">
        <v>303</v>
      </c>
      <c r="H1032" s="182">
        <v>585.1</v>
      </c>
      <c r="I1032" s="183"/>
      <c r="L1032" s="179"/>
      <c r="M1032" s="184"/>
      <c r="T1032" s="185"/>
      <c r="AT1032" s="180" t="s">
        <v>296</v>
      </c>
      <c r="AU1032" s="180" t="s">
        <v>89</v>
      </c>
      <c r="AV1032" s="14" t="s">
        <v>171</v>
      </c>
      <c r="AW1032" s="14" t="s">
        <v>33</v>
      </c>
      <c r="AX1032" s="14" t="s">
        <v>86</v>
      </c>
      <c r="AY1032" s="180" t="s">
        <v>150</v>
      </c>
    </row>
    <row r="1033" spans="2:65" s="1" customFormat="1" ht="21.75" customHeight="1">
      <c r="B1033" s="32"/>
      <c r="C1033" s="154" t="s">
        <v>1227</v>
      </c>
      <c r="D1033" s="154" t="s">
        <v>172</v>
      </c>
      <c r="E1033" s="155" t="s">
        <v>1228</v>
      </c>
      <c r="F1033" s="156" t="s">
        <v>1229</v>
      </c>
      <c r="G1033" s="157" t="s">
        <v>293</v>
      </c>
      <c r="H1033" s="158">
        <v>1817</v>
      </c>
      <c r="I1033" s="159"/>
      <c r="J1033" s="160">
        <f>ROUND(I1033*H1033,2)</f>
        <v>0</v>
      </c>
      <c r="K1033" s="156" t="s">
        <v>294</v>
      </c>
      <c r="L1033" s="32"/>
      <c r="M1033" s="161" t="s">
        <v>1</v>
      </c>
      <c r="N1033" s="162" t="s">
        <v>43</v>
      </c>
      <c r="P1033" s="146">
        <f>O1033*H1033</f>
        <v>0</v>
      </c>
      <c r="Q1033" s="146">
        <v>0</v>
      </c>
      <c r="R1033" s="146">
        <f>Q1033*H1033</f>
        <v>0</v>
      </c>
      <c r="S1033" s="146">
        <v>0</v>
      </c>
      <c r="T1033" s="147">
        <f>S1033*H1033</f>
        <v>0</v>
      </c>
      <c r="AR1033" s="148" t="s">
        <v>171</v>
      </c>
      <c r="AT1033" s="148" t="s">
        <v>172</v>
      </c>
      <c r="AU1033" s="148" t="s">
        <v>89</v>
      </c>
      <c r="AY1033" s="17" t="s">
        <v>150</v>
      </c>
      <c r="BE1033" s="149">
        <f>IF(N1033="základní",J1033,0)</f>
        <v>0</v>
      </c>
      <c r="BF1033" s="149">
        <f>IF(N1033="snížená",J1033,0)</f>
        <v>0</v>
      </c>
      <c r="BG1033" s="149">
        <f>IF(N1033="zákl. přenesená",J1033,0)</f>
        <v>0</v>
      </c>
      <c r="BH1033" s="149">
        <f>IF(N1033="sníž. přenesená",J1033,0)</f>
        <v>0</v>
      </c>
      <c r="BI1033" s="149">
        <f>IF(N1033="nulová",J1033,0)</f>
        <v>0</v>
      </c>
      <c r="BJ1033" s="17" t="s">
        <v>86</v>
      </c>
      <c r="BK1033" s="149">
        <f>ROUND(I1033*H1033,2)</f>
        <v>0</v>
      </c>
      <c r="BL1033" s="17" t="s">
        <v>171</v>
      </c>
      <c r="BM1033" s="148" t="s">
        <v>1230</v>
      </c>
    </row>
    <row r="1034" spans="2:51" s="12" customFormat="1" ht="12">
      <c r="B1034" s="166"/>
      <c r="D1034" s="150" t="s">
        <v>296</v>
      </c>
      <c r="E1034" s="167" t="s">
        <v>1</v>
      </c>
      <c r="F1034" s="168" t="s">
        <v>1231</v>
      </c>
      <c r="H1034" s="167" t="s">
        <v>1</v>
      </c>
      <c r="I1034" s="169"/>
      <c r="L1034" s="166"/>
      <c r="M1034" s="170"/>
      <c r="T1034" s="171"/>
      <c r="AT1034" s="167" t="s">
        <v>296</v>
      </c>
      <c r="AU1034" s="167" t="s">
        <v>89</v>
      </c>
      <c r="AV1034" s="12" t="s">
        <v>86</v>
      </c>
      <c r="AW1034" s="12" t="s">
        <v>33</v>
      </c>
      <c r="AX1034" s="12" t="s">
        <v>78</v>
      </c>
      <c r="AY1034" s="167" t="s">
        <v>150</v>
      </c>
    </row>
    <row r="1035" spans="2:51" s="13" customFormat="1" ht="12">
      <c r="B1035" s="172"/>
      <c r="D1035" s="150" t="s">
        <v>296</v>
      </c>
      <c r="E1035" s="173" t="s">
        <v>1</v>
      </c>
      <c r="F1035" s="174" t="s">
        <v>324</v>
      </c>
      <c r="H1035" s="175">
        <v>21.6</v>
      </c>
      <c r="I1035" s="176"/>
      <c r="L1035" s="172"/>
      <c r="M1035" s="177"/>
      <c r="T1035" s="178"/>
      <c r="AT1035" s="173" t="s">
        <v>296</v>
      </c>
      <c r="AU1035" s="173" t="s">
        <v>89</v>
      </c>
      <c r="AV1035" s="13" t="s">
        <v>89</v>
      </c>
      <c r="AW1035" s="13" t="s">
        <v>33</v>
      </c>
      <c r="AX1035" s="13" t="s">
        <v>78</v>
      </c>
      <c r="AY1035" s="173" t="s">
        <v>150</v>
      </c>
    </row>
    <row r="1036" spans="2:51" s="13" customFormat="1" ht="12">
      <c r="B1036" s="172"/>
      <c r="D1036" s="150" t="s">
        <v>296</v>
      </c>
      <c r="E1036" s="173" t="s">
        <v>1</v>
      </c>
      <c r="F1036" s="174" t="s">
        <v>325</v>
      </c>
      <c r="H1036" s="175">
        <v>228.1</v>
      </c>
      <c r="I1036" s="176"/>
      <c r="L1036" s="172"/>
      <c r="M1036" s="177"/>
      <c r="T1036" s="178"/>
      <c r="AT1036" s="173" t="s">
        <v>296</v>
      </c>
      <c r="AU1036" s="173" t="s">
        <v>89</v>
      </c>
      <c r="AV1036" s="13" t="s">
        <v>89</v>
      </c>
      <c r="AW1036" s="13" t="s">
        <v>33</v>
      </c>
      <c r="AX1036" s="13" t="s">
        <v>78</v>
      </c>
      <c r="AY1036" s="173" t="s">
        <v>150</v>
      </c>
    </row>
    <row r="1037" spans="2:51" s="13" customFormat="1" ht="12">
      <c r="B1037" s="172"/>
      <c r="D1037" s="150" t="s">
        <v>296</v>
      </c>
      <c r="E1037" s="173" t="s">
        <v>1</v>
      </c>
      <c r="F1037" s="174" t="s">
        <v>326</v>
      </c>
      <c r="H1037" s="175">
        <v>8</v>
      </c>
      <c r="I1037" s="176"/>
      <c r="L1037" s="172"/>
      <c r="M1037" s="177"/>
      <c r="T1037" s="178"/>
      <c r="AT1037" s="173" t="s">
        <v>296</v>
      </c>
      <c r="AU1037" s="173" t="s">
        <v>89</v>
      </c>
      <c r="AV1037" s="13" t="s">
        <v>89</v>
      </c>
      <c r="AW1037" s="13" t="s">
        <v>33</v>
      </c>
      <c r="AX1037" s="13" t="s">
        <v>78</v>
      </c>
      <c r="AY1037" s="173" t="s">
        <v>150</v>
      </c>
    </row>
    <row r="1038" spans="2:51" s="13" customFormat="1" ht="12">
      <c r="B1038" s="172"/>
      <c r="D1038" s="150" t="s">
        <v>296</v>
      </c>
      <c r="E1038" s="173" t="s">
        <v>1</v>
      </c>
      <c r="F1038" s="174" t="s">
        <v>327</v>
      </c>
      <c r="H1038" s="175">
        <v>4</v>
      </c>
      <c r="I1038" s="176"/>
      <c r="L1038" s="172"/>
      <c r="M1038" s="177"/>
      <c r="T1038" s="178"/>
      <c r="AT1038" s="173" t="s">
        <v>296</v>
      </c>
      <c r="AU1038" s="173" t="s">
        <v>89</v>
      </c>
      <c r="AV1038" s="13" t="s">
        <v>89</v>
      </c>
      <c r="AW1038" s="13" t="s">
        <v>33</v>
      </c>
      <c r="AX1038" s="13" t="s">
        <v>78</v>
      </c>
      <c r="AY1038" s="173" t="s">
        <v>150</v>
      </c>
    </row>
    <row r="1039" spans="2:51" s="13" customFormat="1" ht="12">
      <c r="B1039" s="172"/>
      <c r="D1039" s="150" t="s">
        <v>296</v>
      </c>
      <c r="E1039" s="173" t="s">
        <v>1</v>
      </c>
      <c r="F1039" s="174" t="s">
        <v>328</v>
      </c>
      <c r="H1039" s="175">
        <v>4.68</v>
      </c>
      <c r="I1039" s="176"/>
      <c r="L1039" s="172"/>
      <c r="M1039" s="177"/>
      <c r="T1039" s="178"/>
      <c r="AT1039" s="173" t="s">
        <v>296</v>
      </c>
      <c r="AU1039" s="173" t="s">
        <v>89</v>
      </c>
      <c r="AV1039" s="13" t="s">
        <v>89</v>
      </c>
      <c r="AW1039" s="13" t="s">
        <v>33</v>
      </c>
      <c r="AX1039" s="13" t="s">
        <v>78</v>
      </c>
      <c r="AY1039" s="173" t="s">
        <v>150</v>
      </c>
    </row>
    <row r="1040" spans="2:51" s="12" customFormat="1" ht="12">
      <c r="B1040" s="166"/>
      <c r="D1040" s="150" t="s">
        <v>296</v>
      </c>
      <c r="E1040" s="167" t="s">
        <v>1</v>
      </c>
      <c r="F1040" s="168" t="s">
        <v>357</v>
      </c>
      <c r="H1040" s="167" t="s">
        <v>1</v>
      </c>
      <c r="I1040" s="169"/>
      <c r="L1040" s="166"/>
      <c r="M1040" s="170"/>
      <c r="T1040" s="171"/>
      <c r="AT1040" s="167" t="s">
        <v>296</v>
      </c>
      <c r="AU1040" s="167" t="s">
        <v>89</v>
      </c>
      <c r="AV1040" s="12" t="s">
        <v>86</v>
      </c>
      <c r="AW1040" s="12" t="s">
        <v>33</v>
      </c>
      <c r="AX1040" s="12" t="s">
        <v>78</v>
      </c>
      <c r="AY1040" s="167" t="s">
        <v>150</v>
      </c>
    </row>
    <row r="1041" spans="2:51" s="12" customFormat="1" ht="12">
      <c r="B1041" s="166"/>
      <c r="D1041" s="150" t="s">
        <v>296</v>
      </c>
      <c r="E1041" s="167" t="s">
        <v>1</v>
      </c>
      <c r="F1041" s="168" t="s">
        <v>358</v>
      </c>
      <c r="H1041" s="167" t="s">
        <v>1</v>
      </c>
      <c r="I1041" s="169"/>
      <c r="L1041" s="166"/>
      <c r="M1041" s="170"/>
      <c r="T1041" s="171"/>
      <c r="AT1041" s="167" t="s">
        <v>296</v>
      </c>
      <c r="AU1041" s="167" t="s">
        <v>89</v>
      </c>
      <c r="AV1041" s="12" t="s">
        <v>86</v>
      </c>
      <c r="AW1041" s="12" t="s">
        <v>33</v>
      </c>
      <c r="AX1041" s="12" t="s">
        <v>78</v>
      </c>
      <c r="AY1041" s="167" t="s">
        <v>150</v>
      </c>
    </row>
    <row r="1042" spans="2:51" s="13" customFormat="1" ht="12">
      <c r="B1042" s="172"/>
      <c r="D1042" s="150" t="s">
        <v>296</v>
      </c>
      <c r="E1042" s="173" t="s">
        <v>1</v>
      </c>
      <c r="F1042" s="174" t="s">
        <v>359</v>
      </c>
      <c r="H1042" s="175">
        <v>1550.62</v>
      </c>
      <c r="I1042" s="176"/>
      <c r="L1042" s="172"/>
      <c r="M1042" s="177"/>
      <c r="T1042" s="178"/>
      <c r="AT1042" s="173" t="s">
        <v>296</v>
      </c>
      <c r="AU1042" s="173" t="s">
        <v>89</v>
      </c>
      <c r="AV1042" s="13" t="s">
        <v>89</v>
      </c>
      <c r="AW1042" s="13" t="s">
        <v>33</v>
      </c>
      <c r="AX1042" s="13" t="s">
        <v>78</v>
      </c>
      <c r="AY1042" s="173" t="s">
        <v>150</v>
      </c>
    </row>
    <row r="1043" spans="2:51" s="14" customFormat="1" ht="12">
      <c r="B1043" s="179"/>
      <c r="D1043" s="150" t="s">
        <v>296</v>
      </c>
      <c r="E1043" s="180" t="s">
        <v>1</v>
      </c>
      <c r="F1043" s="181" t="s">
        <v>303</v>
      </c>
      <c r="H1043" s="182">
        <v>1817</v>
      </c>
      <c r="I1043" s="183"/>
      <c r="L1043" s="179"/>
      <c r="M1043" s="184"/>
      <c r="T1043" s="185"/>
      <c r="AT1043" s="180" t="s">
        <v>296</v>
      </c>
      <c r="AU1043" s="180" t="s">
        <v>89</v>
      </c>
      <c r="AV1043" s="14" t="s">
        <v>171</v>
      </c>
      <c r="AW1043" s="14" t="s">
        <v>33</v>
      </c>
      <c r="AX1043" s="14" t="s">
        <v>86</v>
      </c>
      <c r="AY1043" s="180" t="s">
        <v>150</v>
      </c>
    </row>
    <row r="1044" spans="2:65" s="1" customFormat="1" ht="21.75" customHeight="1">
      <c r="B1044" s="32"/>
      <c r="C1044" s="154" t="s">
        <v>1232</v>
      </c>
      <c r="D1044" s="154" t="s">
        <v>172</v>
      </c>
      <c r="E1044" s="155" t="s">
        <v>1233</v>
      </c>
      <c r="F1044" s="156" t="s">
        <v>1234</v>
      </c>
      <c r="G1044" s="157" t="s">
        <v>293</v>
      </c>
      <c r="H1044" s="158">
        <v>2327.6</v>
      </c>
      <c r="I1044" s="159"/>
      <c r="J1044" s="160">
        <f>ROUND(I1044*H1044,2)</f>
        <v>0</v>
      </c>
      <c r="K1044" s="156" t="s">
        <v>294</v>
      </c>
      <c r="L1044" s="32"/>
      <c r="M1044" s="161" t="s">
        <v>1</v>
      </c>
      <c r="N1044" s="162" t="s">
        <v>43</v>
      </c>
      <c r="P1044" s="146">
        <f>O1044*H1044</f>
        <v>0</v>
      </c>
      <c r="Q1044" s="146">
        <v>0</v>
      </c>
      <c r="R1044" s="146">
        <f>Q1044*H1044</f>
        <v>0</v>
      </c>
      <c r="S1044" s="146">
        <v>0</v>
      </c>
      <c r="T1044" s="147">
        <f>S1044*H1044</f>
        <v>0</v>
      </c>
      <c r="AR1044" s="148" t="s">
        <v>171</v>
      </c>
      <c r="AT1044" s="148" t="s">
        <v>172</v>
      </c>
      <c r="AU1044" s="148" t="s">
        <v>89</v>
      </c>
      <c r="AY1044" s="17" t="s">
        <v>150</v>
      </c>
      <c r="BE1044" s="149">
        <f>IF(N1044="základní",J1044,0)</f>
        <v>0</v>
      </c>
      <c r="BF1044" s="149">
        <f>IF(N1044="snížená",J1044,0)</f>
        <v>0</v>
      </c>
      <c r="BG1044" s="149">
        <f>IF(N1044="zákl. přenesená",J1044,0)</f>
        <v>0</v>
      </c>
      <c r="BH1044" s="149">
        <f>IF(N1044="sníž. přenesená",J1044,0)</f>
        <v>0</v>
      </c>
      <c r="BI1044" s="149">
        <f>IF(N1044="nulová",J1044,0)</f>
        <v>0</v>
      </c>
      <c r="BJ1044" s="17" t="s">
        <v>86</v>
      </c>
      <c r="BK1044" s="149">
        <f>ROUND(I1044*H1044,2)</f>
        <v>0</v>
      </c>
      <c r="BL1044" s="17" t="s">
        <v>171</v>
      </c>
      <c r="BM1044" s="148" t="s">
        <v>1235</v>
      </c>
    </row>
    <row r="1045" spans="2:51" s="12" customFormat="1" ht="12">
      <c r="B1045" s="166"/>
      <c r="D1045" s="150" t="s">
        <v>296</v>
      </c>
      <c r="E1045" s="167" t="s">
        <v>1</v>
      </c>
      <c r="F1045" s="168" t="s">
        <v>1236</v>
      </c>
      <c r="H1045" s="167" t="s">
        <v>1</v>
      </c>
      <c r="I1045" s="169"/>
      <c r="L1045" s="166"/>
      <c r="M1045" s="170"/>
      <c r="T1045" s="171"/>
      <c r="AT1045" s="167" t="s">
        <v>296</v>
      </c>
      <c r="AU1045" s="167" t="s">
        <v>89</v>
      </c>
      <c r="AV1045" s="12" t="s">
        <v>86</v>
      </c>
      <c r="AW1045" s="12" t="s">
        <v>33</v>
      </c>
      <c r="AX1045" s="12" t="s">
        <v>78</v>
      </c>
      <c r="AY1045" s="167" t="s">
        <v>150</v>
      </c>
    </row>
    <row r="1046" spans="2:51" s="13" customFormat="1" ht="12">
      <c r="B1046" s="172"/>
      <c r="D1046" s="150" t="s">
        <v>296</v>
      </c>
      <c r="E1046" s="173" t="s">
        <v>1</v>
      </c>
      <c r="F1046" s="174" t="s">
        <v>308</v>
      </c>
      <c r="H1046" s="175">
        <v>85</v>
      </c>
      <c r="I1046" s="176"/>
      <c r="L1046" s="172"/>
      <c r="M1046" s="177"/>
      <c r="T1046" s="178"/>
      <c r="AT1046" s="173" t="s">
        <v>296</v>
      </c>
      <c r="AU1046" s="173" t="s">
        <v>89</v>
      </c>
      <c r="AV1046" s="13" t="s">
        <v>89</v>
      </c>
      <c r="AW1046" s="13" t="s">
        <v>33</v>
      </c>
      <c r="AX1046" s="13" t="s">
        <v>78</v>
      </c>
      <c r="AY1046" s="173" t="s">
        <v>150</v>
      </c>
    </row>
    <row r="1047" spans="2:51" s="13" customFormat="1" ht="12">
      <c r="B1047" s="172"/>
      <c r="D1047" s="150" t="s">
        <v>296</v>
      </c>
      <c r="E1047" s="173" t="s">
        <v>1</v>
      </c>
      <c r="F1047" s="174" t="s">
        <v>309</v>
      </c>
      <c r="H1047" s="175">
        <v>281</v>
      </c>
      <c r="I1047" s="176"/>
      <c r="L1047" s="172"/>
      <c r="M1047" s="177"/>
      <c r="T1047" s="178"/>
      <c r="AT1047" s="173" t="s">
        <v>296</v>
      </c>
      <c r="AU1047" s="173" t="s">
        <v>89</v>
      </c>
      <c r="AV1047" s="13" t="s">
        <v>89</v>
      </c>
      <c r="AW1047" s="13" t="s">
        <v>33</v>
      </c>
      <c r="AX1047" s="13" t="s">
        <v>78</v>
      </c>
      <c r="AY1047" s="173" t="s">
        <v>150</v>
      </c>
    </row>
    <row r="1048" spans="2:51" s="13" customFormat="1" ht="12">
      <c r="B1048" s="172"/>
      <c r="D1048" s="150" t="s">
        <v>296</v>
      </c>
      <c r="E1048" s="173" t="s">
        <v>1</v>
      </c>
      <c r="F1048" s="174" t="s">
        <v>310</v>
      </c>
      <c r="H1048" s="175">
        <v>54</v>
      </c>
      <c r="I1048" s="176"/>
      <c r="L1048" s="172"/>
      <c r="M1048" s="177"/>
      <c r="T1048" s="178"/>
      <c r="AT1048" s="173" t="s">
        <v>296</v>
      </c>
      <c r="AU1048" s="173" t="s">
        <v>89</v>
      </c>
      <c r="AV1048" s="13" t="s">
        <v>89</v>
      </c>
      <c r="AW1048" s="13" t="s">
        <v>33</v>
      </c>
      <c r="AX1048" s="13" t="s">
        <v>78</v>
      </c>
      <c r="AY1048" s="173" t="s">
        <v>150</v>
      </c>
    </row>
    <row r="1049" spans="2:51" s="13" customFormat="1" ht="12">
      <c r="B1049" s="172"/>
      <c r="D1049" s="150" t="s">
        <v>296</v>
      </c>
      <c r="E1049" s="173" t="s">
        <v>1</v>
      </c>
      <c r="F1049" s="174" t="s">
        <v>311</v>
      </c>
      <c r="H1049" s="175">
        <v>11.4</v>
      </c>
      <c r="I1049" s="176"/>
      <c r="L1049" s="172"/>
      <c r="M1049" s="177"/>
      <c r="T1049" s="178"/>
      <c r="AT1049" s="173" t="s">
        <v>296</v>
      </c>
      <c r="AU1049" s="173" t="s">
        <v>89</v>
      </c>
      <c r="AV1049" s="13" t="s">
        <v>89</v>
      </c>
      <c r="AW1049" s="13" t="s">
        <v>33</v>
      </c>
      <c r="AX1049" s="13" t="s">
        <v>78</v>
      </c>
      <c r="AY1049" s="173" t="s">
        <v>150</v>
      </c>
    </row>
    <row r="1050" spans="2:51" s="13" customFormat="1" ht="12">
      <c r="B1050" s="172"/>
      <c r="D1050" s="150" t="s">
        <v>296</v>
      </c>
      <c r="E1050" s="173" t="s">
        <v>1</v>
      </c>
      <c r="F1050" s="174" t="s">
        <v>312</v>
      </c>
      <c r="H1050" s="175">
        <v>8</v>
      </c>
      <c r="I1050" s="176"/>
      <c r="L1050" s="172"/>
      <c r="M1050" s="177"/>
      <c r="T1050" s="178"/>
      <c r="AT1050" s="173" t="s">
        <v>296</v>
      </c>
      <c r="AU1050" s="173" t="s">
        <v>89</v>
      </c>
      <c r="AV1050" s="13" t="s">
        <v>89</v>
      </c>
      <c r="AW1050" s="13" t="s">
        <v>33</v>
      </c>
      <c r="AX1050" s="13" t="s">
        <v>78</v>
      </c>
      <c r="AY1050" s="173" t="s">
        <v>150</v>
      </c>
    </row>
    <row r="1051" spans="2:51" s="13" customFormat="1" ht="12">
      <c r="B1051" s="172"/>
      <c r="D1051" s="150" t="s">
        <v>296</v>
      </c>
      <c r="E1051" s="173" t="s">
        <v>1</v>
      </c>
      <c r="F1051" s="174" t="s">
        <v>313</v>
      </c>
      <c r="H1051" s="175">
        <v>33.5</v>
      </c>
      <c r="I1051" s="176"/>
      <c r="L1051" s="172"/>
      <c r="M1051" s="177"/>
      <c r="T1051" s="178"/>
      <c r="AT1051" s="173" t="s">
        <v>296</v>
      </c>
      <c r="AU1051" s="173" t="s">
        <v>89</v>
      </c>
      <c r="AV1051" s="13" t="s">
        <v>89</v>
      </c>
      <c r="AW1051" s="13" t="s">
        <v>33</v>
      </c>
      <c r="AX1051" s="13" t="s">
        <v>78</v>
      </c>
      <c r="AY1051" s="173" t="s">
        <v>150</v>
      </c>
    </row>
    <row r="1052" spans="2:51" s="13" customFormat="1" ht="12">
      <c r="B1052" s="172"/>
      <c r="D1052" s="150" t="s">
        <v>296</v>
      </c>
      <c r="E1052" s="173" t="s">
        <v>1</v>
      </c>
      <c r="F1052" s="174" t="s">
        <v>314</v>
      </c>
      <c r="H1052" s="175">
        <v>432.6</v>
      </c>
      <c r="I1052" s="176"/>
      <c r="L1052" s="172"/>
      <c r="M1052" s="177"/>
      <c r="T1052" s="178"/>
      <c r="AT1052" s="173" t="s">
        <v>296</v>
      </c>
      <c r="AU1052" s="173" t="s">
        <v>89</v>
      </c>
      <c r="AV1052" s="13" t="s">
        <v>89</v>
      </c>
      <c r="AW1052" s="13" t="s">
        <v>33</v>
      </c>
      <c r="AX1052" s="13" t="s">
        <v>78</v>
      </c>
      <c r="AY1052" s="173" t="s">
        <v>150</v>
      </c>
    </row>
    <row r="1053" spans="2:51" s="13" customFormat="1" ht="12">
      <c r="B1053" s="172"/>
      <c r="D1053" s="150" t="s">
        <v>296</v>
      </c>
      <c r="E1053" s="173" t="s">
        <v>1</v>
      </c>
      <c r="F1053" s="174" t="s">
        <v>315</v>
      </c>
      <c r="H1053" s="175">
        <v>16</v>
      </c>
      <c r="I1053" s="176"/>
      <c r="L1053" s="172"/>
      <c r="M1053" s="177"/>
      <c r="T1053" s="178"/>
      <c r="AT1053" s="173" t="s">
        <v>296</v>
      </c>
      <c r="AU1053" s="173" t="s">
        <v>89</v>
      </c>
      <c r="AV1053" s="13" t="s">
        <v>89</v>
      </c>
      <c r="AW1053" s="13" t="s">
        <v>33</v>
      </c>
      <c r="AX1053" s="13" t="s">
        <v>78</v>
      </c>
      <c r="AY1053" s="173" t="s">
        <v>150</v>
      </c>
    </row>
    <row r="1054" spans="2:51" s="13" customFormat="1" ht="12">
      <c r="B1054" s="172"/>
      <c r="D1054" s="150" t="s">
        <v>296</v>
      </c>
      <c r="E1054" s="173" t="s">
        <v>1</v>
      </c>
      <c r="F1054" s="174" t="s">
        <v>316</v>
      </c>
      <c r="H1054" s="175">
        <v>95.7</v>
      </c>
      <c r="I1054" s="176"/>
      <c r="L1054" s="172"/>
      <c r="M1054" s="177"/>
      <c r="T1054" s="178"/>
      <c r="AT1054" s="173" t="s">
        <v>296</v>
      </c>
      <c r="AU1054" s="173" t="s">
        <v>89</v>
      </c>
      <c r="AV1054" s="13" t="s">
        <v>89</v>
      </c>
      <c r="AW1054" s="13" t="s">
        <v>33</v>
      </c>
      <c r="AX1054" s="13" t="s">
        <v>78</v>
      </c>
      <c r="AY1054" s="173" t="s">
        <v>150</v>
      </c>
    </row>
    <row r="1055" spans="2:51" s="13" customFormat="1" ht="12">
      <c r="B1055" s="172"/>
      <c r="D1055" s="150" t="s">
        <v>296</v>
      </c>
      <c r="E1055" s="173" t="s">
        <v>1</v>
      </c>
      <c r="F1055" s="174" t="s">
        <v>317</v>
      </c>
      <c r="H1055" s="175">
        <v>80</v>
      </c>
      <c r="I1055" s="176"/>
      <c r="L1055" s="172"/>
      <c r="M1055" s="177"/>
      <c r="T1055" s="178"/>
      <c r="AT1055" s="173" t="s">
        <v>296</v>
      </c>
      <c r="AU1055" s="173" t="s">
        <v>89</v>
      </c>
      <c r="AV1055" s="13" t="s">
        <v>89</v>
      </c>
      <c r="AW1055" s="13" t="s">
        <v>33</v>
      </c>
      <c r="AX1055" s="13" t="s">
        <v>78</v>
      </c>
      <c r="AY1055" s="173" t="s">
        <v>150</v>
      </c>
    </row>
    <row r="1056" spans="2:51" s="13" customFormat="1" ht="12">
      <c r="B1056" s="172"/>
      <c r="D1056" s="150" t="s">
        <v>296</v>
      </c>
      <c r="E1056" s="173" t="s">
        <v>1</v>
      </c>
      <c r="F1056" s="174" t="s">
        <v>318</v>
      </c>
      <c r="H1056" s="175">
        <v>26.4</v>
      </c>
      <c r="I1056" s="176"/>
      <c r="L1056" s="172"/>
      <c r="M1056" s="177"/>
      <c r="T1056" s="178"/>
      <c r="AT1056" s="173" t="s">
        <v>296</v>
      </c>
      <c r="AU1056" s="173" t="s">
        <v>89</v>
      </c>
      <c r="AV1056" s="13" t="s">
        <v>89</v>
      </c>
      <c r="AW1056" s="13" t="s">
        <v>33</v>
      </c>
      <c r="AX1056" s="13" t="s">
        <v>78</v>
      </c>
      <c r="AY1056" s="173" t="s">
        <v>150</v>
      </c>
    </row>
    <row r="1057" spans="2:51" s="13" customFormat="1" ht="12">
      <c r="B1057" s="172"/>
      <c r="D1057" s="150" t="s">
        <v>296</v>
      </c>
      <c r="E1057" s="173" t="s">
        <v>1</v>
      </c>
      <c r="F1057" s="174" t="s">
        <v>319</v>
      </c>
      <c r="H1057" s="175">
        <v>40.2</v>
      </c>
      <c r="I1057" s="176"/>
      <c r="L1057" s="172"/>
      <c r="M1057" s="177"/>
      <c r="T1057" s="178"/>
      <c r="AT1057" s="173" t="s">
        <v>296</v>
      </c>
      <c r="AU1057" s="173" t="s">
        <v>89</v>
      </c>
      <c r="AV1057" s="13" t="s">
        <v>89</v>
      </c>
      <c r="AW1057" s="13" t="s">
        <v>33</v>
      </c>
      <c r="AX1057" s="13" t="s">
        <v>78</v>
      </c>
      <c r="AY1057" s="173" t="s">
        <v>150</v>
      </c>
    </row>
    <row r="1058" spans="2:51" s="15" customFormat="1" ht="12">
      <c r="B1058" s="186"/>
      <c r="D1058" s="150" t="s">
        <v>296</v>
      </c>
      <c r="E1058" s="187" t="s">
        <v>1</v>
      </c>
      <c r="F1058" s="188" t="s">
        <v>430</v>
      </c>
      <c r="H1058" s="189">
        <v>1163.8000000000002</v>
      </c>
      <c r="I1058" s="190"/>
      <c r="L1058" s="186"/>
      <c r="M1058" s="191"/>
      <c r="T1058" s="192"/>
      <c r="AT1058" s="187" t="s">
        <v>296</v>
      </c>
      <c r="AU1058" s="187" t="s">
        <v>89</v>
      </c>
      <c r="AV1058" s="15" t="s">
        <v>166</v>
      </c>
      <c r="AW1058" s="15" t="s">
        <v>33</v>
      </c>
      <c r="AX1058" s="15" t="s">
        <v>78</v>
      </c>
      <c r="AY1058" s="187" t="s">
        <v>150</v>
      </c>
    </row>
    <row r="1059" spans="2:51" s="13" customFormat="1" ht="12">
      <c r="B1059" s="172"/>
      <c r="D1059" s="150" t="s">
        <v>296</v>
      </c>
      <c r="E1059" s="173" t="s">
        <v>1</v>
      </c>
      <c r="F1059" s="174" t="s">
        <v>1237</v>
      </c>
      <c r="H1059" s="175">
        <v>2327.6</v>
      </c>
      <c r="I1059" s="176"/>
      <c r="L1059" s="172"/>
      <c r="M1059" s="177"/>
      <c r="T1059" s="178"/>
      <c r="AT1059" s="173" t="s">
        <v>296</v>
      </c>
      <c r="AU1059" s="173" t="s">
        <v>89</v>
      </c>
      <c r="AV1059" s="13" t="s">
        <v>89</v>
      </c>
      <c r="AW1059" s="13" t="s">
        <v>33</v>
      </c>
      <c r="AX1059" s="13" t="s">
        <v>86</v>
      </c>
      <c r="AY1059" s="173" t="s">
        <v>150</v>
      </c>
    </row>
    <row r="1060" spans="2:65" s="1" customFormat="1" ht="33" customHeight="1">
      <c r="B1060" s="32"/>
      <c r="C1060" s="154" t="s">
        <v>1238</v>
      </c>
      <c r="D1060" s="154" t="s">
        <v>172</v>
      </c>
      <c r="E1060" s="155" t="s">
        <v>1239</v>
      </c>
      <c r="F1060" s="156" t="s">
        <v>1240</v>
      </c>
      <c r="G1060" s="157" t="s">
        <v>293</v>
      </c>
      <c r="H1060" s="158">
        <v>2980.8</v>
      </c>
      <c r="I1060" s="159"/>
      <c r="J1060" s="160">
        <f>ROUND(I1060*H1060,2)</f>
        <v>0</v>
      </c>
      <c r="K1060" s="156" t="s">
        <v>294</v>
      </c>
      <c r="L1060" s="32"/>
      <c r="M1060" s="161" t="s">
        <v>1</v>
      </c>
      <c r="N1060" s="162" t="s">
        <v>43</v>
      </c>
      <c r="P1060" s="146">
        <f>O1060*H1060</f>
        <v>0</v>
      </c>
      <c r="Q1060" s="146">
        <v>0</v>
      </c>
      <c r="R1060" s="146">
        <f>Q1060*H1060</f>
        <v>0</v>
      </c>
      <c r="S1060" s="146">
        <v>0</v>
      </c>
      <c r="T1060" s="147">
        <f>S1060*H1060</f>
        <v>0</v>
      </c>
      <c r="AR1060" s="148" t="s">
        <v>171</v>
      </c>
      <c r="AT1060" s="148" t="s">
        <v>172</v>
      </c>
      <c r="AU1060" s="148" t="s">
        <v>89</v>
      </c>
      <c r="AY1060" s="17" t="s">
        <v>150</v>
      </c>
      <c r="BE1060" s="149">
        <f>IF(N1060="základní",J1060,0)</f>
        <v>0</v>
      </c>
      <c r="BF1060" s="149">
        <f>IF(N1060="snížená",J1060,0)</f>
        <v>0</v>
      </c>
      <c r="BG1060" s="149">
        <f>IF(N1060="zákl. přenesená",J1060,0)</f>
        <v>0</v>
      </c>
      <c r="BH1060" s="149">
        <f>IF(N1060="sníž. přenesená",J1060,0)</f>
        <v>0</v>
      </c>
      <c r="BI1060" s="149">
        <f>IF(N1060="nulová",J1060,0)</f>
        <v>0</v>
      </c>
      <c r="BJ1060" s="17" t="s">
        <v>86</v>
      </c>
      <c r="BK1060" s="149">
        <f>ROUND(I1060*H1060,2)</f>
        <v>0</v>
      </c>
      <c r="BL1060" s="17" t="s">
        <v>171</v>
      </c>
      <c r="BM1060" s="148" t="s">
        <v>1241</v>
      </c>
    </row>
    <row r="1061" spans="2:51" s="12" customFormat="1" ht="12">
      <c r="B1061" s="166"/>
      <c r="D1061" s="150" t="s">
        <v>296</v>
      </c>
      <c r="E1061" s="167" t="s">
        <v>1</v>
      </c>
      <c r="F1061" s="168" t="s">
        <v>1231</v>
      </c>
      <c r="H1061" s="167" t="s">
        <v>1</v>
      </c>
      <c r="I1061" s="169"/>
      <c r="L1061" s="166"/>
      <c r="M1061" s="170"/>
      <c r="T1061" s="171"/>
      <c r="AT1061" s="167" t="s">
        <v>296</v>
      </c>
      <c r="AU1061" s="167" t="s">
        <v>89</v>
      </c>
      <c r="AV1061" s="12" t="s">
        <v>86</v>
      </c>
      <c r="AW1061" s="12" t="s">
        <v>33</v>
      </c>
      <c r="AX1061" s="12" t="s">
        <v>78</v>
      </c>
      <c r="AY1061" s="167" t="s">
        <v>150</v>
      </c>
    </row>
    <row r="1062" spans="2:51" s="13" customFormat="1" ht="12">
      <c r="B1062" s="172"/>
      <c r="D1062" s="150" t="s">
        <v>296</v>
      </c>
      <c r="E1062" s="173" t="s">
        <v>1</v>
      </c>
      <c r="F1062" s="174" t="s">
        <v>324</v>
      </c>
      <c r="H1062" s="175">
        <v>21.6</v>
      </c>
      <c r="I1062" s="176"/>
      <c r="L1062" s="172"/>
      <c r="M1062" s="177"/>
      <c r="T1062" s="178"/>
      <c r="AT1062" s="173" t="s">
        <v>296</v>
      </c>
      <c r="AU1062" s="173" t="s">
        <v>89</v>
      </c>
      <c r="AV1062" s="13" t="s">
        <v>89</v>
      </c>
      <c r="AW1062" s="13" t="s">
        <v>33</v>
      </c>
      <c r="AX1062" s="13" t="s">
        <v>78</v>
      </c>
      <c r="AY1062" s="173" t="s">
        <v>150</v>
      </c>
    </row>
    <row r="1063" spans="2:51" s="13" customFormat="1" ht="12">
      <c r="B1063" s="172"/>
      <c r="D1063" s="150" t="s">
        <v>296</v>
      </c>
      <c r="E1063" s="173" t="s">
        <v>1</v>
      </c>
      <c r="F1063" s="174" t="s">
        <v>325</v>
      </c>
      <c r="H1063" s="175">
        <v>228.1</v>
      </c>
      <c r="I1063" s="176"/>
      <c r="L1063" s="172"/>
      <c r="M1063" s="177"/>
      <c r="T1063" s="178"/>
      <c r="AT1063" s="173" t="s">
        <v>296</v>
      </c>
      <c r="AU1063" s="173" t="s">
        <v>89</v>
      </c>
      <c r="AV1063" s="13" t="s">
        <v>89</v>
      </c>
      <c r="AW1063" s="13" t="s">
        <v>33</v>
      </c>
      <c r="AX1063" s="13" t="s">
        <v>78</v>
      </c>
      <c r="AY1063" s="173" t="s">
        <v>150</v>
      </c>
    </row>
    <row r="1064" spans="2:51" s="13" customFormat="1" ht="12">
      <c r="B1064" s="172"/>
      <c r="D1064" s="150" t="s">
        <v>296</v>
      </c>
      <c r="E1064" s="173" t="s">
        <v>1</v>
      </c>
      <c r="F1064" s="174" t="s">
        <v>326</v>
      </c>
      <c r="H1064" s="175">
        <v>8</v>
      </c>
      <c r="I1064" s="176"/>
      <c r="L1064" s="172"/>
      <c r="M1064" s="177"/>
      <c r="T1064" s="178"/>
      <c r="AT1064" s="173" t="s">
        <v>296</v>
      </c>
      <c r="AU1064" s="173" t="s">
        <v>89</v>
      </c>
      <c r="AV1064" s="13" t="s">
        <v>89</v>
      </c>
      <c r="AW1064" s="13" t="s">
        <v>33</v>
      </c>
      <c r="AX1064" s="13" t="s">
        <v>78</v>
      </c>
      <c r="AY1064" s="173" t="s">
        <v>150</v>
      </c>
    </row>
    <row r="1065" spans="2:51" s="13" customFormat="1" ht="12">
      <c r="B1065" s="172"/>
      <c r="D1065" s="150" t="s">
        <v>296</v>
      </c>
      <c r="E1065" s="173" t="s">
        <v>1</v>
      </c>
      <c r="F1065" s="174" t="s">
        <v>327</v>
      </c>
      <c r="H1065" s="175">
        <v>4</v>
      </c>
      <c r="I1065" s="176"/>
      <c r="L1065" s="172"/>
      <c r="M1065" s="177"/>
      <c r="T1065" s="178"/>
      <c r="AT1065" s="173" t="s">
        <v>296</v>
      </c>
      <c r="AU1065" s="173" t="s">
        <v>89</v>
      </c>
      <c r="AV1065" s="13" t="s">
        <v>89</v>
      </c>
      <c r="AW1065" s="13" t="s">
        <v>33</v>
      </c>
      <c r="AX1065" s="13" t="s">
        <v>78</v>
      </c>
      <c r="AY1065" s="173" t="s">
        <v>150</v>
      </c>
    </row>
    <row r="1066" spans="2:51" s="13" customFormat="1" ht="12">
      <c r="B1066" s="172"/>
      <c r="D1066" s="150" t="s">
        <v>296</v>
      </c>
      <c r="E1066" s="173" t="s">
        <v>1</v>
      </c>
      <c r="F1066" s="174" t="s">
        <v>328</v>
      </c>
      <c r="H1066" s="175">
        <v>4.68</v>
      </c>
      <c r="I1066" s="176"/>
      <c r="L1066" s="172"/>
      <c r="M1066" s="177"/>
      <c r="T1066" s="178"/>
      <c r="AT1066" s="173" t="s">
        <v>296</v>
      </c>
      <c r="AU1066" s="173" t="s">
        <v>89</v>
      </c>
      <c r="AV1066" s="13" t="s">
        <v>89</v>
      </c>
      <c r="AW1066" s="13" t="s">
        <v>33</v>
      </c>
      <c r="AX1066" s="13" t="s">
        <v>78</v>
      </c>
      <c r="AY1066" s="173" t="s">
        <v>150</v>
      </c>
    </row>
    <row r="1067" spans="2:51" s="12" customFormat="1" ht="12">
      <c r="B1067" s="166"/>
      <c r="D1067" s="150" t="s">
        <v>296</v>
      </c>
      <c r="E1067" s="167" t="s">
        <v>1</v>
      </c>
      <c r="F1067" s="168" t="s">
        <v>357</v>
      </c>
      <c r="H1067" s="167" t="s">
        <v>1</v>
      </c>
      <c r="I1067" s="169"/>
      <c r="L1067" s="166"/>
      <c r="M1067" s="170"/>
      <c r="T1067" s="171"/>
      <c r="AT1067" s="167" t="s">
        <v>296</v>
      </c>
      <c r="AU1067" s="167" t="s">
        <v>89</v>
      </c>
      <c r="AV1067" s="12" t="s">
        <v>86</v>
      </c>
      <c r="AW1067" s="12" t="s">
        <v>33</v>
      </c>
      <c r="AX1067" s="12" t="s">
        <v>78</v>
      </c>
      <c r="AY1067" s="167" t="s">
        <v>150</v>
      </c>
    </row>
    <row r="1068" spans="2:51" s="12" customFormat="1" ht="12">
      <c r="B1068" s="166"/>
      <c r="D1068" s="150" t="s">
        <v>296</v>
      </c>
      <c r="E1068" s="167" t="s">
        <v>1</v>
      </c>
      <c r="F1068" s="168" t="s">
        <v>358</v>
      </c>
      <c r="H1068" s="167" t="s">
        <v>1</v>
      </c>
      <c r="I1068" s="169"/>
      <c r="L1068" s="166"/>
      <c r="M1068" s="170"/>
      <c r="T1068" s="171"/>
      <c r="AT1068" s="167" t="s">
        <v>296</v>
      </c>
      <c r="AU1068" s="167" t="s">
        <v>89</v>
      </c>
      <c r="AV1068" s="12" t="s">
        <v>86</v>
      </c>
      <c r="AW1068" s="12" t="s">
        <v>33</v>
      </c>
      <c r="AX1068" s="12" t="s">
        <v>78</v>
      </c>
      <c r="AY1068" s="167" t="s">
        <v>150</v>
      </c>
    </row>
    <row r="1069" spans="2:51" s="13" customFormat="1" ht="12">
      <c r="B1069" s="172"/>
      <c r="D1069" s="150" t="s">
        <v>296</v>
      </c>
      <c r="E1069" s="173" t="s">
        <v>1</v>
      </c>
      <c r="F1069" s="174" t="s">
        <v>359</v>
      </c>
      <c r="H1069" s="175">
        <v>1550.62</v>
      </c>
      <c r="I1069" s="176"/>
      <c r="L1069" s="172"/>
      <c r="M1069" s="177"/>
      <c r="T1069" s="178"/>
      <c r="AT1069" s="173" t="s">
        <v>296</v>
      </c>
      <c r="AU1069" s="173" t="s">
        <v>89</v>
      </c>
      <c r="AV1069" s="13" t="s">
        <v>89</v>
      </c>
      <c r="AW1069" s="13" t="s">
        <v>33</v>
      </c>
      <c r="AX1069" s="13" t="s">
        <v>78</v>
      </c>
      <c r="AY1069" s="173" t="s">
        <v>150</v>
      </c>
    </row>
    <row r="1070" spans="2:51" s="15" customFormat="1" ht="12">
      <c r="B1070" s="186"/>
      <c r="D1070" s="150" t="s">
        <v>296</v>
      </c>
      <c r="E1070" s="187" t="s">
        <v>1</v>
      </c>
      <c r="F1070" s="188" t="s">
        <v>430</v>
      </c>
      <c r="H1070" s="189">
        <v>1817</v>
      </c>
      <c r="I1070" s="190"/>
      <c r="L1070" s="186"/>
      <c r="M1070" s="191"/>
      <c r="T1070" s="192"/>
      <c r="AT1070" s="187" t="s">
        <v>296</v>
      </c>
      <c r="AU1070" s="187" t="s">
        <v>89</v>
      </c>
      <c r="AV1070" s="15" t="s">
        <v>166</v>
      </c>
      <c r="AW1070" s="15" t="s">
        <v>33</v>
      </c>
      <c r="AX1070" s="15" t="s">
        <v>78</v>
      </c>
      <c r="AY1070" s="187" t="s">
        <v>150</v>
      </c>
    </row>
    <row r="1071" spans="2:51" s="12" customFormat="1" ht="12">
      <c r="B1071" s="166"/>
      <c r="D1071" s="150" t="s">
        <v>296</v>
      </c>
      <c r="E1071" s="167" t="s">
        <v>1</v>
      </c>
      <c r="F1071" s="168" t="s">
        <v>307</v>
      </c>
      <c r="H1071" s="167" t="s">
        <v>1</v>
      </c>
      <c r="I1071" s="169"/>
      <c r="L1071" s="166"/>
      <c r="M1071" s="170"/>
      <c r="T1071" s="171"/>
      <c r="AT1071" s="167" t="s">
        <v>296</v>
      </c>
      <c r="AU1071" s="167" t="s">
        <v>89</v>
      </c>
      <c r="AV1071" s="12" t="s">
        <v>86</v>
      </c>
      <c r="AW1071" s="12" t="s">
        <v>33</v>
      </c>
      <c r="AX1071" s="12" t="s">
        <v>78</v>
      </c>
      <c r="AY1071" s="167" t="s">
        <v>150</v>
      </c>
    </row>
    <row r="1072" spans="2:51" s="13" customFormat="1" ht="12">
      <c r="B1072" s="172"/>
      <c r="D1072" s="150" t="s">
        <v>296</v>
      </c>
      <c r="E1072" s="173" t="s">
        <v>1</v>
      </c>
      <c r="F1072" s="174" t="s">
        <v>308</v>
      </c>
      <c r="H1072" s="175">
        <v>85</v>
      </c>
      <c r="I1072" s="176"/>
      <c r="L1072" s="172"/>
      <c r="M1072" s="177"/>
      <c r="T1072" s="178"/>
      <c r="AT1072" s="173" t="s">
        <v>296</v>
      </c>
      <c r="AU1072" s="173" t="s">
        <v>89</v>
      </c>
      <c r="AV1072" s="13" t="s">
        <v>89</v>
      </c>
      <c r="AW1072" s="13" t="s">
        <v>33</v>
      </c>
      <c r="AX1072" s="13" t="s">
        <v>78</v>
      </c>
      <c r="AY1072" s="173" t="s">
        <v>150</v>
      </c>
    </row>
    <row r="1073" spans="2:51" s="13" customFormat="1" ht="12">
      <c r="B1073" s="172"/>
      <c r="D1073" s="150" t="s">
        <v>296</v>
      </c>
      <c r="E1073" s="173" t="s">
        <v>1</v>
      </c>
      <c r="F1073" s="174" t="s">
        <v>309</v>
      </c>
      <c r="H1073" s="175">
        <v>281</v>
      </c>
      <c r="I1073" s="176"/>
      <c r="L1073" s="172"/>
      <c r="M1073" s="177"/>
      <c r="T1073" s="178"/>
      <c r="AT1073" s="173" t="s">
        <v>296</v>
      </c>
      <c r="AU1073" s="173" t="s">
        <v>89</v>
      </c>
      <c r="AV1073" s="13" t="s">
        <v>89</v>
      </c>
      <c r="AW1073" s="13" t="s">
        <v>33</v>
      </c>
      <c r="AX1073" s="13" t="s">
        <v>78</v>
      </c>
      <c r="AY1073" s="173" t="s">
        <v>150</v>
      </c>
    </row>
    <row r="1074" spans="2:51" s="13" customFormat="1" ht="12">
      <c r="B1074" s="172"/>
      <c r="D1074" s="150" t="s">
        <v>296</v>
      </c>
      <c r="E1074" s="173" t="s">
        <v>1</v>
      </c>
      <c r="F1074" s="174" t="s">
        <v>310</v>
      </c>
      <c r="H1074" s="175">
        <v>54</v>
      </c>
      <c r="I1074" s="176"/>
      <c r="L1074" s="172"/>
      <c r="M1074" s="177"/>
      <c r="T1074" s="178"/>
      <c r="AT1074" s="173" t="s">
        <v>296</v>
      </c>
      <c r="AU1074" s="173" t="s">
        <v>89</v>
      </c>
      <c r="AV1074" s="13" t="s">
        <v>89</v>
      </c>
      <c r="AW1074" s="13" t="s">
        <v>33</v>
      </c>
      <c r="AX1074" s="13" t="s">
        <v>78</v>
      </c>
      <c r="AY1074" s="173" t="s">
        <v>150</v>
      </c>
    </row>
    <row r="1075" spans="2:51" s="13" customFormat="1" ht="12">
      <c r="B1075" s="172"/>
      <c r="D1075" s="150" t="s">
        <v>296</v>
      </c>
      <c r="E1075" s="173" t="s">
        <v>1</v>
      </c>
      <c r="F1075" s="174" t="s">
        <v>311</v>
      </c>
      <c r="H1075" s="175">
        <v>11.4</v>
      </c>
      <c r="I1075" s="176"/>
      <c r="L1075" s="172"/>
      <c r="M1075" s="177"/>
      <c r="T1075" s="178"/>
      <c r="AT1075" s="173" t="s">
        <v>296</v>
      </c>
      <c r="AU1075" s="173" t="s">
        <v>89</v>
      </c>
      <c r="AV1075" s="13" t="s">
        <v>89</v>
      </c>
      <c r="AW1075" s="13" t="s">
        <v>33</v>
      </c>
      <c r="AX1075" s="13" t="s">
        <v>78</v>
      </c>
      <c r="AY1075" s="173" t="s">
        <v>150</v>
      </c>
    </row>
    <row r="1076" spans="2:51" s="13" customFormat="1" ht="12">
      <c r="B1076" s="172"/>
      <c r="D1076" s="150" t="s">
        <v>296</v>
      </c>
      <c r="E1076" s="173" t="s">
        <v>1</v>
      </c>
      <c r="F1076" s="174" t="s">
        <v>312</v>
      </c>
      <c r="H1076" s="175">
        <v>8</v>
      </c>
      <c r="I1076" s="176"/>
      <c r="L1076" s="172"/>
      <c r="M1076" s="177"/>
      <c r="T1076" s="178"/>
      <c r="AT1076" s="173" t="s">
        <v>296</v>
      </c>
      <c r="AU1076" s="173" t="s">
        <v>89</v>
      </c>
      <c r="AV1076" s="13" t="s">
        <v>89</v>
      </c>
      <c r="AW1076" s="13" t="s">
        <v>33</v>
      </c>
      <c r="AX1076" s="13" t="s">
        <v>78</v>
      </c>
      <c r="AY1076" s="173" t="s">
        <v>150</v>
      </c>
    </row>
    <row r="1077" spans="2:51" s="13" customFormat="1" ht="12">
      <c r="B1077" s="172"/>
      <c r="D1077" s="150" t="s">
        <v>296</v>
      </c>
      <c r="E1077" s="173" t="s">
        <v>1</v>
      </c>
      <c r="F1077" s="174" t="s">
        <v>313</v>
      </c>
      <c r="H1077" s="175">
        <v>33.5</v>
      </c>
      <c r="I1077" s="176"/>
      <c r="L1077" s="172"/>
      <c r="M1077" s="177"/>
      <c r="T1077" s="178"/>
      <c r="AT1077" s="173" t="s">
        <v>296</v>
      </c>
      <c r="AU1077" s="173" t="s">
        <v>89</v>
      </c>
      <c r="AV1077" s="13" t="s">
        <v>89</v>
      </c>
      <c r="AW1077" s="13" t="s">
        <v>33</v>
      </c>
      <c r="AX1077" s="13" t="s">
        <v>78</v>
      </c>
      <c r="AY1077" s="173" t="s">
        <v>150</v>
      </c>
    </row>
    <row r="1078" spans="2:51" s="13" customFormat="1" ht="12">
      <c r="B1078" s="172"/>
      <c r="D1078" s="150" t="s">
        <v>296</v>
      </c>
      <c r="E1078" s="173" t="s">
        <v>1</v>
      </c>
      <c r="F1078" s="174" t="s">
        <v>314</v>
      </c>
      <c r="H1078" s="175">
        <v>432.6</v>
      </c>
      <c r="I1078" s="176"/>
      <c r="L1078" s="172"/>
      <c r="M1078" s="177"/>
      <c r="T1078" s="178"/>
      <c r="AT1078" s="173" t="s">
        <v>296</v>
      </c>
      <c r="AU1078" s="173" t="s">
        <v>89</v>
      </c>
      <c r="AV1078" s="13" t="s">
        <v>89</v>
      </c>
      <c r="AW1078" s="13" t="s">
        <v>33</v>
      </c>
      <c r="AX1078" s="13" t="s">
        <v>78</v>
      </c>
      <c r="AY1078" s="173" t="s">
        <v>150</v>
      </c>
    </row>
    <row r="1079" spans="2:51" s="13" customFormat="1" ht="12">
      <c r="B1079" s="172"/>
      <c r="D1079" s="150" t="s">
        <v>296</v>
      </c>
      <c r="E1079" s="173" t="s">
        <v>1</v>
      </c>
      <c r="F1079" s="174" t="s">
        <v>315</v>
      </c>
      <c r="H1079" s="175">
        <v>16</v>
      </c>
      <c r="I1079" s="176"/>
      <c r="L1079" s="172"/>
      <c r="M1079" s="177"/>
      <c r="T1079" s="178"/>
      <c r="AT1079" s="173" t="s">
        <v>296</v>
      </c>
      <c r="AU1079" s="173" t="s">
        <v>89</v>
      </c>
      <c r="AV1079" s="13" t="s">
        <v>89</v>
      </c>
      <c r="AW1079" s="13" t="s">
        <v>33</v>
      </c>
      <c r="AX1079" s="13" t="s">
        <v>78</v>
      </c>
      <c r="AY1079" s="173" t="s">
        <v>150</v>
      </c>
    </row>
    <row r="1080" spans="2:51" s="13" customFormat="1" ht="12">
      <c r="B1080" s="172"/>
      <c r="D1080" s="150" t="s">
        <v>296</v>
      </c>
      <c r="E1080" s="173" t="s">
        <v>1</v>
      </c>
      <c r="F1080" s="174" t="s">
        <v>316</v>
      </c>
      <c r="H1080" s="175">
        <v>95.7</v>
      </c>
      <c r="I1080" s="176"/>
      <c r="L1080" s="172"/>
      <c r="M1080" s="177"/>
      <c r="T1080" s="178"/>
      <c r="AT1080" s="173" t="s">
        <v>296</v>
      </c>
      <c r="AU1080" s="173" t="s">
        <v>89</v>
      </c>
      <c r="AV1080" s="13" t="s">
        <v>89</v>
      </c>
      <c r="AW1080" s="13" t="s">
        <v>33</v>
      </c>
      <c r="AX1080" s="13" t="s">
        <v>78</v>
      </c>
      <c r="AY1080" s="173" t="s">
        <v>150</v>
      </c>
    </row>
    <row r="1081" spans="2:51" s="13" customFormat="1" ht="12">
      <c r="B1081" s="172"/>
      <c r="D1081" s="150" t="s">
        <v>296</v>
      </c>
      <c r="E1081" s="173" t="s">
        <v>1</v>
      </c>
      <c r="F1081" s="174" t="s">
        <v>317</v>
      </c>
      <c r="H1081" s="175">
        <v>80</v>
      </c>
      <c r="I1081" s="176"/>
      <c r="L1081" s="172"/>
      <c r="M1081" s="177"/>
      <c r="T1081" s="178"/>
      <c r="AT1081" s="173" t="s">
        <v>296</v>
      </c>
      <c r="AU1081" s="173" t="s">
        <v>89</v>
      </c>
      <c r="AV1081" s="13" t="s">
        <v>89</v>
      </c>
      <c r="AW1081" s="13" t="s">
        <v>33</v>
      </c>
      <c r="AX1081" s="13" t="s">
        <v>78</v>
      </c>
      <c r="AY1081" s="173" t="s">
        <v>150</v>
      </c>
    </row>
    <row r="1082" spans="2:51" s="13" customFormat="1" ht="12">
      <c r="B1082" s="172"/>
      <c r="D1082" s="150" t="s">
        <v>296</v>
      </c>
      <c r="E1082" s="173" t="s">
        <v>1</v>
      </c>
      <c r="F1082" s="174" t="s">
        <v>318</v>
      </c>
      <c r="H1082" s="175">
        <v>26.4</v>
      </c>
      <c r="I1082" s="176"/>
      <c r="L1082" s="172"/>
      <c r="M1082" s="177"/>
      <c r="T1082" s="178"/>
      <c r="AT1082" s="173" t="s">
        <v>296</v>
      </c>
      <c r="AU1082" s="173" t="s">
        <v>89</v>
      </c>
      <c r="AV1082" s="13" t="s">
        <v>89</v>
      </c>
      <c r="AW1082" s="13" t="s">
        <v>33</v>
      </c>
      <c r="AX1082" s="13" t="s">
        <v>78</v>
      </c>
      <c r="AY1082" s="173" t="s">
        <v>150</v>
      </c>
    </row>
    <row r="1083" spans="2:51" s="13" customFormat="1" ht="12">
      <c r="B1083" s="172"/>
      <c r="D1083" s="150" t="s">
        <v>296</v>
      </c>
      <c r="E1083" s="173" t="s">
        <v>1</v>
      </c>
      <c r="F1083" s="174" t="s">
        <v>319</v>
      </c>
      <c r="H1083" s="175">
        <v>40.2</v>
      </c>
      <c r="I1083" s="176"/>
      <c r="L1083" s="172"/>
      <c r="M1083" s="177"/>
      <c r="T1083" s="178"/>
      <c r="AT1083" s="173" t="s">
        <v>296</v>
      </c>
      <c r="AU1083" s="173" t="s">
        <v>89</v>
      </c>
      <c r="AV1083" s="13" t="s">
        <v>89</v>
      </c>
      <c r="AW1083" s="13" t="s">
        <v>33</v>
      </c>
      <c r="AX1083" s="13" t="s">
        <v>78</v>
      </c>
      <c r="AY1083" s="173" t="s">
        <v>150</v>
      </c>
    </row>
    <row r="1084" spans="2:51" s="15" customFormat="1" ht="12">
      <c r="B1084" s="186"/>
      <c r="D1084" s="150" t="s">
        <v>296</v>
      </c>
      <c r="E1084" s="187" t="s">
        <v>1</v>
      </c>
      <c r="F1084" s="188" t="s">
        <v>430</v>
      </c>
      <c r="H1084" s="189">
        <v>1163.8000000000002</v>
      </c>
      <c r="I1084" s="190"/>
      <c r="L1084" s="186"/>
      <c r="M1084" s="191"/>
      <c r="T1084" s="192"/>
      <c r="AT1084" s="187" t="s">
        <v>296</v>
      </c>
      <c r="AU1084" s="187" t="s">
        <v>89</v>
      </c>
      <c r="AV1084" s="15" t="s">
        <v>166</v>
      </c>
      <c r="AW1084" s="15" t="s">
        <v>33</v>
      </c>
      <c r="AX1084" s="15" t="s">
        <v>78</v>
      </c>
      <c r="AY1084" s="187" t="s">
        <v>150</v>
      </c>
    </row>
    <row r="1085" spans="2:51" s="13" customFormat="1" ht="12">
      <c r="B1085" s="172"/>
      <c r="D1085" s="150" t="s">
        <v>296</v>
      </c>
      <c r="E1085" s="173" t="s">
        <v>1</v>
      </c>
      <c r="F1085" s="174" t="s">
        <v>1242</v>
      </c>
      <c r="H1085" s="175">
        <v>2980.8</v>
      </c>
      <c r="I1085" s="176"/>
      <c r="L1085" s="172"/>
      <c r="M1085" s="177"/>
      <c r="T1085" s="178"/>
      <c r="AT1085" s="173" t="s">
        <v>296</v>
      </c>
      <c r="AU1085" s="173" t="s">
        <v>89</v>
      </c>
      <c r="AV1085" s="13" t="s">
        <v>89</v>
      </c>
      <c r="AW1085" s="13" t="s">
        <v>33</v>
      </c>
      <c r="AX1085" s="13" t="s">
        <v>86</v>
      </c>
      <c r="AY1085" s="173" t="s">
        <v>150</v>
      </c>
    </row>
    <row r="1086" spans="2:65" s="1" customFormat="1" ht="24.2" customHeight="1">
      <c r="B1086" s="32"/>
      <c r="C1086" s="154" t="s">
        <v>1243</v>
      </c>
      <c r="D1086" s="154" t="s">
        <v>172</v>
      </c>
      <c r="E1086" s="155" t="s">
        <v>1244</v>
      </c>
      <c r="F1086" s="156" t="s">
        <v>1245</v>
      </c>
      <c r="G1086" s="157" t="s">
        <v>293</v>
      </c>
      <c r="H1086" s="158">
        <v>585.1</v>
      </c>
      <c r="I1086" s="159"/>
      <c r="J1086" s="160">
        <f>ROUND(I1086*H1086,2)</f>
        <v>0</v>
      </c>
      <c r="K1086" s="156" t="s">
        <v>294</v>
      </c>
      <c r="L1086" s="32"/>
      <c r="M1086" s="161" t="s">
        <v>1</v>
      </c>
      <c r="N1086" s="162" t="s">
        <v>43</v>
      </c>
      <c r="P1086" s="146">
        <f>O1086*H1086</f>
        <v>0</v>
      </c>
      <c r="Q1086" s="146">
        <v>0</v>
      </c>
      <c r="R1086" s="146">
        <f>Q1086*H1086</f>
        <v>0</v>
      </c>
      <c r="S1086" s="146">
        <v>0</v>
      </c>
      <c r="T1086" s="147">
        <f>S1086*H1086</f>
        <v>0</v>
      </c>
      <c r="AR1086" s="148" t="s">
        <v>171</v>
      </c>
      <c r="AT1086" s="148" t="s">
        <v>172</v>
      </c>
      <c r="AU1086" s="148" t="s">
        <v>89</v>
      </c>
      <c r="AY1086" s="17" t="s">
        <v>150</v>
      </c>
      <c r="BE1086" s="149">
        <f>IF(N1086="základní",J1086,0)</f>
        <v>0</v>
      </c>
      <c r="BF1086" s="149">
        <f>IF(N1086="snížená",J1086,0)</f>
        <v>0</v>
      </c>
      <c r="BG1086" s="149">
        <f>IF(N1086="zákl. přenesená",J1086,0)</f>
        <v>0</v>
      </c>
      <c r="BH1086" s="149">
        <f>IF(N1086="sníž. přenesená",J1086,0)</f>
        <v>0</v>
      </c>
      <c r="BI1086" s="149">
        <f>IF(N1086="nulová",J1086,0)</f>
        <v>0</v>
      </c>
      <c r="BJ1086" s="17" t="s">
        <v>86</v>
      </c>
      <c r="BK1086" s="149">
        <f>ROUND(I1086*H1086,2)</f>
        <v>0</v>
      </c>
      <c r="BL1086" s="17" t="s">
        <v>171</v>
      </c>
      <c r="BM1086" s="148" t="s">
        <v>1246</v>
      </c>
    </row>
    <row r="1087" spans="2:51" s="12" customFormat="1" ht="12">
      <c r="B1087" s="166"/>
      <c r="D1087" s="150" t="s">
        <v>296</v>
      </c>
      <c r="E1087" s="167" t="s">
        <v>1</v>
      </c>
      <c r="F1087" s="168" t="s">
        <v>1225</v>
      </c>
      <c r="H1087" s="167" t="s">
        <v>1</v>
      </c>
      <c r="I1087" s="169"/>
      <c r="L1087" s="166"/>
      <c r="M1087" s="170"/>
      <c r="T1087" s="171"/>
      <c r="AT1087" s="167" t="s">
        <v>296</v>
      </c>
      <c r="AU1087" s="167" t="s">
        <v>89</v>
      </c>
      <c r="AV1087" s="12" t="s">
        <v>86</v>
      </c>
      <c r="AW1087" s="12" t="s">
        <v>33</v>
      </c>
      <c r="AX1087" s="12" t="s">
        <v>78</v>
      </c>
      <c r="AY1087" s="167" t="s">
        <v>150</v>
      </c>
    </row>
    <row r="1088" spans="2:51" s="13" customFormat="1" ht="12">
      <c r="B1088" s="172"/>
      <c r="D1088" s="150" t="s">
        <v>296</v>
      </c>
      <c r="E1088" s="173" t="s">
        <v>1</v>
      </c>
      <c r="F1088" s="174" t="s">
        <v>324</v>
      </c>
      <c r="H1088" s="175">
        <v>21.6</v>
      </c>
      <c r="I1088" s="176"/>
      <c r="L1088" s="172"/>
      <c r="M1088" s="177"/>
      <c r="T1088" s="178"/>
      <c r="AT1088" s="173" t="s">
        <v>296</v>
      </c>
      <c r="AU1088" s="173" t="s">
        <v>89</v>
      </c>
      <c r="AV1088" s="13" t="s">
        <v>89</v>
      </c>
      <c r="AW1088" s="13" t="s">
        <v>33</v>
      </c>
      <c r="AX1088" s="13" t="s">
        <v>78</v>
      </c>
      <c r="AY1088" s="173" t="s">
        <v>150</v>
      </c>
    </row>
    <row r="1089" spans="2:51" s="13" customFormat="1" ht="12">
      <c r="B1089" s="172"/>
      <c r="D1089" s="150" t="s">
        <v>296</v>
      </c>
      <c r="E1089" s="173" t="s">
        <v>1</v>
      </c>
      <c r="F1089" s="174" t="s">
        <v>325</v>
      </c>
      <c r="H1089" s="175">
        <v>228.1</v>
      </c>
      <c r="I1089" s="176"/>
      <c r="L1089" s="172"/>
      <c r="M1089" s="177"/>
      <c r="T1089" s="178"/>
      <c r="AT1089" s="173" t="s">
        <v>296</v>
      </c>
      <c r="AU1089" s="173" t="s">
        <v>89</v>
      </c>
      <c r="AV1089" s="13" t="s">
        <v>89</v>
      </c>
      <c r="AW1089" s="13" t="s">
        <v>33</v>
      </c>
      <c r="AX1089" s="13" t="s">
        <v>78</v>
      </c>
      <c r="AY1089" s="173" t="s">
        <v>150</v>
      </c>
    </row>
    <row r="1090" spans="2:51" s="13" customFormat="1" ht="12">
      <c r="B1090" s="172"/>
      <c r="D1090" s="150" t="s">
        <v>296</v>
      </c>
      <c r="E1090" s="173" t="s">
        <v>1</v>
      </c>
      <c r="F1090" s="174" t="s">
        <v>326</v>
      </c>
      <c r="H1090" s="175">
        <v>8</v>
      </c>
      <c r="I1090" s="176"/>
      <c r="L1090" s="172"/>
      <c r="M1090" s="177"/>
      <c r="T1090" s="178"/>
      <c r="AT1090" s="173" t="s">
        <v>296</v>
      </c>
      <c r="AU1090" s="173" t="s">
        <v>89</v>
      </c>
      <c r="AV1090" s="13" t="s">
        <v>89</v>
      </c>
      <c r="AW1090" s="13" t="s">
        <v>33</v>
      </c>
      <c r="AX1090" s="13" t="s">
        <v>78</v>
      </c>
      <c r="AY1090" s="173" t="s">
        <v>150</v>
      </c>
    </row>
    <row r="1091" spans="2:51" s="13" customFormat="1" ht="12">
      <c r="B1091" s="172"/>
      <c r="D1091" s="150" t="s">
        <v>296</v>
      </c>
      <c r="E1091" s="173" t="s">
        <v>1</v>
      </c>
      <c r="F1091" s="174" t="s">
        <v>327</v>
      </c>
      <c r="H1091" s="175">
        <v>4</v>
      </c>
      <c r="I1091" s="176"/>
      <c r="L1091" s="172"/>
      <c r="M1091" s="177"/>
      <c r="T1091" s="178"/>
      <c r="AT1091" s="173" t="s">
        <v>296</v>
      </c>
      <c r="AU1091" s="173" t="s">
        <v>89</v>
      </c>
      <c r="AV1091" s="13" t="s">
        <v>89</v>
      </c>
      <c r="AW1091" s="13" t="s">
        <v>33</v>
      </c>
      <c r="AX1091" s="13" t="s">
        <v>78</v>
      </c>
      <c r="AY1091" s="173" t="s">
        <v>150</v>
      </c>
    </row>
    <row r="1092" spans="2:51" s="13" customFormat="1" ht="12">
      <c r="B1092" s="172"/>
      <c r="D1092" s="150" t="s">
        <v>296</v>
      </c>
      <c r="E1092" s="173" t="s">
        <v>1</v>
      </c>
      <c r="F1092" s="174" t="s">
        <v>328</v>
      </c>
      <c r="H1092" s="175">
        <v>4.68</v>
      </c>
      <c r="I1092" s="176"/>
      <c r="L1092" s="172"/>
      <c r="M1092" s="177"/>
      <c r="T1092" s="178"/>
      <c r="AT1092" s="173" t="s">
        <v>296</v>
      </c>
      <c r="AU1092" s="173" t="s">
        <v>89</v>
      </c>
      <c r="AV1092" s="13" t="s">
        <v>89</v>
      </c>
      <c r="AW1092" s="13" t="s">
        <v>33</v>
      </c>
      <c r="AX1092" s="13" t="s">
        <v>78</v>
      </c>
      <c r="AY1092" s="173" t="s">
        <v>150</v>
      </c>
    </row>
    <row r="1093" spans="2:51" s="12" customFormat="1" ht="12">
      <c r="B1093" s="166"/>
      <c r="D1093" s="150" t="s">
        <v>296</v>
      </c>
      <c r="E1093" s="167" t="s">
        <v>1</v>
      </c>
      <c r="F1093" s="168" t="s">
        <v>1226</v>
      </c>
      <c r="H1093" s="167" t="s">
        <v>1</v>
      </c>
      <c r="I1093" s="169"/>
      <c r="L1093" s="166"/>
      <c r="M1093" s="170"/>
      <c r="T1093" s="171"/>
      <c r="AT1093" s="167" t="s">
        <v>296</v>
      </c>
      <c r="AU1093" s="167" t="s">
        <v>89</v>
      </c>
      <c r="AV1093" s="12" t="s">
        <v>86</v>
      </c>
      <c r="AW1093" s="12" t="s">
        <v>33</v>
      </c>
      <c r="AX1093" s="12" t="s">
        <v>78</v>
      </c>
      <c r="AY1093" s="167" t="s">
        <v>150</v>
      </c>
    </row>
    <row r="1094" spans="2:51" s="13" customFormat="1" ht="12">
      <c r="B1094" s="172"/>
      <c r="D1094" s="150" t="s">
        <v>296</v>
      </c>
      <c r="E1094" s="173" t="s">
        <v>1</v>
      </c>
      <c r="F1094" s="174" t="s">
        <v>333</v>
      </c>
      <c r="H1094" s="175">
        <v>21.6</v>
      </c>
      <c r="I1094" s="176"/>
      <c r="L1094" s="172"/>
      <c r="M1094" s="177"/>
      <c r="T1094" s="178"/>
      <c r="AT1094" s="173" t="s">
        <v>296</v>
      </c>
      <c r="AU1094" s="173" t="s">
        <v>89</v>
      </c>
      <c r="AV1094" s="13" t="s">
        <v>89</v>
      </c>
      <c r="AW1094" s="13" t="s">
        <v>33</v>
      </c>
      <c r="AX1094" s="13" t="s">
        <v>78</v>
      </c>
      <c r="AY1094" s="173" t="s">
        <v>150</v>
      </c>
    </row>
    <row r="1095" spans="2:51" s="13" customFormat="1" ht="12">
      <c r="B1095" s="172"/>
      <c r="D1095" s="150" t="s">
        <v>296</v>
      </c>
      <c r="E1095" s="173" t="s">
        <v>1</v>
      </c>
      <c r="F1095" s="174" t="s">
        <v>334</v>
      </c>
      <c r="H1095" s="175">
        <v>273.72</v>
      </c>
      <c r="I1095" s="176"/>
      <c r="L1095" s="172"/>
      <c r="M1095" s="177"/>
      <c r="T1095" s="178"/>
      <c r="AT1095" s="173" t="s">
        <v>296</v>
      </c>
      <c r="AU1095" s="173" t="s">
        <v>89</v>
      </c>
      <c r="AV1095" s="13" t="s">
        <v>89</v>
      </c>
      <c r="AW1095" s="13" t="s">
        <v>33</v>
      </c>
      <c r="AX1095" s="13" t="s">
        <v>78</v>
      </c>
      <c r="AY1095" s="173" t="s">
        <v>150</v>
      </c>
    </row>
    <row r="1096" spans="2:51" s="13" customFormat="1" ht="12">
      <c r="B1096" s="172"/>
      <c r="D1096" s="150" t="s">
        <v>296</v>
      </c>
      <c r="E1096" s="173" t="s">
        <v>1</v>
      </c>
      <c r="F1096" s="174" t="s">
        <v>335</v>
      </c>
      <c r="H1096" s="175">
        <v>12.48</v>
      </c>
      <c r="I1096" s="176"/>
      <c r="L1096" s="172"/>
      <c r="M1096" s="177"/>
      <c r="T1096" s="178"/>
      <c r="AT1096" s="173" t="s">
        <v>296</v>
      </c>
      <c r="AU1096" s="173" t="s">
        <v>89</v>
      </c>
      <c r="AV1096" s="13" t="s">
        <v>89</v>
      </c>
      <c r="AW1096" s="13" t="s">
        <v>33</v>
      </c>
      <c r="AX1096" s="13" t="s">
        <v>78</v>
      </c>
      <c r="AY1096" s="173" t="s">
        <v>150</v>
      </c>
    </row>
    <row r="1097" spans="2:51" s="13" customFormat="1" ht="12">
      <c r="B1097" s="172"/>
      <c r="D1097" s="150" t="s">
        <v>296</v>
      </c>
      <c r="E1097" s="173" t="s">
        <v>1</v>
      </c>
      <c r="F1097" s="174" t="s">
        <v>336</v>
      </c>
      <c r="H1097" s="175">
        <v>6.24</v>
      </c>
      <c r="I1097" s="176"/>
      <c r="L1097" s="172"/>
      <c r="M1097" s="177"/>
      <c r="T1097" s="178"/>
      <c r="AT1097" s="173" t="s">
        <v>296</v>
      </c>
      <c r="AU1097" s="173" t="s">
        <v>89</v>
      </c>
      <c r="AV1097" s="13" t="s">
        <v>89</v>
      </c>
      <c r="AW1097" s="13" t="s">
        <v>33</v>
      </c>
      <c r="AX1097" s="13" t="s">
        <v>78</v>
      </c>
      <c r="AY1097" s="173" t="s">
        <v>150</v>
      </c>
    </row>
    <row r="1098" spans="2:51" s="13" customFormat="1" ht="12">
      <c r="B1098" s="172"/>
      <c r="D1098" s="150" t="s">
        <v>296</v>
      </c>
      <c r="E1098" s="173" t="s">
        <v>1</v>
      </c>
      <c r="F1098" s="174" t="s">
        <v>337</v>
      </c>
      <c r="H1098" s="175">
        <v>4.68</v>
      </c>
      <c r="I1098" s="176"/>
      <c r="L1098" s="172"/>
      <c r="M1098" s="177"/>
      <c r="T1098" s="178"/>
      <c r="AT1098" s="173" t="s">
        <v>296</v>
      </c>
      <c r="AU1098" s="173" t="s">
        <v>89</v>
      </c>
      <c r="AV1098" s="13" t="s">
        <v>89</v>
      </c>
      <c r="AW1098" s="13" t="s">
        <v>33</v>
      </c>
      <c r="AX1098" s="13" t="s">
        <v>78</v>
      </c>
      <c r="AY1098" s="173" t="s">
        <v>150</v>
      </c>
    </row>
    <row r="1099" spans="2:51" s="14" customFormat="1" ht="12">
      <c r="B1099" s="179"/>
      <c r="D1099" s="150" t="s">
        <v>296</v>
      </c>
      <c r="E1099" s="180" t="s">
        <v>1</v>
      </c>
      <c r="F1099" s="181" t="s">
        <v>303</v>
      </c>
      <c r="H1099" s="182">
        <v>585.1</v>
      </c>
      <c r="I1099" s="183"/>
      <c r="L1099" s="179"/>
      <c r="M1099" s="184"/>
      <c r="T1099" s="185"/>
      <c r="AT1099" s="180" t="s">
        <v>296</v>
      </c>
      <c r="AU1099" s="180" t="s">
        <v>89</v>
      </c>
      <c r="AV1099" s="14" t="s">
        <v>171</v>
      </c>
      <c r="AW1099" s="14" t="s">
        <v>33</v>
      </c>
      <c r="AX1099" s="14" t="s">
        <v>86</v>
      </c>
      <c r="AY1099" s="180" t="s">
        <v>150</v>
      </c>
    </row>
    <row r="1100" spans="2:65" s="1" customFormat="1" ht="24.2" customHeight="1">
      <c r="B1100" s="32"/>
      <c r="C1100" s="154" t="s">
        <v>1247</v>
      </c>
      <c r="D1100" s="154" t="s">
        <v>172</v>
      </c>
      <c r="E1100" s="155" t="s">
        <v>1248</v>
      </c>
      <c r="F1100" s="156" t="s">
        <v>1249</v>
      </c>
      <c r="G1100" s="157" t="s">
        <v>293</v>
      </c>
      <c r="H1100" s="158">
        <v>1163.8</v>
      </c>
      <c r="I1100" s="159"/>
      <c r="J1100" s="160">
        <f>ROUND(I1100*H1100,2)</f>
        <v>0</v>
      </c>
      <c r="K1100" s="156" t="s">
        <v>294</v>
      </c>
      <c r="L1100" s="32"/>
      <c r="M1100" s="161" t="s">
        <v>1</v>
      </c>
      <c r="N1100" s="162" t="s">
        <v>43</v>
      </c>
      <c r="P1100" s="146">
        <f>O1100*H1100</f>
        <v>0</v>
      </c>
      <c r="Q1100" s="146">
        <v>0</v>
      </c>
      <c r="R1100" s="146">
        <f>Q1100*H1100</f>
        <v>0</v>
      </c>
      <c r="S1100" s="146">
        <v>0</v>
      </c>
      <c r="T1100" s="147">
        <f>S1100*H1100</f>
        <v>0</v>
      </c>
      <c r="AR1100" s="148" t="s">
        <v>171</v>
      </c>
      <c r="AT1100" s="148" t="s">
        <v>172</v>
      </c>
      <c r="AU1100" s="148" t="s">
        <v>89</v>
      </c>
      <c r="AY1100" s="17" t="s">
        <v>150</v>
      </c>
      <c r="BE1100" s="149">
        <f>IF(N1100="základní",J1100,0)</f>
        <v>0</v>
      </c>
      <c r="BF1100" s="149">
        <f>IF(N1100="snížená",J1100,0)</f>
        <v>0</v>
      </c>
      <c r="BG1100" s="149">
        <f>IF(N1100="zákl. přenesená",J1100,0)</f>
        <v>0</v>
      </c>
      <c r="BH1100" s="149">
        <f>IF(N1100="sníž. přenesená",J1100,0)</f>
        <v>0</v>
      </c>
      <c r="BI1100" s="149">
        <f>IF(N1100="nulová",J1100,0)</f>
        <v>0</v>
      </c>
      <c r="BJ1100" s="17" t="s">
        <v>86</v>
      </c>
      <c r="BK1100" s="149">
        <f>ROUND(I1100*H1100,2)</f>
        <v>0</v>
      </c>
      <c r="BL1100" s="17" t="s">
        <v>171</v>
      </c>
      <c r="BM1100" s="148" t="s">
        <v>1250</v>
      </c>
    </row>
    <row r="1101" spans="2:51" s="12" customFormat="1" ht="12">
      <c r="B1101" s="166"/>
      <c r="D1101" s="150" t="s">
        <v>296</v>
      </c>
      <c r="E1101" s="167" t="s">
        <v>1</v>
      </c>
      <c r="F1101" s="168" t="s">
        <v>307</v>
      </c>
      <c r="H1101" s="167" t="s">
        <v>1</v>
      </c>
      <c r="I1101" s="169"/>
      <c r="L1101" s="166"/>
      <c r="M1101" s="170"/>
      <c r="T1101" s="171"/>
      <c r="AT1101" s="167" t="s">
        <v>296</v>
      </c>
      <c r="AU1101" s="167" t="s">
        <v>89</v>
      </c>
      <c r="AV1101" s="12" t="s">
        <v>86</v>
      </c>
      <c r="AW1101" s="12" t="s">
        <v>33</v>
      </c>
      <c r="AX1101" s="12" t="s">
        <v>78</v>
      </c>
      <c r="AY1101" s="167" t="s">
        <v>150</v>
      </c>
    </row>
    <row r="1102" spans="2:51" s="13" customFormat="1" ht="12">
      <c r="B1102" s="172"/>
      <c r="D1102" s="150" t="s">
        <v>296</v>
      </c>
      <c r="E1102" s="173" t="s">
        <v>1</v>
      </c>
      <c r="F1102" s="174" t="s">
        <v>308</v>
      </c>
      <c r="H1102" s="175">
        <v>85</v>
      </c>
      <c r="I1102" s="176"/>
      <c r="L1102" s="172"/>
      <c r="M1102" s="177"/>
      <c r="T1102" s="178"/>
      <c r="AT1102" s="173" t="s">
        <v>296</v>
      </c>
      <c r="AU1102" s="173" t="s">
        <v>89</v>
      </c>
      <c r="AV1102" s="13" t="s">
        <v>89</v>
      </c>
      <c r="AW1102" s="13" t="s">
        <v>33</v>
      </c>
      <c r="AX1102" s="13" t="s">
        <v>78</v>
      </c>
      <c r="AY1102" s="173" t="s">
        <v>150</v>
      </c>
    </row>
    <row r="1103" spans="2:51" s="13" customFormat="1" ht="12">
      <c r="B1103" s="172"/>
      <c r="D1103" s="150" t="s">
        <v>296</v>
      </c>
      <c r="E1103" s="173" t="s">
        <v>1</v>
      </c>
      <c r="F1103" s="174" t="s">
        <v>309</v>
      </c>
      <c r="H1103" s="175">
        <v>281</v>
      </c>
      <c r="I1103" s="176"/>
      <c r="L1103" s="172"/>
      <c r="M1103" s="177"/>
      <c r="T1103" s="178"/>
      <c r="AT1103" s="173" t="s">
        <v>296</v>
      </c>
      <c r="AU1103" s="173" t="s">
        <v>89</v>
      </c>
      <c r="AV1103" s="13" t="s">
        <v>89</v>
      </c>
      <c r="AW1103" s="13" t="s">
        <v>33</v>
      </c>
      <c r="AX1103" s="13" t="s">
        <v>78</v>
      </c>
      <c r="AY1103" s="173" t="s">
        <v>150</v>
      </c>
    </row>
    <row r="1104" spans="2:51" s="13" customFormat="1" ht="12">
      <c r="B1104" s="172"/>
      <c r="D1104" s="150" t="s">
        <v>296</v>
      </c>
      <c r="E1104" s="173" t="s">
        <v>1</v>
      </c>
      <c r="F1104" s="174" t="s">
        <v>310</v>
      </c>
      <c r="H1104" s="175">
        <v>54</v>
      </c>
      <c r="I1104" s="176"/>
      <c r="L1104" s="172"/>
      <c r="M1104" s="177"/>
      <c r="T1104" s="178"/>
      <c r="AT1104" s="173" t="s">
        <v>296</v>
      </c>
      <c r="AU1104" s="173" t="s">
        <v>89</v>
      </c>
      <c r="AV1104" s="13" t="s">
        <v>89</v>
      </c>
      <c r="AW1104" s="13" t="s">
        <v>33</v>
      </c>
      <c r="AX1104" s="13" t="s">
        <v>78</v>
      </c>
      <c r="AY1104" s="173" t="s">
        <v>150</v>
      </c>
    </row>
    <row r="1105" spans="2:51" s="13" customFormat="1" ht="12">
      <c r="B1105" s="172"/>
      <c r="D1105" s="150" t="s">
        <v>296</v>
      </c>
      <c r="E1105" s="173" t="s">
        <v>1</v>
      </c>
      <c r="F1105" s="174" t="s">
        <v>311</v>
      </c>
      <c r="H1105" s="175">
        <v>11.4</v>
      </c>
      <c r="I1105" s="176"/>
      <c r="L1105" s="172"/>
      <c r="M1105" s="177"/>
      <c r="T1105" s="178"/>
      <c r="AT1105" s="173" t="s">
        <v>296</v>
      </c>
      <c r="AU1105" s="173" t="s">
        <v>89</v>
      </c>
      <c r="AV1105" s="13" t="s">
        <v>89</v>
      </c>
      <c r="AW1105" s="13" t="s">
        <v>33</v>
      </c>
      <c r="AX1105" s="13" t="s">
        <v>78</v>
      </c>
      <c r="AY1105" s="173" t="s">
        <v>150</v>
      </c>
    </row>
    <row r="1106" spans="2:51" s="13" customFormat="1" ht="12">
      <c r="B1106" s="172"/>
      <c r="D1106" s="150" t="s">
        <v>296</v>
      </c>
      <c r="E1106" s="173" t="s">
        <v>1</v>
      </c>
      <c r="F1106" s="174" t="s">
        <v>312</v>
      </c>
      <c r="H1106" s="175">
        <v>8</v>
      </c>
      <c r="I1106" s="176"/>
      <c r="L1106" s="172"/>
      <c r="M1106" s="177"/>
      <c r="T1106" s="178"/>
      <c r="AT1106" s="173" t="s">
        <v>296</v>
      </c>
      <c r="AU1106" s="173" t="s">
        <v>89</v>
      </c>
      <c r="AV1106" s="13" t="s">
        <v>89</v>
      </c>
      <c r="AW1106" s="13" t="s">
        <v>33</v>
      </c>
      <c r="AX1106" s="13" t="s">
        <v>78</v>
      </c>
      <c r="AY1106" s="173" t="s">
        <v>150</v>
      </c>
    </row>
    <row r="1107" spans="2:51" s="13" customFormat="1" ht="12">
      <c r="B1107" s="172"/>
      <c r="D1107" s="150" t="s">
        <v>296</v>
      </c>
      <c r="E1107" s="173" t="s">
        <v>1</v>
      </c>
      <c r="F1107" s="174" t="s">
        <v>313</v>
      </c>
      <c r="H1107" s="175">
        <v>33.5</v>
      </c>
      <c r="I1107" s="176"/>
      <c r="L1107" s="172"/>
      <c r="M1107" s="177"/>
      <c r="T1107" s="178"/>
      <c r="AT1107" s="173" t="s">
        <v>296</v>
      </c>
      <c r="AU1107" s="173" t="s">
        <v>89</v>
      </c>
      <c r="AV1107" s="13" t="s">
        <v>89</v>
      </c>
      <c r="AW1107" s="13" t="s">
        <v>33</v>
      </c>
      <c r="AX1107" s="13" t="s">
        <v>78</v>
      </c>
      <c r="AY1107" s="173" t="s">
        <v>150</v>
      </c>
    </row>
    <row r="1108" spans="2:51" s="13" customFormat="1" ht="12">
      <c r="B1108" s="172"/>
      <c r="D1108" s="150" t="s">
        <v>296</v>
      </c>
      <c r="E1108" s="173" t="s">
        <v>1</v>
      </c>
      <c r="F1108" s="174" t="s">
        <v>314</v>
      </c>
      <c r="H1108" s="175">
        <v>432.6</v>
      </c>
      <c r="I1108" s="176"/>
      <c r="L1108" s="172"/>
      <c r="M1108" s="177"/>
      <c r="T1108" s="178"/>
      <c r="AT1108" s="173" t="s">
        <v>296</v>
      </c>
      <c r="AU1108" s="173" t="s">
        <v>89</v>
      </c>
      <c r="AV1108" s="13" t="s">
        <v>89</v>
      </c>
      <c r="AW1108" s="13" t="s">
        <v>33</v>
      </c>
      <c r="AX1108" s="13" t="s">
        <v>78</v>
      </c>
      <c r="AY1108" s="173" t="s">
        <v>150</v>
      </c>
    </row>
    <row r="1109" spans="2:51" s="13" customFormat="1" ht="12">
      <c r="B1109" s="172"/>
      <c r="D1109" s="150" t="s">
        <v>296</v>
      </c>
      <c r="E1109" s="173" t="s">
        <v>1</v>
      </c>
      <c r="F1109" s="174" t="s">
        <v>315</v>
      </c>
      <c r="H1109" s="175">
        <v>16</v>
      </c>
      <c r="I1109" s="176"/>
      <c r="L1109" s="172"/>
      <c r="M1109" s="177"/>
      <c r="T1109" s="178"/>
      <c r="AT1109" s="173" t="s">
        <v>296</v>
      </c>
      <c r="AU1109" s="173" t="s">
        <v>89</v>
      </c>
      <c r="AV1109" s="13" t="s">
        <v>89</v>
      </c>
      <c r="AW1109" s="13" t="s">
        <v>33</v>
      </c>
      <c r="AX1109" s="13" t="s">
        <v>78</v>
      </c>
      <c r="AY1109" s="173" t="s">
        <v>150</v>
      </c>
    </row>
    <row r="1110" spans="2:51" s="13" customFormat="1" ht="12">
      <c r="B1110" s="172"/>
      <c r="D1110" s="150" t="s">
        <v>296</v>
      </c>
      <c r="E1110" s="173" t="s">
        <v>1</v>
      </c>
      <c r="F1110" s="174" t="s">
        <v>316</v>
      </c>
      <c r="H1110" s="175">
        <v>95.7</v>
      </c>
      <c r="I1110" s="176"/>
      <c r="L1110" s="172"/>
      <c r="M1110" s="177"/>
      <c r="T1110" s="178"/>
      <c r="AT1110" s="173" t="s">
        <v>296</v>
      </c>
      <c r="AU1110" s="173" t="s">
        <v>89</v>
      </c>
      <c r="AV1110" s="13" t="s">
        <v>89</v>
      </c>
      <c r="AW1110" s="13" t="s">
        <v>33</v>
      </c>
      <c r="AX1110" s="13" t="s">
        <v>78</v>
      </c>
      <c r="AY1110" s="173" t="s">
        <v>150</v>
      </c>
    </row>
    <row r="1111" spans="2:51" s="13" customFormat="1" ht="12">
      <c r="B1111" s="172"/>
      <c r="D1111" s="150" t="s">
        <v>296</v>
      </c>
      <c r="E1111" s="173" t="s">
        <v>1</v>
      </c>
      <c r="F1111" s="174" t="s">
        <v>317</v>
      </c>
      <c r="H1111" s="175">
        <v>80</v>
      </c>
      <c r="I1111" s="176"/>
      <c r="L1111" s="172"/>
      <c r="M1111" s="177"/>
      <c r="T1111" s="178"/>
      <c r="AT1111" s="173" t="s">
        <v>296</v>
      </c>
      <c r="AU1111" s="173" t="s">
        <v>89</v>
      </c>
      <c r="AV1111" s="13" t="s">
        <v>89</v>
      </c>
      <c r="AW1111" s="13" t="s">
        <v>33</v>
      </c>
      <c r="AX1111" s="13" t="s">
        <v>78</v>
      </c>
      <c r="AY1111" s="173" t="s">
        <v>150</v>
      </c>
    </row>
    <row r="1112" spans="2:51" s="13" customFormat="1" ht="12">
      <c r="B1112" s="172"/>
      <c r="D1112" s="150" t="s">
        <v>296</v>
      </c>
      <c r="E1112" s="173" t="s">
        <v>1</v>
      </c>
      <c r="F1112" s="174" t="s">
        <v>318</v>
      </c>
      <c r="H1112" s="175">
        <v>26.4</v>
      </c>
      <c r="I1112" s="176"/>
      <c r="L1112" s="172"/>
      <c r="M1112" s="177"/>
      <c r="T1112" s="178"/>
      <c r="AT1112" s="173" t="s">
        <v>296</v>
      </c>
      <c r="AU1112" s="173" t="s">
        <v>89</v>
      </c>
      <c r="AV1112" s="13" t="s">
        <v>89</v>
      </c>
      <c r="AW1112" s="13" t="s">
        <v>33</v>
      </c>
      <c r="AX1112" s="13" t="s">
        <v>78</v>
      </c>
      <c r="AY1112" s="173" t="s">
        <v>150</v>
      </c>
    </row>
    <row r="1113" spans="2:51" s="13" customFormat="1" ht="12">
      <c r="B1113" s="172"/>
      <c r="D1113" s="150" t="s">
        <v>296</v>
      </c>
      <c r="E1113" s="173" t="s">
        <v>1</v>
      </c>
      <c r="F1113" s="174" t="s">
        <v>319</v>
      </c>
      <c r="H1113" s="175">
        <v>40.2</v>
      </c>
      <c r="I1113" s="176"/>
      <c r="L1113" s="172"/>
      <c r="M1113" s="177"/>
      <c r="T1113" s="178"/>
      <c r="AT1113" s="173" t="s">
        <v>296</v>
      </c>
      <c r="AU1113" s="173" t="s">
        <v>89</v>
      </c>
      <c r="AV1113" s="13" t="s">
        <v>89</v>
      </c>
      <c r="AW1113" s="13" t="s">
        <v>33</v>
      </c>
      <c r="AX1113" s="13" t="s">
        <v>78</v>
      </c>
      <c r="AY1113" s="173" t="s">
        <v>150</v>
      </c>
    </row>
    <row r="1114" spans="2:51" s="14" customFormat="1" ht="12">
      <c r="B1114" s="179"/>
      <c r="D1114" s="150" t="s">
        <v>296</v>
      </c>
      <c r="E1114" s="180" t="s">
        <v>1</v>
      </c>
      <c r="F1114" s="181" t="s">
        <v>303</v>
      </c>
      <c r="H1114" s="182">
        <v>1163.8000000000002</v>
      </c>
      <c r="I1114" s="183"/>
      <c r="L1114" s="179"/>
      <c r="M1114" s="184"/>
      <c r="T1114" s="185"/>
      <c r="AT1114" s="180" t="s">
        <v>296</v>
      </c>
      <c r="AU1114" s="180" t="s">
        <v>89</v>
      </c>
      <c r="AV1114" s="14" t="s">
        <v>171</v>
      </c>
      <c r="AW1114" s="14" t="s">
        <v>33</v>
      </c>
      <c r="AX1114" s="14" t="s">
        <v>86</v>
      </c>
      <c r="AY1114" s="180" t="s">
        <v>150</v>
      </c>
    </row>
    <row r="1115" spans="2:63" s="11" customFormat="1" ht="22.9" customHeight="1">
      <c r="B1115" s="124"/>
      <c r="D1115" s="125" t="s">
        <v>77</v>
      </c>
      <c r="E1115" s="134" t="s">
        <v>195</v>
      </c>
      <c r="F1115" s="134" t="s">
        <v>1251</v>
      </c>
      <c r="I1115" s="127"/>
      <c r="J1115" s="135">
        <f>BK1115</f>
        <v>0</v>
      </c>
      <c r="L1115" s="124"/>
      <c r="M1115" s="129"/>
      <c r="P1115" s="130">
        <f>SUM(P1116:P1702)</f>
        <v>0</v>
      </c>
      <c r="R1115" s="130">
        <f>SUM(R1116:R1702)</f>
        <v>26.28535073999999</v>
      </c>
      <c r="T1115" s="131">
        <f>SUM(T1116:T1702)</f>
        <v>0</v>
      </c>
      <c r="AR1115" s="125" t="s">
        <v>86</v>
      </c>
      <c r="AT1115" s="132" t="s">
        <v>77</v>
      </c>
      <c r="AU1115" s="132" t="s">
        <v>86</v>
      </c>
      <c r="AY1115" s="125" t="s">
        <v>150</v>
      </c>
      <c r="BK1115" s="133">
        <f>SUM(BK1116:BK1702)</f>
        <v>0</v>
      </c>
    </row>
    <row r="1116" spans="2:65" s="1" customFormat="1" ht="24.2" customHeight="1">
      <c r="B1116" s="32"/>
      <c r="C1116" s="154" t="s">
        <v>1252</v>
      </c>
      <c r="D1116" s="154" t="s">
        <v>172</v>
      </c>
      <c r="E1116" s="155" t="s">
        <v>1253</v>
      </c>
      <c r="F1116" s="156" t="s">
        <v>1254</v>
      </c>
      <c r="G1116" s="157" t="s">
        <v>188</v>
      </c>
      <c r="H1116" s="158">
        <v>1098.8</v>
      </c>
      <c r="I1116" s="159"/>
      <c r="J1116" s="160">
        <f>ROUND(I1116*H1116,2)</f>
        <v>0</v>
      </c>
      <c r="K1116" s="156" t="s">
        <v>294</v>
      </c>
      <c r="L1116" s="32"/>
      <c r="M1116" s="161" t="s">
        <v>1</v>
      </c>
      <c r="N1116" s="162" t="s">
        <v>43</v>
      </c>
      <c r="P1116" s="146">
        <f>O1116*H1116</f>
        <v>0</v>
      </c>
      <c r="Q1116" s="146">
        <v>0</v>
      </c>
      <c r="R1116" s="146">
        <f>Q1116*H1116</f>
        <v>0</v>
      </c>
      <c r="S1116" s="146">
        <v>0</v>
      </c>
      <c r="T1116" s="147">
        <f>S1116*H1116</f>
        <v>0</v>
      </c>
      <c r="AR1116" s="148" t="s">
        <v>171</v>
      </c>
      <c r="AT1116" s="148" t="s">
        <v>172</v>
      </c>
      <c r="AU1116" s="148" t="s">
        <v>89</v>
      </c>
      <c r="AY1116" s="17" t="s">
        <v>150</v>
      </c>
      <c r="BE1116" s="149">
        <f>IF(N1116="základní",J1116,0)</f>
        <v>0</v>
      </c>
      <c r="BF1116" s="149">
        <f>IF(N1116="snížená",J1116,0)</f>
        <v>0</v>
      </c>
      <c r="BG1116" s="149">
        <f>IF(N1116="zákl. přenesená",J1116,0)</f>
        <v>0</v>
      </c>
      <c r="BH1116" s="149">
        <f>IF(N1116="sníž. přenesená",J1116,0)</f>
        <v>0</v>
      </c>
      <c r="BI1116" s="149">
        <f>IF(N1116="nulová",J1116,0)</f>
        <v>0</v>
      </c>
      <c r="BJ1116" s="17" t="s">
        <v>86</v>
      </c>
      <c r="BK1116" s="149">
        <f>ROUND(I1116*H1116,2)</f>
        <v>0</v>
      </c>
      <c r="BL1116" s="17" t="s">
        <v>171</v>
      </c>
      <c r="BM1116" s="148" t="s">
        <v>1255</v>
      </c>
    </row>
    <row r="1117" spans="2:51" s="12" customFormat="1" ht="12">
      <c r="B1117" s="166"/>
      <c r="D1117" s="150" t="s">
        <v>296</v>
      </c>
      <c r="E1117" s="167" t="s">
        <v>1</v>
      </c>
      <c r="F1117" s="168" t="s">
        <v>383</v>
      </c>
      <c r="H1117" s="167" t="s">
        <v>1</v>
      </c>
      <c r="I1117" s="169"/>
      <c r="L1117" s="166"/>
      <c r="M1117" s="170"/>
      <c r="T1117" s="171"/>
      <c r="AT1117" s="167" t="s">
        <v>296</v>
      </c>
      <c r="AU1117" s="167" t="s">
        <v>89</v>
      </c>
      <c r="AV1117" s="12" t="s">
        <v>86</v>
      </c>
      <c r="AW1117" s="12" t="s">
        <v>33</v>
      </c>
      <c r="AX1117" s="12" t="s">
        <v>78</v>
      </c>
      <c r="AY1117" s="167" t="s">
        <v>150</v>
      </c>
    </row>
    <row r="1118" spans="2:51" s="13" customFormat="1" ht="12">
      <c r="B1118" s="172"/>
      <c r="D1118" s="150" t="s">
        <v>296</v>
      </c>
      <c r="E1118" s="173" t="s">
        <v>1</v>
      </c>
      <c r="F1118" s="174" t="s">
        <v>1256</v>
      </c>
      <c r="H1118" s="175">
        <v>107.4</v>
      </c>
      <c r="I1118" s="176"/>
      <c r="L1118" s="172"/>
      <c r="M1118" s="177"/>
      <c r="T1118" s="178"/>
      <c r="AT1118" s="173" t="s">
        <v>296</v>
      </c>
      <c r="AU1118" s="173" t="s">
        <v>89</v>
      </c>
      <c r="AV1118" s="13" t="s">
        <v>89</v>
      </c>
      <c r="AW1118" s="13" t="s">
        <v>33</v>
      </c>
      <c r="AX1118" s="13" t="s">
        <v>78</v>
      </c>
      <c r="AY1118" s="173" t="s">
        <v>150</v>
      </c>
    </row>
    <row r="1119" spans="2:51" s="12" customFormat="1" ht="12">
      <c r="B1119" s="166"/>
      <c r="D1119" s="150" t="s">
        <v>296</v>
      </c>
      <c r="E1119" s="167" t="s">
        <v>1</v>
      </c>
      <c r="F1119" s="168" t="s">
        <v>393</v>
      </c>
      <c r="H1119" s="167" t="s">
        <v>1</v>
      </c>
      <c r="I1119" s="169"/>
      <c r="L1119" s="166"/>
      <c r="M1119" s="170"/>
      <c r="T1119" s="171"/>
      <c r="AT1119" s="167" t="s">
        <v>296</v>
      </c>
      <c r="AU1119" s="167" t="s">
        <v>89</v>
      </c>
      <c r="AV1119" s="12" t="s">
        <v>86</v>
      </c>
      <c r="AW1119" s="12" t="s">
        <v>33</v>
      </c>
      <c r="AX1119" s="12" t="s">
        <v>78</v>
      </c>
      <c r="AY1119" s="167" t="s">
        <v>150</v>
      </c>
    </row>
    <row r="1120" spans="2:51" s="13" customFormat="1" ht="12">
      <c r="B1120" s="172"/>
      <c r="D1120" s="150" t="s">
        <v>296</v>
      </c>
      <c r="E1120" s="173" t="s">
        <v>1</v>
      </c>
      <c r="F1120" s="174" t="s">
        <v>1257</v>
      </c>
      <c r="H1120" s="175">
        <v>317.99</v>
      </c>
      <c r="I1120" s="176"/>
      <c r="L1120" s="172"/>
      <c r="M1120" s="177"/>
      <c r="T1120" s="178"/>
      <c r="AT1120" s="173" t="s">
        <v>296</v>
      </c>
      <c r="AU1120" s="173" t="s">
        <v>89</v>
      </c>
      <c r="AV1120" s="13" t="s">
        <v>89</v>
      </c>
      <c r="AW1120" s="13" t="s">
        <v>33</v>
      </c>
      <c r="AX1120" s="13" t="s">
        <v>78</v>
      </c>
      <c r="AY1120" s="173" t="s">
        <v>150</v>
      </c>
    </row>
    <row r="1121" spans="2:51" s="12" customFormat="1" ht="12">
      <c r="B1121" s="166"/>
      <c r="D1121" s="150" t="s">
        <v>296</v>
      </c>
      <c r="E1121" s="167" t="s">
        <v>1</v>
      </c>
      <c r="F1121" s="168" t="s">
        <v>407</v>
      </c>
      <c r="H1121" s="167" t="s">
        <v>1</v>
      </c>
      <c r="I1121" s="169"/>
      <c r="L1121" s="166"/>
      <c r="M1121" s="170"/>
      <c r="T1121" s="171"/>
      <c r="AT1121" s="167" t="s">
        <v>296</v>
      </c>
      <c r="AU1121" s="167" t="s">
        <v>89</v>
      </c>
      <c r="AV1121" s="12" t="s">
        <v>86</v>
      </c>
      <c r="AW1121" s="12" t="s">
        <v>33</v>
      </c>
      <c r="AX1121" s="12" t="s">
        <v>78</v>
      </c>
      <c r="AY1121" s="167" t="s">
        <v>150</v>
      </c>
    </row>
    <row r="1122" spans="2:51" s="13" customFormat="1" ht="12">
      <c r="B1122" s="172"/>
      <c r="D1122" s="150" t="s">
        <v>296</v>
      </c>
      <c r="E1122" s="173" t="s">
        <v>1</v>
      </c>
      <c r="F1122" s="174" t="s">
        <v>1258</v>
      </c>
      <c r="H1122" s="175">
        <v>154.17</v>
      </c>
      <c r="I1122" s="176"/>
      <c r="L1122" s="172"/>
      <c r="M1122" s="177"/>
      <c r="T1122" s="178"/>
      <c r="AT1122" s="173" t="s">
        <v>296</v>
      </c>
      <c r="AU1122" s="173" t="s">
        <v>89</v>
      </c>
      <c r="AV1122" s="13" t="s">
        <v>89</v>
      </c>
      <c r="AW1122" s="13" t="s">
        <v>33</v>
      </c>
      <c r="AX1122" s="13" t="s">
        <v>78</v>
      </c>
      <c r="AY1122" s="173" t="s">
        <v>150</v>
      </c>
    </row>
    <row r="1123" spans="2:51" s="12" customFormat="1" ht="12">
      <c r="B1123" s="166"/>
      <c r="D1123" s="150" t="s">
        <v>296</v>
      </c>
      <c r="E1123" s="167" t="s">
        <v>1</v>
      </c>
      <c r="F1123" s="168" t="s">
        <v>409</v>
      </c>
      <c r="H1123" s="167" t="s">
        <v>1</v>
      </c>
      <c r="I1123" s="169"/>
      <c r="L1123" s="166"/>
      <c r="M1123" s="170"/>
      <c r="T1123" s="171"/>
      <c r="AT1123" s="167" t="s">
        <v>296</v>
      </c>
      <c r="AU1123" s="167" t="s">
        <v>89</v>
      </c>
      <c r="AV1123" s="12" t="s">
        <v>86</v>
      </c>
      <c r="AW1123" s="12" t="s">
        <v>33</v>
      </c>
      <c r="AX1123" s="12" t="s">
        <v>78</v>
      </c>
      <c r="AY1123" s="167" t="s">
        <v>150</v>
      </c>
    </row>
    <row r="1124" spans="2:51" s="13" customFormat="1" ht="12">
      <c r="B1124" s="172"/>
      <c r="D1124" s="150" t="s">
        <v>296</v>
      </c>
      <c r="E1124" s="173" t="s">
        <v>1</v>
      </c>
      <c r="F1124" s="174" t="s">
        <v>1259</v>
      </c>
      <c r="H1124" s="175">
        <v>67.01</v>
      </c>
      <c r="I1124" s="176"/>
      <c r="L1124" s="172"/>
      <c r="M1124" s="177"/>
      <c r="T1124" s="178"/>
      <c r="AT1124" s="173" t="s">
        <v>296</v>
      </c>
      <c r="AU1124" s="173" t="s">
        <v>89</v>
      </c>
      <c r="AV1124" s="13" t="s">
        <v>89</v>
      </c>
      <c r="AW1124" s="13" t="s">
        <v>33</v>
      </c>
      <c r="AX1124" s="13" t="s">
        <v>78</v>
      </c>
      <c r="AY1124" s="173" t="s">
        <v>150</v>
      </c>
    </row>
    <row r="1125" spans="2:51" s="12" customFormat="1" ht="12">
      <c r="B1125" s="166"/>
      <c r="D1125" s="150" t="s">
        <v>296</v>
      </c>
      <c r="E1125" s="167" t="s">
        <v>1</v>
      </c>
      <c r="F1125" s="168" t="s">
        <v>395</v>
      </c>
      <c r="H1125" s="167" t="s">
        <v>1</v>
      </c>
      <c r="I1125" s="169"/>
      <c r="L1125" s="166"/>
      <c r="M1125" s="170"/>
      <c r="T1125" s="171"/>
      <c r="AT1125" s="167" t="s">
        <v>296</v>
      </c>
      <c r="AU1125" s="167" t="s">
        <v>89</v>
      </c>
      <c r="AV1125" s="12" t="s">
        <v>86</v>
      </c>
      <c r="AW1125" s="12" t="s">
        <v>33</v>
      </c>
      <c r="AX1125" s="12" t="s">
        <v>78</v>
      </c>
      <c r="AY1125" s="167" t="s">
        <v>150</v>
      </c>
    </row>
    <row r="1126" spans="2:51" s="13" customFormat="1" ht="12">
      <c r="B1126" s="172"/>
      <c r="D1126" s="150" t="s">
        <v>296</v>
      </c>
      <c r="E1126" s="173" t="s">
        <v>1</v>
      </c>
      <c r="F1126" s="174" t="s">
        <v>1260</v>
      </c>
      <c r="H1126" s="175">
        <v>216.76</v>
      </c>
      <c r="I1126" s="176"/>
      <c r="L1126" s="172"/>
      <c r="M1126" s="177"/>
      <c r="T1126" s="178"/>
      <c r="AT1126" s="173" t="s">
        <v>296</v>
      </c>
      <c r="AU1126" s="173" t="s">
        <v>89</v>
      </c>
      <c r="AV1126" s="13" t="s">
        <v>89</v>
      </c>
      <c r="AW1126" s="13" t="s">
        <v>33</v>
      </c>
      <c r="AX1126" s="13" t="s">
        <v>78</v>
      </c>
      <c r="AY1126" s="173" t="s">
        <v>150</v>
      </c>
    </row>
    <row r="1127" spans="2:51" s="12" customFormat="1" ht="12">
      <c r="B1127" s="166"/>
      <c r="D1127" s="150" t="s">
        <v>296</v>
      </c>
      <c r="E1127" s="167" t="s">
        <v>1</v>
      </c>
      <c r="F1127" s="168" t="s">
        <v>398</v>
      </c>
      <c r="H1127" s="167" t="s">
        <v>1</v>
      </c>
      <c r="I1127" s="169"/>
      <c r="L1127" s="166"/>
      <c r="M1127" s="170"/>
      <c r="T1127" s="171"/>
      <c r="AT1127" s="167" t="s">
        <v>296</v>
      </c>
      <c r="AU1127" s="167" t="s">
        <v>89</v>
      </c>
      <c r="AV1127" s="12" t="s">
        <v>86</v>
      </c>
      <c r="AW1127" s="12" t="s">
        <v>33</v>
      </c>
      <c r="AX1127" s="12" t="s">
        <v>78</v>
      </c>
      <c r="AY1127" s="167" t="s">
        <v>150</v>
      </c>
    </row>
    <row r="1128" spans="2:51" s="13" customFormat="1" ht="12">
      <c r="B1128" s="172"/>
      <c r="D1128" s="150" t="s">
        <v>296</v>
      </c>
      <c r="E1128" s="173" t="s">
        <v>1</v>
      </c>
      <c r="F1128" s="174" t="s">
        <v>1261</v>
      </c>
      <c r="H1128" s="175">
        <v>95.77</v>
      </c>
      <c r="I1128" s="176"/>
      <c r="L1128" s="172"/>
      <c r="M1128" s="177"/>
      <c r="T1128" s="178"/>
      <c r="AT1128" s="173" t="s">
        <v>296</v>
      </c>
      <c r="AU1128" s="173" t="s">
        <v>89</v>
      </c>
      <c r="AV1128" s="13" t="s">
        <v>89</v>
      </c>
      <c r="AW1128" s="13" t="s">
        <v>33</v>
      </c>
      <c r="AX1128" s="13" t="s">
        <v>78</v>
      </c>
      <c r="AY1128" s="173" t="s">
        <v>150</v>
      </c>
    </row>
    <row r="1129" spans="2:51" s="12" customFormat="1" ht="12">
      <c r="B1129" s="166"/>
      <c r="D1129" s="150" t="s">
        <v>296</v>
      </c>
      <c r="E1129" s="167" t="s">
        <v>1</v>
      </c>
      <c r="F1129" s="168" t="s">
        <v>510</v>
      </c>
      <c r="H1129" s="167" t="s">
        <v>1</v>
      </c>
      <c r="I1129" s="169"/>
      <c r="L1129" s="166"/>
      <c r="M1129" s="170"/>
      <c r="T1129" s="171"/>
      <c r="AT1129" s="167" t="s">
        <v>296</v>
      </c>
      <c r="AU1129" s="167" t="s">
        <v>89</v>
      </c>
      <c r="AV1129" s="12" t="s">
        <v>86</v>
      </c>
      <c r="AW1129" s="12" t="s">
        <v>33</v>
      </c>
      <c r="AX1129" s="12" t="s">
        <v>78</v>
      </c>
      <c r="AY1129" s="167" t="s">
        <v>150</v>
      </c>
    </row>
    <row r="1130" spans="2:51" s="13" customFormat="1" ht="12">
      <c r="B1130" s="172"/>
      <c r="D1130" s="150" t="s">
        <v>296</v>
      </c>
      <c r="E1130" s="173" t="s">
        <v>1</v>
      </c>
      <c r="F1130" s="174" t="s">
        <v>1262</v>
      </c>
      <c r="H1130" s="175">
        <v>79.91</v>
      </c>
      <c r="I1130" s="176"/>
      <c r="L1130" s="172"/>
      <c r="M1130" s="177"/>
      <c r="T1130" s="178"/>
      <c r="AT1130" s="173" t="s">
        <v>296</v>
      </c>
      <c r="AU1130" s="173" t="s">
        <v>89</v>
      </c>
      <c r="AV1130" s="13" t="s">
        <v>89</v>
      </c>
      <c r="AW1130" s="13" t="s">
        <v>33</v>
      </c>
      <c r="AX1130" s="13" t="s">
        <v>78</v>
      </c>
      <c r="AY1130" s="173" t="s">
        <v>150</v>
      </c>
    </row>
    <row r="1131" spans="2:51" s="12" customFormat="1" ht="12">
      <c r="B1131" s="166"/>
      <c r="D1131" s="150" t="s">
        <v>296</v>
      </c>
      <c r="E1131" s="167" t="s">
        <v>1</v>
      </c>
      <c r="F1131" s="168" t="s">
        <v>414</v>
      </c>
      <c r="H1131" s="167" t="s">
        <v>1</v>
      </c>
      <c r="I1131" s="169"/>
      <c r="L1131" s="166"/>
      <c r="M1131" s="170"/>
      <c r="T1131" s="171"/>
      <c r="AT1131" s="167" t="s">
        <v>296</v>
      </c>
      <c r="AU1131" s="167" t="s">
        <v>89</v>
      </c>
      <c r="AV1131" s="12" t="s">
        <v>86</v>
      </c>
      <c r="AW1131" s="12" t="s">
        <v>33</v>
      </c>
      <c r="AX1131" s="12" t="s">
        <v>78</v>
      </c>
      <c r="AY1131" s="167" t="s">
        <v>150</v>
      </c>
    </row>
    <row r="1132" spans="2:51" s="13" customFormat="1" ht="12">
      <c r="B1132" s="172"/>
      <c r="D1132" s="150" t="s">
        <v>296</v>
      </c>
      <c r="E1132" s="173" t="s">
        <v>1</v>
      </c>
      <c r="F1132" s="174" t="s">
        <v>1263</v>
      </c>
      <c r="H1132" s="175">
        <v>59.79</v>
      </c>
      <c r="I1132" s="176"/>
      <c r="L1132" s="172"/>
      <c r="M1132" s="177"/>
      <c r="T1132" s="178"/>
      <c r="AT1132" s="173" t="s">
        <v>296</v>
      </c>
      <c r="AU1132" s="173" t="s">
        <v>89</v>
      </c>
      <c r="AV1132" s="13" t="s">
        <v>89</v>
      </c>
      <c r="AW1132" s="13" t="s">
        <v>33</v>
      </c>
      <c r="AX1132" s="13" t="s">
        <v>78</v>
      </c>
      <c r="AY1132" s="173" t="s">
        <v>150</v>
      </c>
    </row>
    <row r="1133" spans="2:51" s="14" customFormat="1" ht="12">
      <c r="B1133" s="179"/>
      <c r="D1133" s="150" t="s">
        <v>296</v>
      </c>
      <c r="E1133" s="180" t="s">
        <v>1</v>
      </c>
      <c r="F1133" s="181" t="s">
        <v>303</v>
      </c>
      <c r="H1133" s="182">
        <v>1098.8</v>
      </c>
      <c r="I1133" s="183"/>
      <c r="L1133" s="179"/>
      <c r="M1133" s="184"/>
      <c r="T1133" s="185"/>
      <c r="AT1133" s="180" t="s">
        <v>296</v>
      </c>
      <c r="AU1133" s="180" t="s">
        <v>89</v>
      </c>
      <c r="AV1133" s="14" t="s">
        <v>171</v>
      </c>
      <c r="AW1133" s="14" t="s">
        <v>33</v>
      </c>
      <c r="AX1133" s="14" t="s">
        <v>86</v>
      </c>
      <c r="AY1133" s="180" t="s">
        <v>150</v>
      </c>
    </row>
    <row r="1134" spans="2:65" s="1" customFormat="1" ht="16.5" customHeight="1">
      <c r="B1134" s="32"/>
      <c r="C1134" s="136" t="s">
        <v>1264</v>
      </c>
      <c r="D1134" s="136" t="s">
        <v>153</v>
      </c>
      <c r="E1134" s="137" t="s">
        <v>1265</v>
      </c>
      <c r="F1134" s="138" t="s">
        <v>1266</v>
      </c>
      <c r="G1134" s="139" t="s">
        <v>188</v>
      </c>
      <c r="H1134" s="140">
        <v>1253.13</v>
      </c>
      <c r="I1134" s="141"/>
      <c r="J1134" s="142">
        <f>ROUND(I1134*H1134,2)</f>
        <v>0</v>
      </c>
      <c r="K1134" s="138" t="s">
        <v>294</v>
      </c>
      <c r="L1134" s="143"/>
      <c r="M1134" s="144" t="s">
        <v>1</v>
      </c>
      <c r="N1134" s="145" t="s">
        <v>43</v>
      </c>
      <c r="P1134" s="146">
        <f>O1134*H1134</f>
        <v>0</v>
      </c>
      <c r="Q1134" s="146">
        <v>0.00214</v>
      </c>
      <c r="R1134" s="146">
        <f>Q1134*H1134</f>
        <v>2.6816982</v>
      </c>
      <c r="S1134" s="146">
        <v>0</v>
      </c>
      <c r="T1134" s="147">
        <f>S1134*H1134</f>
        <v>0</v>
      </c>
      <c r="AR1134" s="148" t="s">
        <v>195</v>
      </c>
      <c r="AT1134" s="148" t="s">
        <v>153</v>
      </c>
      <c r="AU1134" s="148" t="s">
        <v>89</v>
      </c>
      <c r="AY1134" s="17" t="s">
        <v>150</v>
      </c>
      <c r="BE1134" s="149">
        <f>IF(N1134="základní",J1134,0)</f>
        <v>0</v>
      </c>
      <c r="BF1134" s="149">
        <f>IF(N1134="snížená",J1134,0)</f>
        <v>0</v>
      </c>
      <c r="BG1134" s="149">
        <f>IF(N1134="zákl. přenesená",J1134,0)</f>
        <v>0</v>
      </c>
      <c r="BH1134" s="149">
        <f>IF(N1134="sníž. přenesená",J1134,0)</f>
        <v>0</v>
      </c>
      <c r="BI1134" s="149">
        <f>IF(N1134="nulová",J1134,0)</f>
        <v>0</v>
      </c>
      <c r="BJ1134" s="17" t="s">
        <v>86</v>
      </c>
      <c r="BK1134" s="149">
        <f>ROUND(I1134*H1134,2)</f>
        <v>0</v>
      </c>
      <c r="BL1134" s="17" t="s">
        <v>171</v>
      </c>
      <c r="BM1134" s="148" t="s">
        <v>1267</v>
      </c>
    </row>
    <row r="1135" spans="2:51" s="12" customFormat="1" ht="12">
      <c r="B1135" s="166"/>
      <c r="D1135" s="150" t="s">
        <v>296</v>
      </c>
      <c r="E1135" s="167" t="s">
        <v>1</v>
      </c>
      <c r="F1135" s="168" t="s">
        <v>383</v>
      </c>
      <c r="H1135" s="167" t="s">
        <v>1</v>
      </c>
      <c r="I1135" s="169"/>
      <c r="L1135" s="166"/>
      <c r="M1135" s="170"/>
      <c r="T1135" s="171"/>
      <c r="AT1135" s="167" t="s">
        <v>296</v>
      </c>
      <c r="AU1135" s="167" t="s">
        <v>89</v>
      </c>
      <c r="AV1135" s="12" t="s">
        <v>86</v>
      </c>
      <c r="AW1135" s="12" t="s">
        <v>33</v>
      </c>
      <c r="AX1135" s="12" t="s">
        <v>78</v>
      </c>
      <c r="AY1135" s="167" t="s">
        <v>150</v>
      </c>
    </row>
    <row r="1136" spans="2:51" s="13" customFormat="1" ht="12">
      <c r="B1136" s="172"/>
      <c r="D1136" s="150" t="s">
        <v>296</v>
      </c>
      <c r="E1136" s="173" t="s">
        <v>1</v>
      </c>
      <c r="F1136" s="174" t="s">
        <v>1268</v>
      </c>
      <c r="H1136" s="175">
        <v>109.011</v>
      </c>
      <c r="I1136" s="176"/>
      <c r="L1136" s="172"/>
      <c r="M1136" s="177"/>
      <c r="T1136" s="178"/>
      <c r="AT1136" s="173" t="s">
        <v>296</v>
      </c>
      <c r="AU1136" s="173" t="s">
        <v>89</v>
      </c>
      <c r="AV1136" s="13" t="s">
        <v>89</v>
      </c>
      <c r="AW1136" s="13" t="s">
        <v>33</v>
      </c>
      <c r="AX1136" s="13" t="s">
        <v>78</v>
      </c>
      <c r="AY1136" s="173" t="s">
        <v>150</v>
      </c>
    </row>
    <row r="1137" spans="2:51" s="12" customFormat="1" ht="12">
      <c r="B1137" s="166"/>
      <c r="D1137" s="150" t="s">
        <v>296</v>
      </c>
      <c r="E1137" s="167" t="s">
        <v>1</v>
      </c>
      <c r="F1137" s="168" t="s">
        <v>393</v>
      </c>
      <c r="H1137" s="167" t="s">
        <v>1</v>
      </c>
      <c r="I1137" s="169"/>
      <c r="L1137" s="166"/>
      <c r="M1137" s="170"/>
      <c r="T1137" s="171"/>
      <c r="AT1137" s="167" t="s">
        <v>296</v>
      </c>
      <c r="AU1137" s="167" t="s">
        <v>89</v>
      </c>
      <c r="AV1137" s="12" t="s">
        <v>86</v>
      </c>
      <c r="AW1137" s="12" t="s">
        <v>33</v>
      </c>
      <c r="AX1137" s="12" t="s">
        <v>78</v>
      </c>
      <c r="AY1137" s="167" t="s">
        <v>150</v>
      </c>
    </row>
    <row r="1138" spans="2:51" s="13" customFormat="1" ht="12">
      <c r="B1138" s="172"/>
      <c r="D1138" s="150" t="s">
        <v>296</v>
      </c>
      <c r="E1138" s="173" t="s">
        <v>1</v>
      </c>
      <c r="F1138" s="174" t="s">
        <v>1269</v>
      </c>
      <c r="H1138" s="175">
        <v>322.76</v>
      </c>
      <c r="I1138" s="176"/>
      <c r="L1138" s="172"/>
      <c r="M1138" s="177"/>
      <c r="T1138" s="178"/>
      <c r="AT1138" s="173" t="s">
        <v>296</v>
      </c>
      <c r="AU1138" s="173" t="s">
        <v>89</v>
      </c>
      <c r="AV1138" s="13" t="s">
        <v>89</v>
      </c>
      <c r="AW1138" s="13" t="s">
        <v>33</v>
      </c>
      <c r="AX1138" s="13" t="s">
        <v>78</v>
      </c>
      <c r="AY1138" s="173" t="s">
        <v>150</v>
      </c>
    </row>
    <row r="1139" spans="2:51" s="12" customFormat="1" ht="12">
      <c r="B1139" s="166"/>
      <c r="D1139" s="150" t="s">
        <v>296</v>
      </c>
      <c r="E1139" s="167" t="s">
        <v>1</v>
      </c>
      <c r="F1139" s="168" t="s">
        <v>407</v>
      </c>
      <c r="H1139" s="167" t="s">
        <v>1</v>
      </c>
      <c r="I1139" s="169"/>
      <c r="L1139" s="166"/>
      <c r="M1139" s="170"/>
      <c r="T1139" s="171"/>
      <c r="AT1139" s="167" t="s">
        <v>296</v>
      </c>
      <c r="AU1139" s="167" t="s">
        <v>89</v>
      </c>
      <c r="AV1139" s="12" t="s">
        <v>86</v>
      </c>
      <c r="AW1139" s="12" t="s">
        <v>33</v>
      </c>
      <c r="AX1139" s="12" t="s">
        <v>78</v>
      </c>
      <c r="AY1139" s="167" t="s">
        <v>150</v>
      </c>
    </row>
    <row r="1140" spans="2:51" s="13" customFormat="1" ht="12">
      <c r="B1140" s="172"/>
      <c r="D1140" s="150" t="s">
        <v>296</v>
      </c>
      <c r="E1140" s="173" t="s">
        <v>1</v>
      </c>
      <c r="F1140" s="174" t="s">
        <v>1270</v>
      </c>
      <c r="H1140" s="175">
        <v>156.483</v>
      </c>
      <c r="I1140" s="176"/>
      <c r="L1140" s="172"/>
      <c r="M1140" s="177"/>
      <c r="T1140" s="178"/>
      <c r="AT1140" s="173" t="s">
        <v>296</v>
      </c>
      <c r="AU1140" s="173" t="s">
        <v>89</v>
      </c>
      <c r="AV1140" s="13" t="s">
        <v>89</v>
      </c>
      <c r="AW1140" s="13" t="s">
        <v>33</v>
      </c>
      <c r="AX1140" s="13" t="s">
        <v>78</v>
      </c>
      <c r="AY1140" s="173" t="s">
        <v>150</v>
      </c>
    </row>
    <row r="1141" spans="2:51" s="12" customFormat="1" ht="12">
      <c r="B1141" s="166"/>
      <c r="D1141" s="150" t="s">
        <v>296</v>
      </c>
      <c r="E1141" s="167" t="s">
        <v>1</v>
      </c>
      <c r="F1141" s="168" t="s">
        <v>409</v>
      </c>
      <c r="H1141" s="167" t="s">
        <v>1</v>
      </c>
      <c r="I1141" s="169"/>
      <c r="L1141" s="166"/>
      <c r="M1141" s="170"/>
      <c r="T1141" s="171"/>
      <c r="AT1141" s="167" t="s">
        <v>296</v>
      </c>
      <c r="AU1141" s="167" t="s">
        <v>89</v>
      </c>
      <c r="AV1141" s="12" t="s">
        <v>86</v>
      </c>
      <c r="AW1141" s="12" t="s">
        <v>33</v>
      </c>
      <c r="AX1141" s="12" t="s">
        <v>78</v>
      </c>
      <c r="AY1141" s="167" t="s">
        <v>150</v>
      </c>
    </row>
    <row r="1142" spans="2:51" s="13" customFormat="1" ht="12">
      <c r="B1142" s="172"/>
      <c r="D1142" s="150" t="s">
        <v>296</v>
      </c>
      <c r="E1142" s="173" t="s">
        <v>1</v>
      </c>
      <c r="F1142" s="174" t="s">
        <v>1271</v>
      </c>
      <c r="H1142" s="175">
        <v>68.015</v>
      </c>
      <c r="I1142" s="176"/>
      <c r="L1142" s="172"/>
      <c r="M1142" s="177"/>
      <c r="T1142" s="178"/>
      <c r="AT1142" s="173" t="s">
        <v>296</v>
      </c>
      <c r="AU1142" s="173" t="s">
        <v>89</v>
      </c>
      <c r="AV1142" s="13" t="s">
        <v>89</v>
      </c>
      <c r="AW1142" s="13" t="s">
        <v>33</v>
      </c>
      <c r="AX1142" s="13" t="s">
        <v>78</v>
      </c>
      <c r="AY1142" s="173" t="s">
        <v>150</v>
      </c>
    </row>
    <row r="1143" spans="2:51" s="13" customFormat="1" ht="12">
      <c r="B1143" s="172"/>
      <c r="D1143" s="150" t="s">
        <v>296</v>
      </c>
      <c r="E1143" s="173" t="s">
        <v>1</v>
      </c>
      <c r="F1143" s="174" t="s">
        <v>1272</v>
      </c>
      <c r="H1143" s="175">
        <v>137.847</v>
      </c>
      <c r="I1143" s="176"/>
      <c r="L1143" s="172"/>
      <c r="M1143" s="177"/>
      <c r="T1143" s="178"/>
      <c r="AT1143" s="173" t="s">
        <v>296</v>
      </c>
      <c r="AU1143" s="173" t="s">
        <v>89</v>
      </c>
      <c r="AV1143" s="13" t="s">
        <v>89</v>
      </c>
      <c r="AW1143" s="13" t="s">
        <v>33</v>
      </c>
      <c r="AX1143" s="13" t="s">
        <v>78</v>
      </c>
      <c r="AY1143" s="173" t="s">
        <v>150</v>
      </c>
    </row>
    <row r="1144" spans="2:51" s="12" customFormat="1" ht="12">
      <c r="B1144" s="166"/>
      <c r="D1144" s="150" t="s">
        <v>296</v>
      </c>
      <c r="E1144" s="167" t="s">
        <v>1</v>
      </c>
      <c r="F1144" s="168" t="s">
        <v>395</v>
      </c>
      <c r="H1144" s="167" t="s">
        <v>1</v>
      </c>
      <c r="I1144" s="169"/>
      <c r="L1144" s="166"/>
      <c r="M1144" s="170"/>
      <c r="T1144" s="171"/>
      <c r="AT1144" s="167" t="s">
        <v>296</v>
      </c>
      <c r="AU1144" s="167" t="s">
        <v>89</v>
      </c>
      <c r="AV1144" s="12" t="s">
        <v>86</v>
      </c>
      <c r="AW1144" s="12" t="s">
        <v>33</v>
      </c>
      <c r="AX1144" s="12" t="s">
        <v>78</v>
      </c>
      <c r="AY1144" s="167" t="s">
        <v>150</v>
      </c>
    </row>
    <row r="1145" spans="2:51" s="13" customFormat="1" ht="12">
      <c r="B1145" s="172"/>
      <c r="D1145" s="150" t="s">
        <v>296</v>
      </c>
      <c r="E1145" s="173" t="s">
        <v>1</v>
      </c>
      <c r="F1145" s="174" t="s">
        <v>1273</v>
      </c>
      <c r="H1145" s="175">
        <v>220.011</v>
      </c>
      <c r="I1145" s="176"/>
      <c r="L1145" s="172"/>
      <c r="M1145" s="177"/>
      <c r="T1145" s="178"/>
      <c r="AT1145" s="173" t="s">
        <v>296</v>
      </c>
      <c r="AU1145" s="173" t="s">
        <v>89</v>
      </c>
      <c r="AV1145" s="13" t="s">
        <v>89</v>
      </c>
      <c r="AW1145" s="13" t="s">
        <v>33</v>
      </c>
      <c r="AX1145" s="13" t="s">
        <v>78</v>
      </c>
      <c r="AY1145" s="173" t="s">
        <v>150</v>
      </c>
    </row>
    <row r="1146" spans="2:51" s="12" customFormat="1" ht="12">
      <c r="B1146" s="166"/>
      <c r="D1146" s="150" t="s">
        <v>296</v>
      </c>
      <c r="E1146" s="167" t="s">
        <v>1</v>
      </c>
      <c r="F1146" s="168" t="s">
        <v>398</v>
      </c>
      <c r="H1146" s="167" t="s">
        <v>1</v>
      </c>
      <c r="I1146" s="169"/>
      <c r="L1146" s="166"/>
      <c r="M1146" s="170"/>
      <c r="T1146" s="171"/>
      <c r="AT1146" s="167" t="s">
        <v>296</v>
      </c>
      <c r="AU1146" s="167" t="s">
        <v>89</v>
      </c>
      <c r="AV1146" s="12" t="s">
        <v>86</v>
      </c>
      <c r="AW1146" s="12" t="s">
        <v>33</v>
      </c>
      <c r="AX1146" s="12" t="s">
        <v>78</v>
      </c>
      <c r="AY1146" s="167" t="s">
        <v>150</v>
      </c>
    </row>
    <row r="1147" spans="2:51" s="13" customFormat="1" ht="12">
      <c r="B1147" s="172"/>
      <c r="D1147" s="150" t="s">
        <v>296</v>
      </c>
      <c r="E1147" s="173" t="s">
        <v>1</v>
      </c>
      <c r="F1147" s="174" t="s">
        <v>1274</v>
      </c>
      <c r="H1147" s="175">
        <v>92.436</v>
      </c>
      <c r="I1147" s="176"/>
      <c r="L1147" s="172"/>
      <c r="M1147" s="177"/>
      <c r="T1147" s="178"/>
      <c r="AT1147" s="173" t="s">
        <v>296</v>
      </c>
      <c r="AU1147" s="173" t="s">
        <v>89</v>
      </c>
      <c r="AV1147" s="13" t="s">
        <v>89</v>
      </c>
      <c r="AW1147" s="13" t="s">
        <v>33</v>
      </c>
      <c r="AX1147" s="13" t="s">
        <v>78</v>
      </c>
      <c r="AY1147" s="173" t="s">
        <v>150</v>
      </c>
    </row>
    <row r="1148" spans="2:51" s="13" customFormat="1" ht="22.5">
      <c r="B1148" s="172"/>
      <c r="D1148" s="150" t="s">
        <v>296</v>
      </c>
      <c r="E1148" s="173" t="s">
        <v>1</v>
      </c>
      <c r="F1148" s="174" t="s">
        <v>1275</v>
      </c>
      <c r="H1148" s="175">
        <v>4.771</v>
      </c>
      <c r="I1148" s="176"/>
      <c r="L1148" s="172"/>
      <c r="M1148" s="177"/>
      <c r="T1148" s="178"/>
      <c r="AT1148" s="173" t="s">
        <v>296</v>
      </c>
      <c r="AU1148" s="173" t="s">
        <v>89</v>
      </c>
      <c r="AV1148" s="13" t="s">
        <v>89</v>
      </c>
      <c r="AW1148" s="13" t="s">
        <v>33</v>
      </c>
      <c r="AX1148" s="13" t="s">
        <v>78</v>
      </c>
      <c r="AY1148" s="173" t="s">
        <v>150</v>
      </c>
    </row>
    <row r="1149" spans="2:51" s="12" customFormat="1" ht="12">
      <c r="B1149" s="166"/>
      <c r="D1149" s="150" t="s">
        <v>296</v>
      </c>
      <c r="E1149" s="167" t="s">
        <v>1</v>
      </c>
      <c r="F1149" s="168" t="s">
        <v>510</v>
      </c>
      <c r="H1149" s="167" t="s">
        <v>1</v>
      </c>
      <c r="I1149" s="169"/>
      <c r="L1149" s="166"/>
      <c r="M1149" s="170"/>
      <c r="T1149" s="171"/>
      <c r="AT1149" s="167" t="s">
        <v>296</v>
      </c>
      <c r="AU1149" s="167" t="s">
        <v>89</v>
      </c>
      <c r="AV1149" s="12" t="s">
        <v>86</v>
      </c>
      <c r="AW1149" s="12" t="s">
        <v>33</v>
      </c>
      <c r="AX1149" s="12" t="s">
        <v>78</v>
      </c>
      <c r="AY1149" s="167" t="s">
        <v>150</v>
      </c>
    </row>
    <row r="1150" spans="2:51" s="13" customFormat="1" ht="12">
      <c r="B1150" s="172"/>
      <c r="D1150" s="150" t="s">
        <v>296</v>
      </c>
      <c r="E1150" s="173" t="s">
        <v>1</v>
      </c>
      <c r="F1150" s="174" t="s">
        <v>1276</v>
      </c>
      <c r="H1150" s="175">
        <v>81.109</v>
      </c>
      <c r="I1150" s="176"/>
      <c r="L1150" s="172"/>
      <c r="M1150" s="177"/>
      <c r="T1150" s="178"/>
      <c r="AT1150" s="173" t="s">
        <v>296</v>
      </c>
      <c r="AU1150" s="173" t="s">
        <v>89</v>
      </c>
      <c r="AV1150" s="13" t="s">
        <v>89</v>
      </c>
      <c r="AW1150" s="13" t="s">
        <v>33</v>
      </c>
      <c r="AX1150" s="13" t="s">
        <v>78</v>
      </c>
      <c r="AY1150" s="173" t="s">
        <v>150</v>
      </c>
    </row>
    <row r="1151" spans="2:51" s="12" customFormat="1" ht="12">
      <c r="B1151" s="166"/>
      <c r="D1151" s="150" t="s">
        <v>296</v>
      </c>
      <c r="E1151" s="167" t="s">
        <v>1</v>
      </c>
      <c r="F1151" s="168" t="s">
        <v>414</v>
      </c>
      <c r="H1151" s="167" t="s">
        <v>1</v>
      </c>
      <c r="I1151" s="169"/>
      <c r="L1151" s="166"/>
      <c r="M1151" s="170"/>
      <c r="T1151" s="171"/>
      <c r="AT1151" s="167" t="s">
        <v>296</v>
      </c>
      <c r="AU1151" s="167" t="s">
        <v>89</v>
      </c>
      <c r="AV1151" s="12" t="s">
        <v>86</v>
      </c>
      <c r="AW1151" s="12" t="s">
        <v>33</v>
      </c>
      <c r="AX1151" s="12" t="s">
        <v>78</v>
      </c>
      <c r="AY1151" s="167" t="s">
        <v>150</v>
      </c>
    </row>
    <row r="1152" spans="2:51" s="13" customFormat="1" ht="12">
      <c r="B1152" s="172"/>
      <c r="D1152" s="150" t="s">
        <v>296</v>
      </c>
      <c r="E1152" s="173" t="s">
        <v>1</v>
      </c>
      <c r="F1152" s="174" t="s">
        <v>1277</v>
      </c>
      <c r="H1152" s="175">
        <v>60.687</v>
      </c>
      <c r="I1152" s="176"/>
      <c r="L1152" s="172"/>
      <c r="M1152" s="177"/>
      <c r="T1152" s="178"/>
      <c r="AT1152" s="173" t="s">
        <v>296</v>
      </c>
      <c r="AU1152" s="173" t="s">
        <v>89</v>
      </c>
      <c r="AV1152" s="13" t="s">
        <v>89</v>
      </c>
      <c r="AW1152" s="13" t="s">
        <v>33</v>
      </c>
      <c r="AX1152" s="13" t="s">
        <v>78</v>
      </c>
      <c r="AY1152" s="173" t="s">
        <v>150</v>
      </c>
    </row>
    <row r="1153" spans="2:51" s="14" customFormat="1" ht="12">
      <c r="B1153" s="179"/>
      <c r="D1153" s="150" t="s">
        <v>296</v>
      </c>
      <c r="E1153" s="180" t="s">
        <v>1</v>
      </c>
      <c r="F1153" s="181" t="s">
        <v>303</v>
      </c>
      <c r="H1153" s="182">
        <v>1253.13</v>
      </c>
      <c r="I1153" s="183"/>
      <c r="L1153" s="179"/>
      <c r="M1153" s="184"/>
      <c r="T1153" s="185"/>
      <c r="AT1153" s="180" t="s">
        <v>296</v>
      </c>
      <c r="AU1153" s="180" t="s">
        <v>89</v>
      </c>
      <c r="AV1153" s="14" t="s">
        <v>171</v>
      </c>
      <c r="AW1153" s="14" t="s">
        <v>33</v>
      </c>
      <c r="AX1153" s="14" t="s">
        <v>86</v>
      </c>
      <c r="AY1153" s="180" t="s">
        <v>150</v>
      </c>
    </row>
    <row r="1154" spans="2:65" s="1" customFormat="1" ht="44.25" customHeight="1">
      <c r="B1154" s="32"/>
      <c r="C1154" s="154" t="s">
        <v>1278</v>
      </c>
      <c r="D1154" s="154" t="s">
        <v>172</v>
      </c>
      <c r="E1154" s="155" t="s">
        <v>1279</v>
      </c>
      <c r="F1154" s="156" t="s">
        <v>1280</v>
      </c>
      <c r="G1154" s="157" t="s">
        <v>188</v>
      </c>
      <c r="H1154" s="158">
        <v>135.81</v>
      </c>
      <c r="I1154" s="159"/>
      <c r="J1154" s="160">
        <f>ROUND(I1154*H1154,2)</f>
        <v>0</v>
      </c>
      <c r="K1154" s="156" t="s">
        <v>294</v>
      </c>
      <c r="L1154" s="32"/>
      <c r="M1154" s="161" t="s">
        <v>1</v>
      </c>
      <c r="N1154" s="162" t="s">
        <v>43</v>
      </c>
      <c r="P1154" s="146">
        <f>O1154*H1154</f>
        <v>0</v>
      </c>
      <c r="Q1154" s="146">
        <v>0.0018</v>
      </c>
      <c r="R1154" s="146">
        <f>Q1154*H1154</f>
        <v>0.244458</v>
      </c>
      <c r="S1154" s="146">
        <v>0</v>
      </c>
      <c r="T1154" s="147">
        <f>S1154*H1154</f>
        <v>0</v>
      </c>
      <c r="AR1154" s="148" t="s">
        <v>171</v>
      </c>
      <c r="AT1154" s="148" t="s">
        <v>172</v>
      </c>
      <c r="AU1154" s="148" t="s">
        <v>89</v>
      </c>
      <c r="AY1154" s="17" t="s">
        <v>150</v>
      </c>
      <c r="BE1154" s="149">
        <f>IF(N1154="základní",J1154,0)</f>
        <v>0</v>
      </c>
      <c r="BF1154" s="149">
        <f>IF(N1154="snížená",J1154,0)</f>
        <v>0</v>
      </c>
      <c r="BG1154" s="149">
        <f>IF(N1154="zákl. přenesená",J1154,0)</f>
        <v>0</v>
      </c>
      <c r="BH1154" s="149">
        <f>IF(N1154="sníž. přenesená",J1154,0)</f>
        <v>0</v>
      </c>
      <c r="BI1154" s="149">
        <f>IF(N1154="nulová",J1154,0)</f>
        <v>0</v>
      </c>
      <c r="BJ1154" s="17" t="s">
        <v>86</v>
      </c>
      <c r="BK1154" s="149">
        <f>ROUND(I1154*H1154,2)</f>
        <v>0</v>
      </c>
      <c r="BL1154" s="17" t="s">
        <v>171</v>
      </c>
      <c r="BM1154" s="148" t="s">
        <v>1281</v>
      </c>
    </row>
    <row r="1155" spans="2:51" s="12" customFormat="1" ht="12">
      <c r="B1155" s="166"/>
      <c r="D1155" s="150" t="s">
        <v>296</v>
      </c>
      <c r="E1155" s="167" t="s">
        <v>1</v>
      </c>
      <c r="F1155" s="168" t="s">
        <v>409</v>
      </c>
      <c r="H1155" s="167" t="s">
        <v>1</v>
      </c>
      <c r="I1155" s="169"/>
      <c r="L1155" s="166"/>
      <c r="M1155" s="170"/>
      <c r="T1155" s="171"/>
      <c r="AT1155" s="167" t="s">
        <v>296</v>
      </c>
      <c r="AU1155" s="167" t="s">
        <v>89</v>
      </c>
      <c r="AV1155" s="12" t="s">
        <v>86</v>
      </c>
      <c r="AW1155" s="12" t="s">
        <v>33</v>
      </c>
      <c r="AX1155" s="12" t="s">
        <v>78</v>
      </c>
      <c r="AY1155" s="167" t="s">
        <v>150</v>
      </c>
    </row>
    <row r="1156" spans="2:51" s="13" customFormat="1" ht="12">
      <c r="B1156" s="172"/>
      <c r="D1156" s="150" t="s">
        <v>296</v>
      </c>
      <c r="E1156" s="173" t="s">
        <v>1</v>
      </c>
      <c r="F1156" s="174" t="s">
        <v>1282</v>
      </c>
      <c r="H1156" s="175">
        <v>135.81</v>
      </c>
      <c r="I1156" s="176"/>
      <c r="L1156" s="172"/>
      <c r="M1156" s="177"/>
      <c r="T1156" s="178"/>
      <c r="AT1156" s="173" t="s">
        <v>296</v>
      </c>
      <c r="AU1156" s="173" t="s">
        <v>89</v>
      </c>
      <c r="AV1156" s="13" t="s">
        <v>89</v>
      </c>
      <c r="AW1156" s="13" t="s">
        <v>33</v>
      </c>
      <c r="AX1156" s="13" t="s">
        <v>78</v>
      </c>
      <c r="AY1156" s="173" t="s">
        <v>150</v>
      </c>
    </row>
    <row r="1157" spans="2:51" s="14" customFormat="1" ht="12">
      <c r="B1157" s="179"/>
      <c r="D1157" s="150" t="s">
        <v>296</v>
      </c>
      <c r="E1157" s="180" t="s">
        <v>1</v>
      </c>
      <c r="F1157" s="181" t="s">
        <v>303</v>
      </c>
      <c r="H1157" s="182">
        <v>135.81</v>
      </c>
      <c r="I1157" s="183"/>
      <c r="L1157" s="179"/>
      <c r="M1157" s="184"/>
      <c r="T1157" s="185"/>
      <c r="AT1157" s="180" t="s">
        <v>296</v>
      </c>
      <c r="AU1157" s="180" t="s">
        <v>89</v>
      </c>
      <c r="AV1157" s="14" t="s">
        <v>171</v>
      </c>
      <c r="AW1157" s="14" t="s">
        <v>33</v>
      </c>
      <c r="AX1157" s="14" t="s">
        <v>86</v>
      </c>
      <c r="AY1157" s="180" t="s">
        <v>150</v>
      </c>
    </row>
    <row r="1158" spans="2:65" s="1" customFormat="1" ht="37.9" customHeight="1">
      <c r="B1158" s="32"/>
      <c r="C1158" s="136" t="s">
        <v>1283</v>
      </c>
      <c r="D1158" s="136" t="s">
        <v>153</v>
      </c>
      <c r="E1158" s="137" t="s">
        <v>1284</v>
      </c>
      <c r="F1158" s="138" t="s">
        <v>1285</v>
      </c>
      <c r="G1158" s="139" t="s">
        <v>188</v>
      </c>
      <c r="H1158" s="140">
        <v>140.3</v>
      </c>
      <c r="I1158" s="141"/>
      <c r="J1158" s="142">
        <f>ROUND(I1158*H1158,2)</f>
        <v>0</v>
      </c>
      <c r="K1158" s="138" t="s">
        <v>1</v>
      </c>
      <c r="L1158" s="143"/>
      <c r="M1158" s="144" t="s">
        <v>1</v>
      </c>
      <c r="N1158" s="145" t="s">
        <v>43</v>
      </c>
      <c r="P1158" s="146">
        <f>O1158*H1158</f>
        <v>0</v>
      </c>
      <c r="Q1158" s="146">
        <v>0.00211</v>
      </c>
      <c r="R1158" s="146">
        <f>Q1158*H1158</f>
        <v>0.296033</v>
      </c>
      <c r="S1158" s="146">
        <v>0</v>
      </c>
      <c r="T1158" s="147">
        <f>S1158*H1158</f>
        <v>0</v>
      </c>
      <c r="AR1158" s="148" t="s">
        <v>801</v>
      </c>
      <c r="AT1158" s="148" t="s">
        <v>153</v>
      </c>
      <c r="AU1158" s="148" t="s">
        <v>89</v>
      </c>
      <c r="AY1158" s="17" t="s">
        <v>150</v>
      </c>
      <c r="BE1158" s="149">
        <f>IF(N1158="základní",J1158,0)</f>
        <v>0</v>
      </c>
      <c r="BF1158" s="149">
        <f>IF(N1158="snížená",J1158,0)</f>
        <v>0</v>
      </c>
      <c r="BG1158" s="149">
        <f>IF(N1158="zákl. přenesená",J1158,0)</f>
        <v>0</v>
      </c>
      <c r="BH1158" s="149">
        <f>IF(N1158="sníž. přenesená",J1158,0)</f>
        <v>0</v>
      </c>
      <c r="BI1158" s="149">
        <f>IF(N1158="nulová",J1158,0)</f>
        <v>0</v>
      </c>
      <c r="BJ1158" s="17" t="s">
        <v>86</v>
      </c>
      <c r="BK1158" s="149">
        <f>ROUND(I1158*H1158,2)</f>
        <v>0</v>
      </c>
      <c r="BL1158" s="17" t="s">
        <v>801</v>
      </c>
      <c r="BM1158" s="148" t="s">
        <v>1286</v>
      </c>
    </row>
    <row r="1159" spans="2:51" s="13" customFormat="1" ht="12">
      <c r="B1159" s="172"/>
      <c r="D1159" s="150" t="s">
        <v>296</v>
      </c>
      <c r="E1159" s="173" t="s">
        <v>1</v>
      </c>
      <c r="F1159" s="174" t="s">
        <v>1287</v>
      </c>
      <c r="H1159" s="175">
        <v>140.3</v>
      </c>
      <c r="I1159" s="176"/>
      <c r="L1159" s="172"/>
      <c r="M1159" s="177"/>
      <c r="T1159" s="178"/>
      <c r="AT1159" s="173" t="s">
        <v>296</v>
      </c>
      <c r="AU1159" s="173" t="s">
        <v>89</v>
      </c>
      <c r="AV1159" s="13" t="s">
        <v>89</v>
      </c>
      <c r="AW1159" s="13" t="s">
        <v>33</v>
      </c>
      <c r="AX1159" s="13" t="s">
        <v>86</v>
      </c>
      <c r="AY1159" s="173" t="s">
        <v>150</v>
      </c>
    </row>
    <row r="1160" spans="2:65" s="1" customFormat="1" ht="24.2" customHeight="1">
      <c r="B1160" s="32"/>
      <c r="C1160" s="154" t="s">
        <v>801</v>
      </c>
      <c r="D1160" s="154" t="s">
        <v>172</v>
      </c>
      <c r="E1160" s="155" t="s">
        <v>1288</v>
      </c>
      <c r="F1160" s="156" t="s">
        <v>1289</v>
      </c>
      <c r="G1160" s="157" t="s">
        <v>188</v>
      </c>
      <c r="H1160" s="158">
        <v>962.8</v>
      </c>
      <c r="I1160" s="159"/>
      <c r="J1160" s="160">
        <f>ROUND(I1160*H1160,2)</f>
        <v>0</v>
      </c>
      <c r="K1160" s="156" t="s">
        <v>294</v>
      </c>
      <c r="L1160" s="32"/>
      <c r="M1160" s="161" t="s">
        <v>1</v>
      </c>
      <c r="N1160" s="162" t="s">
        <v>43</v>
      </c>
      <c r="P1160" s="146">
        <f>O1160*H1160</f>
        <v>0</v>
      </c>
      <c r="Q1160" s="146">
        <v>0</v>
      </c>
      <c r="R1160" s="146">
        <f>Q1160*H1160</f>
        <v>0</v>
      </c>
      <c r="S1160" s="146">
        <v>0</v>
      </c>
      <c r="T1160" s="147">
        <f>S1160*H1160</f>
        <v>0</v>
      </c>
      <c r="AR1160" s="148" t="s">
        <v>171</v>
      </c>
      <c r="AT1160" s="148" t="s">
        <v>172</v>
      </c>
      <c r="AU1160" s="148" t="s">
        <v>89</v>
      </c>
      <c r="AY1160" s="17" t="s">
        <v>150</v>
      </c>
      <c r="BE1160" s="149">
        <f>IF(N1160="základní",J1160,0)</f>
        <v>0</v>
      </c>
      <c r="BF1160" s="149">
        <f>IF(N1160="snížená",J1160,0)</f>
        <v>0</v>
      </c>
      <c r="BG1160" s="149">
        <f>IF(N1160="zákl. přenesená",J1160,0)</f>
        <v>0</v>
      </c>
      <c r="BH1160" s="149">
        <f>IF(N1160="sníž. přenesená",J1160,0)</f>
        <v>0</v>
      </c>
      <c r="BI1160" s="149">
        <f>IF(N1160="nulová",J1160,0)</f>
        <v>0</v>
      </c>
      <c r="BJ1160" s="17" t="s">
        <v>86</v>
      </c>
      <c r="BK1160" s="149">
        <f>ROUND(I1160*H1160,2)</f>
        <v>0</v>
      </c>
      <c r="BL1160" s="17" t="s">
        <v>171</v>
      </c>
      <c r="BM1160" s="148" t="s">
        <v>1290</v>
      </c>
    </row>
    <row r="1161" spans="2:51" s="12" customFormat="1" ht="12">
      <c r="B1161" s="166"/>
      <c r="D1161" s="150" t="s">
        <v>296</v>
      </c>
      <c r="E1161" s="167" t="s">
        <v>1</v>
      </c>
      <c r="F1161" s="168" t="s">
        <v>383</v>
      </c>
      <c r="H1161" s="167" t="s">
        <v>1</v>
      </c>
      <c r="I1161" s="169"/>
      <c r="L1161" s="166"/>
      <c r="M1161" s="170"/>
      <c r="T1161" s="171"/>
      <c r="AT1161" s="167" t="s">
        <v>296</v>
      </c>
      <c r="AU1161" s="167" t="s">
        <v>89</v>
      </c>
      <c r="AV1161" s="12" t="s">
        <v>86</v>
      </c>
      <c r="AW1161" s="12" t="s">
        <v>33</v>
      </c>
      <c r="AX1161" s="12" t="s">
        <v>78</v>
      </c>
      <c r="AY1161" s="167" t="s">
        <v>150</v>
      </c>
    </row>
    <row r="1162" spans="2:51" s="13" customFormat="1" ht="12">
      <c r="B1162" s="172"/>
      <c r="D1162" s="150" t="s">
        <v>296</v>
      </c>
      <c r="E1162" s="173" t="s">
        <v>1</v>
      </c>
      <c r="F1162" s="174" t="s">
        <v>1291</v>
      </c>
      <c r="H1162" s="175">
        <v>572.33</v>
      </c>
      <c r="I1162" s="176"/>
      <c r="L1162" s="172"/>
      <c r="M1162" s="177"/>
      <c r="T1162" s="178"/>
      <c r="AT1162" s="173" t="s">
        <v>296</v>
      </c>
      <c r="AU1162" s="173" t="s">
        <v>89</v>
      </c>
      <c r="AV1162" s="13" t="s">
        <v>89</v>
      </c>
      <c r="AW1162" s="13" t="s">
        <v>33</v>
      </c>
      <c r="AX1162" s="13" t="s">
        <v>78</v>
      </c>
      <c r="AY1162" s="173" t="s">
        <v>150</v>
      </c>
    </row>
    <row r="1163" spans="2:51" s="12" customFormat="1" ht="12">
      <c r="B1163" s="166"/>
      <c r="D1163" s="150" t="s">
        <v>296</v>
      </c>
      <c r="E1163" s="167" t="s">
        <v>1</v>
      </c>
      <c r="F1163" s="168" t="s">
        <v>393</v>
      </c>
      <c r="H1163" s="167" t="s">
        <v>1</v>
      </c>
      <c r="I1163" s="169"/>
      <c r="L1163" s="166"/>
      <c r="M1163" s="170"/>
      <c r="T1163" s="171"/>
      <c r="AT1163" s="167" t="s">
        <v>296</v>
      </c>
      <c r="AU1163" s="167" t="s">
        <v>89</v>
      </c>
      <c r="AV1163" s="12" t="s">
        <v>86</v>
      </c>
      <c r="AW1163" s="12" t="s">
        <v>33</v>
      </c>
      <c r="AX1163" s="12" t="s">
        <v>78</v>
      </c>
      <c r="AY1163" s="167" t="s">
        <v>150</v>
      </c>
    </row>
    <row r="1164" spans="2:51" s="13" customFormat="1" ht="12">
      <c r="B1164" s="172"/>
      <c r="D1164" s="150" t="s">
        <v>296</v>
      </c>
      <c r="E1164" s="173" t="s">
        <v>1</v>
      </c>
      <c r="F1164" s="174" t="s">
        <v>1292</v>
      </c>
      <c r="H1164" s="175">
        <v>127.83</v>
      </c>
      <c r="I1164" s="176"/>
      <c r="L1164" s="172"/>
      <c r="M1164" s="177"/>
      <c r="T1164" s="178"/>
      <c r="AT1164" s="173" t="s">
        <v>296</v>
      </c>
      <c r="AU1164" s="173" t="s">
        <v>89</v>
      </c>
      <c r="AV1164" s="13" t="s">
        <v>89</v>
      </c>
      <c r="AW1164" s="13" t="s">
        <v>33</v>
      </c>
      <c r="AX1164" s="13" t="s">
        <v>78</v>
      </c>
      <c r="AY1164" s="173" t="s">
        <v>150</v>
      </c>
    </row>
    <row r="1165" spans="2:51" s="12" customFormat="1" ht="12">
      <c r="B1165" s="166"/>
      <c r="D1165" s="150" t="s">
        <v>296</v>
      </c>
      <c r="E1165" s="167" t="s">
        <v>1</v>
      </c>
      <c r="F1165" s="168" t="s">
        <v>395</v>
      </c>
      <c r="H1165" s="167" t="s">
        <v>1</v>
      </c>
      <c r="I1165" s="169"/>
      <c r="L1165" s="166"/>
      <c r="M1165" s="170"/>
      <c r="T1165" s="171"/>
      <c r="AT1165" s="167" t="s">
        <v>296</v>
      </c>
      <c r="AU1165" s="167" t="s">
        <v>89</v>
      </c>
      <c r="AV1165" s="12" t="s">
        <v>86</v>
      </c>
      <c r="AW1165" s="12" t="s">
        <v>33</v>
      </c>
      <c r="AX1165" s="12" t="s">
        <v>78</v>
      </c>
      <c r="AY1165" s="167" t="s">
        <v>150</v>
      </c>
    </row>
    <row r="1166" spans="2:51" s="13" customFormat="1" ht="12">
      <c r="B1166" s="172"/>
      <c r="D1166" s="150" t="s">
        <v>296</v>
      </c>
      <c r="E1166" s="173" t="s">
        <v>1</v>
      </c>
      <c r="F1166" s="174" t="s">
        <v>1293</v>
      </c>
      <c r="H1166" s="175">
        <v>262.64</v>
      </c>
      <c r="I1166" s="176"/>
      <c r="L1166" s="172"/>
      <c r="M1166" s="177"/>
      <c r="T1166" s="178"/>
      <c r="AT1166" s="173" t="s">
        <v>296</v>
      </c>
      <c r="AU1166" s="173" t="s">
        <v>89</v>
      </c>
      <c r="AV1166" s="13" t="s">
        <v>89</v>
      </c>
      <c r="AW1166" s="13" t="s">
        <v>33</v>
      </c>
      <c r="AX1166" s="13" t="s">
        <v>78</v>
      </c>
      <c r="AY1166" s="173" t="s">
        <v>150</v>
      </c>
    </row>
    <row r="1167" spans="2:51" s="14" customFormat="1" ht="12">
      <c r="B1167" s="179"/>
      <c r="D1167" s="150" t="s">
        <v>296</v>
      </c>
      <c r="E1167" s="180" t="s">
        <v>1</v>
      </c>
      <c r="F1167" s="181" t="s">
        <v>303</v>
      </c>
      <c r="H1167" s="182">
        <v>962.8</v>
      </c>
      <c r="I1167" s="183"/>
      <c r="L1167" s="179"/>
      <c r="M1167" s="184"/>
      <c r="T1167" s="185"/>
      <c r="AT1167" s="180" t="s">
        <v>296</v>
      </c>
      <c r="AU1167" s="180" t="s">
        <v>89</v>
      </c>
      <c r="AV1167" s="14" t="s">
        <v>171</v>
      </c>
      <c r="AW1167" s="14" t="s">
        <v>33</v>
      </c>
      <c r="AX1167" s="14" t="s">
        <v>86</v>
      </c>
      <c r="AY1167" s="180" t="s">
        <v>150</v>
      </c>
    </row>
    <row r="1168" spans="2:65" s="1" customFormat="1" ht="16.5" customHeight="1">
      <c r="B1168" s="32"/>
      <c r="C1168" s="136" t="s">
        <v>1294</v>
      </c>
      <c r="D1168" s="136" t="s">
        <v>153</v>
      </c>
      <c r="E1168" s="137" t="s">
        <v>1295</v>
      </c>
      <c r="F1168" s="138" t="s">
        <v>1296</v>
      </c>
      <c r="G1168" s="139" t="s">
        <v>188</v>
      </c>
      <c r="H1168" s="140">
        <v>1063.569</v>
      </c>
      <c r="I1168" s="141"/>
      <c r="J1168" s="142">
        <f>ROUND(I1168*H1168,2)</f>
        <v>0</v>
      </c>
      <c r="K1168" s="138" t="s">
        <v>294</v>
      </c>
      <c r="L1168" s="143"/>
      <c r="M1168" s="144" t="s">
        <v>1</v>
      </c>
      <c r="N1168" s="145" t="s">
        <v>43</v>
      </c>
      <c r="P1168" s="146">
        <f>O1168*H1168</f>
        <v>0</v>
      </c>
      <c r="Q1168" s="146">
        <v>0.00318</v>
      </c>
      <c r="R1168" s="146">
        <f>Q1168*H1168</f>
        <v>3.38214942</v>
      </c>
      <c r="S1168" s="146">
        <v>0</v>
      </c>
      <c r="T1168" s="147">
        <f>S1168*H1168</f>
        <v>0</v>
      </c>
      <c r="AR1168" s="148" t="s">
        <v>195</v>
      </c>
      <c r="AT1168" s="148" t="s">
        <v>153</v>
      </c>
      <c r="AU1168" s="148" t="s">
        <v>89</v>
      </c>
      <c r="AY1168" s="17" t="s">
        <v>150</v>
      </c>
      <c r="BE1168" s="149">
        <f>IF(N1168="základní",J1168,0)</f>
        <v>0</v>
      </c>
      <c r="BF1168" s="149">
        <f>IF(N1168="snížená",J1168,0)</f>
        <v>0</v>
      </c>
      <c r="BG1168" s="149">
        <f>IF(N1168="zákl. přenesená",J1168,0)</f>
        <v>0</v>
      </c>
      <c r="BH1168" s="149">
        <f>IF(N1168="sníž. přenesená",J1168,0)</f>
        <v>0</v>
      </c>
      <c r="BI1168" s="149">
        <f>IF(N1168="nulová",J1168,0)</f>
        <v>0</v>
      </c>
      <c r="BJ1168" s="17" t="s">
        <v>86</v>
      </c>
      <c r="BK1168" s="149">
        <f>ROUND(I1168*H1168,2)</f>
        <v>0</v>
      </c>
      <c r="BL1168" s="17" t="s">
        <v>171</v>
      </c>
      <c r="BM1168" s="148" t="s">
        <v>1297</v>
      </c>
    </row>
    <row r="1169" spans="2:51" s="12" customFormat="1" ht="12">
      <c r="B1169" s="166"/>
      <c r="D1169" s="150" t="s">
        <v>296</v>
      </c>
      <c r="E1169" s="167" t="s">
        <v>1</v>
      </c>
      <c r="F1169" s="168" t="s">
        <v>383</v>
      </c>
      <c r="H1169" s="167" t="s">
        <v>1</v>
      </c>
      <c r="I1169" s="169"/>
      <c r="L1169" s="166"/>
      <c r="M1169" s="170"/>
      <c r="T1169" s="171"/>
      <c r="AT1169" s="167" t="s">
        <v>296</v>
      </c>
      <c r="AU1169" s="167" t="s">
        <v>89</v>
      </c>
      <c r="AV1169" s="12" t="s">
        <v>86</v>
      </c>
      <c r="AW1169" s="12" t="s">
        <v>33</v>
      </c>
      <c r="AX1169" s="12" t="s">
        <v>78</v>
      </c>
      <c r="AY1169" s="167" t="s">
        <v>150</v>
      </c>
    </row>
    <row r="1170" spans="2:51" s="13" customFormat="1" ht="12">
      <c r="B1170" s="172"/>
      <c r="D1170" s="150" t="s">
        <v>296</v>
      </c>
      <c r="E1170" s="173" t="s">
        <v>1</v>
      </c>
      <c r="F1170" s="174" t="s">
        <v>1298</v>
      </c>
      <c r="H1170" s="175">
        <v>549.45</v>
      </c>
      <c r="I1170" s="176"/>
      <c r="L1170" s="172"/>
      <c r="M1170" s="177"/>
      <c r="T1170" s="178"/>
      <c r="AT1170" s="173" t="s">
        <v>296</v>
      </c>
      <c r="AU1170" s="173" t="s">
        <v>89</v>
      </c>
      <c r="AV1170" s="13" t="s">
        <v>89</v>
      </c>
      <c r="AW1170" s="13" t="s">
        <v>33</v>
      </c>
      <c r="AX1170" s="13" t="s">
        <v>78</v>
      </c>
      <c r="AY1170" s="173" t="s">
        <v>150</v>
      </c>
    </row>
    <row r="1171" spans="2:51" s="13" customFormat="1" ht="12">
      <c r="B1171" s="172"/>
      <c r="D1171" s="150" t="s">
        <v>296</v>
      </c>
      <c r="E1171" s="173" t="s">
        <v>1</v>
      </c>
      <c r="F1171" s="174" t="s">
        <v>1299</v>
      </c>
      <c r="H1171" s="175">
        <v>85.849</v>
      </c>
      <c r="I1171" s="176"/>
      <c r="L1171" s="172"/>
      <c r="M1171" s="177"/>
      <c r="T1171" s="178"/>
      <c r="AT1171" s="173" t="s">
        <v>296</v>
      </c>
      <c r="AU1171" s="173" t="s">
        <v>89</v>
      </c>
      <c r="AV1171" s="13" t="s">
        <v>89</v>
      </c>
      <c r="AW1171" s="13" t="s">
        <v>33</v>
      </c>
      <c r="AX1171" s="13" t="s">
        <v>78</v>
      </c>
      <c r="AY1171" s="173" t="s">
        <v>150</v>
      </c>
    </row>
    <row r="1172" spans="2:51" s="13" customFormat="1" ht="12">
      <c r="B1172" s="172"/>
      <c r="D1172" s="150" t="s">
        <v>296</v>
      </c>
      <c r="E1172" s="173" t="s">
        <v>1</v>
      </c>
      <c r="F1172" s="174" t="s">
        <v>1300</v>
      </c>
      <c r="H1172" s="175">
        <v>20.3</v>
      </c>
      <c r="I1172" s="176"/>
      <c r="L1172" s="172"/>
      <c r="M1172" s="177"/>
      <c r="T1172" s="178"/>
      <c r="AT1172" s="173" t="s">
        <v>296</v>
      </c>
      <c r="AU1172" s="173" t="s">
        <v>89</v>
      </c>
      <c r="AV1172" s="13" t="s">
        <v>89</v>
      </c>
      <c r="AW1172" s="13" t="s">
        <v>33</v>
      </c>
      <c r="AX1172" s="13" t="s">
        <v>78</v>
      </c>
      <c r="AY1172" s="173" t="s">
        <v>150</v>
      </c>
    </row>
    <row r="1173" spans="2:51" s="13" customFormat="1" ht="12">
      <c r="B1173" s="172"/>
      <c r="D1173" s="150" t="s">
        <v>296</v>
      </c>
      <c r="E1173" s="173" t="s">
        <v>1</v>
      </c>
      <c r="F1173" s="174" t="s">
        <v>1301</v>
      </c>
      <c r="H1173" s="175">
        <v>7.105</v>
      </c>
      <c r="I1173" s="176"/>
      <c r="L1173" s="172"/>
      <c r="M1173" s="177"/>
      <c r="T1173" s="178"/>
      <c r="AT1173" s="173" t="s">
        <v>296</v>
      </c>
      <c r="AU1173" s="173" t="s">
        <v>89</v>
      </c>
      <c r="AV1173" s="13" t="s">
        <v>89</v>
      </c>
      <c r="AW1173" s="13" t="s">
        <v>33</v>
      </c>
      <c r="AX1173" s="13" t="s">
        <v>78</v>
      </c>
      <c r="AY1173" s="173" t="s">
        <v>150</v>
      </c>
    </row>
    <row r="1174" spans="2:51" s="13" customFormat="1" ht="22.5">
      <c r="B1174" s="172"/>
      <c r="D1174" s="150" t="s">
        <v>296</v>
      </c>
      <c r="E1174" s="173" t="s">
        <v>1</v>
      </c>
      <c r="F1174" s="174" t="s">
        <v>1302</v>
      </c>
      <c r="H1174" s="175">
        <v>4.06</v>
      </c>
      <c r="I1174" s="176"/>
      <c r="L1174" s="172"/>
      <c r="M1174" s="177"/>
      <c r="T1174" s="178"/>
      <c r="AT1174" s="173" t="s">
        <v>296</v>
      </c>
      <c r="AU1174" s="173" t="s">
        <v>89</v>
      </c>
      <c r="AV1174" s="13" t="s">
        <v>89</v>
      </c>
      <c r="AW1174" s="13" t="s">
        <v>33</v>
      </c>
      <c r="AX1174" s="13" t="s">
        <v>78</v>
      </c>
      <c r="AY1174" s="173" t="s">
        <v>150</v>
      </c>
    </row>
    <row r="1175" spans="2:51" s="12" customFormat="1" ht="12">
      <c r="B1175" s="166"/>
      <c r="D1175" s="150" t="s">
        <v>296</v>
      </c>
      <c r="E1175" s="167" t="s">
        <v>1</v>
      </c>
      <c r="F1175" s="168" t="s">
        <v>393</v>
      </c>
      <c r="H1175" s="167" t="s">
        <v>1</v>
      </c>
      <c r="I1175" s="169"/>
      <c r="L1175" s="166"/>
      <c r="M1175" s="170"/>
      <c r="T1175" s="171"/>
      <c r="AT1175" s="167" t="s">
        <v>296</v>
      </c>
      <c r="AU1175" s="167" t="s">
        <v>89</v>
      </c>
      <c r="AV1175" s="12" t="s">
        <v>86</v>
      </c>
      <c r="AW1175" s="12" t="s">
        <v>33</v>
      </c>
      <c r="AX1175" s="12" t="s">
        <v>78</v>
      </c>
      <c r="AY1175" s="167" t="s">
        <v>150</v>
      </c>
    </row>
    <row r="1176" spans="2:51" s="13" customFormat="1" ht="12">
      <c r="B1176" s="172"/>
      <c r="D1176" s="150" t="s">
        <v>296</v>
      </c>
      <c r="E1176" s="173" t="s">
        <v>1</v>
      </c>
      <c r="F1176" s="174" t="s">
        <v>1303</v>
      </c>
      <c r="H1176" s="175">
        <v>124.642</v>
      </c>
      <c r="I1176" s="176"/>
      <c r="L1176" s="172"/>
      <c r="M1176" s="177"/>
      <c r="T1176" s="178"/>
      <c r="AT1176" s="173" t="s">
        <v>296</v>
      </c>
      <c r="AU1176" s="173" t="s">
        <v>89</v>
      </c>
      <c r="AV1176" s="13" t="s">
        <v>89</v>
      </c>
      <c r="AW1176" s="13" t="s">
        <v>33</v>
      </c>
      <c r="AX1176" s="13" t="s">
        <v>78</v>
      </c>
      <c r="AY1176" s="173" t="s">
        <v>150</v>
      </c>
    </row>
    <row r="1177" spans="2:51" s="13" customFormat="1" ht="12">
      <c r="B1177" s="172"/>
      <c r="D1177" s="150" t="s">
        <v>296</v>
      </c>
      <c r="E1177" s="173" t="s">
        <v>1</v>
      </c>
      <c r="F1177" s="174" t="s">
        <v>1304</v>
      </c>
      <c r="H1177" s="175">
        <v>5.583</v>
      </c>
      <c r="I1177" s="176"/>
      <c r="L1177" s="172"/>
      <c r="M1177" s="177"/>
      <c r="T1177" s="178"/>
      <c r="AT1177" s="173" t="s">
        <v>296</v>
      </c>
      <c r="AU1177" s="173" t="s">
        <v>89</v>
      </c>
      <c r="AV1177" s="13" t="s">
        <v>89</v>
      </c>
      <c r="AW1177" s="13" t="s">
        <v>33</v>
      </c>
      <c r="AX1177" s="13" t="s">
        <v>78</v>
      </c>
      <c r="AY1177" s="173" t="s">
        <v>150</v>
      </c>
    </row>
    <row r="1178" spans="2:51" s="12" customFormat="1" ht="12">
      <c r="B1178" s="166"/>
      <c r="D1178" s="150" t="s">
        <v>296</v>
      </c>
      <c r="E1178" s="167" t="s">
        <v>1</v>
      </c>
      <c r="F1178" s="168" t="s">
        <v>395</v>
      </c>
      <c r="H1178" s="167" t="s">
        <v>1</v>
      </c>
      <c r="I1178" s="169"/>
      <c r="L1178" s="166"/>
      <c r="M1178" s="170"/>
      <c r="T1178" s="171"/>
      <c r="AT1178" s="167" t="s">
        <v>296</v>
      </c>
      <c r="AU1178" s="167" t="s">
        <v>89</v>
      </c>
      <c r="AV1178" s="12" t="s">
        <v>86</v>
      </c>
      <c r="AW1178" s="12" t="s">
        <v>33</v>
      </c>
      <c r="AX1178" s="12" t="s">
        <v>78</v>
      </c>
      <c r="AY1178" s="167" t="s">
        <v>150</v>
      </c>
    </row>
    <row r="1179" spans="2:51" s="13" customFormat="1" ht="12">
      <c r="B1179" s="172"/>
      <c r="D1179" s="150" t="s">
        <v>296</v>
      </c>
      <c r="E1179" s="173" t="s">
        <v>1</v>
      </c>
      <c r="F1179" s="174" t="s">
        <v>1305</v>
      </c>
      <c r="H1179" s="175">
        <v>257.242</v>
      </c>
      <c r="I1179" s="176"/>
      <c r="L1179" s="172"/>
      <c r="M1179" s="177"/>
      <c r="T1179" s="178"/>
      <c r="AT1179" s="173" t="s">
        <v>296</v>
      </c>
      <c r="AU1179" s="173" t="s">
        <v>89</v>
      </c>
      <c r="AV1179" s="13" t="s">
        <v>89</v>
      </c>
      <c r="AW1179" s="13" t="s">
        <v>33</v>
      </c>
      <c r="AX1179" s="13" t="s">
        <v>78</v>
      </c>
      <c r="AY1179" s="173" t="s">
        <v>150</v>
      </c>
    </row>
    <row r="1180" spans="2:51" s="13" customFormat="1" ht="22.5">
      <c r="B1180" s="172"/>
      <c r="D1180" s="150" t="s">
        <v>296</v>
      </c>
      <c r="E1180" s="173" t="s">
        <v>1</v>
      </c>
      <c r="F1180" s="174" t="s">
        <v>1306</v>
      </c>
      <c r="H1180" s="175">
        <v>9.338</v>
      </c>
      <c r="I1180" s="176"/>
      <c r="L1180" s="172"/>
      <c r="M1180" s="177"/>
      <c r="T1180" s="178"/>
      <c r="AT1180" s="173" t="s">
        <v>296</v>
      </c>
      <c r="AU1180" s="173" t="s">
        <v>89</v>
      </c>
      <c r="AV1180" s="13" t="s">
        <v>89</v>
      </c>
      <c r="AW1180" s="13" t="s">
        <v>33</v>
      </c>
      <c r="AX1180" s="13" t="s">
        <v>78</v>
      </c>
      <c r="AY1180" s="173" t="s">
        <v>150</v>
      </c>
    </row>
    <row r="1181" spans="2:51" s="14" customFormat="1" ht="12">
      <c r="B1181" s="179"/>
      <c r="D1181" s="150" t="s">
        <v>296</v>
      </c>
      <c r="E1181" s="180" t="s">
        <v>1</v>
      </c>
      <c r="F1181" s="181" t="s">
        <v>303</v>
      </c>
      <c r="H1181" s="182">
        <v>1063.569</v>
      </c>
      <c r="I1181" s="183"/>
      <c r="L1181" s="179"/>
      <c r="M1181" s="184"/>
      <c r="T1181" s="185"/>
      <c r="AT1181" s="180" t="s">
        <v>296</v>
      </c>
      <c r="AU1181" s="180" t="s">
        <v>89</v>
      </c>
      <c r="AV1181" s="14" t="s">
        <v>171</v>
      </c>
      <c r="AW1181" s="14" t="s">
        <v>33</v>
      </c>
      <c r="AX1181" s="14" t="s">
        <v>86</v>
      </c>
      <c r="AY1181" s="180" t="s">
        <v>150</v>
      </c>
    </row>
    <row r="1182" spans="2:65" s="1" customFormat="1" ht="44.25" customHeight="1">
      <c r="B1182" s="32"/>
      <c r="C1182" s="154" t="s">
        <v>1307</v>
      </c>
      <c r="D1182" s="154" t="s">
        <v>172</v>
      </c>
      <c r="E1182" s="155" t="s">
        <v>1308</v>
      </c>
      <c r="F1182" s="156" t="s">
        <v>1309</v>
      </c>
      <c r="G1182" s="157" t="s">
        <v>188</v>
      </c>
      <c r="H1182" s="158">
        <v>84.58</v>
      </c>
      <c r="I1182" s="159"/>
      <c r="J1182" s="160">
        <f>ROUND(I1182*H1182,2)</f>
        <v>0</v>
      </c>
      <c r="K1182" s="156" t="s">
        <v>294</v>
      </c>
      <c r="L1182" s="32"/>
      <c r="M1182" s="161" t="s">
        <v>1</v>
      </c>
      <c r="N1182" s="162" t="s">
        <v>43</v>
      </c>
      <c r="P1182" s="146">
        <f>O1182*H1182</f>
        <v>0</v>
      </c>
      <c r="Q1182" s="146">
        <v>0.0027</v>
      </c>
      <c r="R1182" s="146">
        <f>Q1182*H1182</f>
        <v>0.228366</v>
      </c>
      <c r="S1182" s="146">
        <v>0</v>
      </c>
      <c r="T1182" s="147">
        <f>S1182*H1182</f>
        <v>0</v>
      </c>
      <c r="AR1182" s="148" t="s">
        <v>171</v>
      </c>
      <c r="AT1182" s="148" t="s">
        <v>172</v>
      </c>
      <c r="AU1182" s="148" t="s">
        <v>89</v>
      </c>
      <c r="AY1182" s="17" t="s">
        <v>150</v>
      </c>
      <c r="BE1182" s="149">
        <f>IF(N1182="základní",J1182,0)</f>
        <v>0</v>
      </c>
      <c r="BF1182" s="149">
        <f>IF(N1182="snížená",J1182,0)</f>
        <v>0</v>
      </c>
      <c r="BG1182" s="149">
        <f>IF(N1182="zákl. přenesená",J1182,0)</f>
        <v>0</v>
      </c>
      <c r="BH1182" s="149">
        <f>IF(N1182="sníž. přenesená",J1182,0)</f>
        <v>0</v>
      </c>
      <c r="BI1182" s="149">
        <f>IF(N1182="nulová",J1182,0)</f>
        <v>0</v>
      </c>
      <c r="BJ1182" s="17" t="s">
        <v>86</v>
      </c>
      <c r="BK1182" s="149">
        <f>ROUND(I1182*H1182,2)</f>
        <v>0</v>
      </c>
      <c r="BL1182" s="17" t="s">
        <v>171</v>
      </c>
      <c r="BM1182" s="148" t="s">
        <v>1310</v>
      </c>
    </row>
    <row r="1183" spans="2:51" s="12" customFormat="1" ht="12">
      <c r="B1183" s="166"/>
      <c r="D1183" s="150" t="s">
        <v>296</v>
      </c>
      <c r="E1183" s="167" t="s">
        <v>1</v>
      </c>
      <c r="F1183" s="168" t="s">
        <v>383</v>
      </c>
      <c r="H1183" s="167" t="s">
        <v>1</v>
      </c>
      <c r="I1183" s="169"/>
      <c r="L1183" s="166"/>
      <c r="M1183" s="170"/>
      <c r="T1183" s="171"/>
      <c r="AT1183" s="167" t="s">
        <v>296</v>
      </c>
      <c r="AU1183" s="167" t="s">
        <v>89</v>
      </c>
      <c r="AV1183" s="12" t="s">
        <v>86</v>
      </c>
      <c r="AW1183" s="12" t="s">
        <v>33</v>
      </c>
      <c r="AX1183" s="12" t="s">
        <v>78</v>
      </c>
      <c r="AY1183" s="167" t="s">
        <v>150</v>
      </c>
    </row>
    <row r="1184" spans="2:51" s="13" customFormat="1" ht="12">
      <c r="B1184" s="172"/>
      <c r="D1184" s="150" t="s">
        <v>296</v>
      </c>
      <c r="E1184" s="173" t="s">
        <v>1</v>
      </c>
      <c r="F1184" s="174" t="s">
        <v>1311</v>
      </c>
      <c r="H1184" s="175">
        <v>84.58</v>
      </c>
      <c r="I1184" s="176"/>
      <c r="L1184" s="172"/>
      <c r="M1184" s="177"/>
      <c r="T1184" s="178"/>
      <c r="AT1184" s="173" t="s">
        <v>296</v>
      </c>
      <c r="AU1184" s="173" t="s">
        <v>89</v>
      </c>
      <c r="AV1184" s="13" t="s">
        <v>89</v>
      </c>
      <c r="AW1184" s="13" t="s">
        <v>33</v>
      </c>
      <c r="AX1184" s="13" t="s">
        <v>78</v>
      </c>
      <c r="AY1184" s="173" t="s">
        <v>150</v>
      </c>
    </row>
    <row r="1185" spans="2:51" s="14" customFormat="1" ht="12">
      <c r="B1185" s="179"/>
      <c r="D1185" s="150" t="s">
        <v>296</v>
      </c>
      <c r="E1185" s="180" t="s">
        <v>1</v>
      </c>
      <c r="F1185" s="181" t="s">
        <v>303</v>
      </c>
      <c r="H1185" s="182">
        <v>84.58</v>
      </c>
      <c r="I1185" s="183"/>
      <c r="L1185" s="179"/>
      <c r="M1185" s="184"/>
      <c r="T1185" s="185"/>
      <c r="AT1185" s="180" t="s">
        <v>296</v>
      </c>
      <c r="AU1185" s="180" t="s">
        <v>89</v>
      </c>
      <c r="AV1185" s="14" t="s">
        <v>171</v>
      </c>
      <c r="AW1185" s="14" t="s">
        <v>33</v>
      </c>
      <c r="AX1185" s="14" t="s">
        <v>86</v>
      </c>
      <c r="AY1185" s="180" t="s">
        <v>150</v>
      </c>
    </row>
    <row r="1186" spans="2:65" s="1" customFormat="1" ht="44.25" customHeight="1">
      <c r="B1186" s="32"/>
      <c r="C1186" s="136" t="s">
        <v>1312</v>
      </c>
      <c r="D1186" s="136" t="s">
        <v>153</v>
      </c>
      <c r="E1186" s="137" t="s">
        <v>1313</v>
      </c>
      <c r="F1186" s="138" t="s">
        <v>1314</v>
      </c>
      <c r="G1186" s="139" t="s">
        <v>188</v>
      </c>
      <c r="H1186" s="140">
        <v>85.849</v>
      </c>
      <c r="I1186" s="141"/>
      <c r="J1186" s="142">
        <f>ROUND(I1186*H1186,2)</f>
        <v>0</v>
      </c>
      <c r="K1186" s="138" t="s">
        <v>1</v>
      </c>
      <c r="L1186" s="143"/>
      <c r="M1186" s="144" t="s">
        <v>1</v>
      </c>
      <c r="N1186" s="145" t="s">
        <v>43</v>
      </c>
      <c r="P1186" s="146">
        <f>O1186*H1186</f>
        <v>0</v>
      </c>
      <c r="Q1186" s="146">
        <v>0.00318</v>
      </c>
      <c r="R1186" s="146">
        <f>Q1186*H1186</f>
        <v>0.27299982</v>
      </c>
      <c r="S1186" s="146">
        <v>0</v>
      </c>
      <c r="T1186" s="147">
        <f>S1186*H1186</f>
        <v>0</v>
      </c>
      <c r="AR1186" s="148" t="s">
        <v>801</v>
      </c>
      <c r="AT1186" s="148" t="s">
        <v>153</v>
      </c>
      <c r="AU1186" s="148" t="s">
        <v>89</v>
      </c>
      <c r="AY1186" s="17" t="s">
        <v>150</v>
      </c>
      <c r="BE1186" s="149">
        <f>IF(N1186="základní",J1186,0)</f>
        <v>0</v>
      </c>
      <c r="BF1186" s="149">
        <f>IF(N1186="snížená",J1186,0)</f>
        <v>0</v>
      </c>
      <c r="BG1186" s="149">
        <f>IF(N1186="zákl. přenesená",J1186,0)</f>
        <v>0</v>
      </c>
      <c r="BH1186" s="149">
        <f>IF(N1186="sníž. přenesená",J1186,0)</f>
        <v>0</v>
      </c>
      <c r="BI1186" s="149">
        <f>IF(N1186="nulová",J1186,0)</f>
        <v>0</v>
      </c>
      <c r="BJ1186" s="17" t="s">
        <v>86</v>
      </c>
      <c r="BK1186" s="149">
        <f>ROUND(I1186*H1186,2)</f>
        <v>0</v>
      </c>
      <c r="BL1186" s="17" t="s">
        <v>801</v>
      </c>
      <c r="BM1186" s="148" t="s">
        <v>1315</v>
      </c>
    </row>
    <row r="1187" spans="2:51" s="13" customFormat="1" ht="12">
      <c r="B1187" s="172"/>
      <c r="D1187" s="150" t="s">
        <v>296</v>
      </c>
      <c r="E1187" s="173" t="s">
        <v>1</v>
      </c>
      <c r="F1187" s="174" t="s">
        <v>1316</v>
      </c>
      <c r="H1187" s="175">
        <v>84.58</v>
      </c>
      <c r="I1187" s="176"/>
      <c r="L1187" s="172"/>
      <c r="M1187" s="177"/>
      <c r="T1187" s="178"/>
      <c r="AT1187" s="173" t="s">
        <v>296</v>
      </c>
      <c r="AU1187" s="173" t="s">
        <v>89</v>
      </c>
      <c r="AV1187" s="13" t="s">
        <v>89</v>
      </c>
      <c r="AW1187" s="13" t="s">
        <v>33</v>
      </c>
      <c r="AX1187" s="13" t="s">
        <v>86</v>
      </c>
      <c r="AY1187" s="173" t="s">
        <v>150</v>
      </c>
    </row>
    <row r="1188" spans="2:51" s="13" customFormat="1" ht="12">
      <c r="B1188" s="172"/>
      <c r="D1188" s="150" t="s">
        <v>296</v>
      </c>
      <c r="F1188" s="174" t="s">
        <v>1317</v>
      </c>
      <c r="H1188" s="175">
        <v>85.849</v>
      </c>
      <c r="I1188" s="176"/>
      <c r="L1188" s="172"/>
      <c r="M1188" s="177"/>
      <c r="T1188" s="178"/>
      <c r="AT1188" s="173" t="s">
        <v>296</v>
      </c>
      <c r="AU1188" s="173" t="s">
        <v>89</v>
      </c>
      <c r="AV1188" s="13" t="s">
        <v>89</v>
      </c>
      <c r="AW1188" s="13" t="s">
        <v>4</v>
      </c>
      <c r="AX1188" s="13" t="s">
        <v>86</v>
      </c>
      <c r="AY1188" s="173" t="s">
        <v>150</v>
      </c>
    </row>
    <row r="1189" spans="2:65" s="1" customFormat="1" ht="24.2" customHeight="1">
      <c r="B1189" s="32"/>
      <c r="C1189" s="154" t="s">
        <v>1318</v>
      </c>
      <c r="D1189" s="154" t="s">
        <v>172</v>
      </c>
      <c r="E1189" s="155" t="s">
        <v>1319</v>
      </c>
      <c r="F1189" s="156" t="s">
        <v>1320</v>
      </c>
      <c r="G1189" s="157" t="s">
        <v>188</v>
      </c>
      <c r="H1189" s="158">
        <v>2</v>
      </c>
      <c r="I1189" s="159"/>
      <c r="J1189" s="160">
        <f>ROUND(I1189*H1189,2)</f>
        <v>0</v>
      </c>
      <c r="K1189" s="156" t="s">
        <v>294</v>
      </c>
      <c r="L1189" s="32"/>
      <c r="M1189" s="161" t="s">
        <v>1</v>
      </c>
      <c r="N1189" s="162" t="s">
        <v>43</v>
      </c>
      <c r="P1189" s="146">
        <f>O1189*H1189</f>
        <v>0</v>
      </c>
      <c r="Q1189" s="146">
        <v>2E-05</v>
      </c>
      <c r="R1189" s="146">
        <f>Q1189*H1189</f>
        <v>4E-05</v>
      </c>
      <c r="S1189" s="146">
        <v>0</v>
      </c>
      <c r="T1189" s="147">
        <f>S1189*H1189</f>
        <v>0</v>
      </c>
      <c r="AR1189" s="148" t="s">
        <v>171</v>
      </c>
      <c r="AT1189" s="148" t="s">
        <v>172</v>
      </c>
      <c r="AU1189" s="148" t="s">
        <v>89</v>
      </c>
      <c r="AY1189" s="17" t="s">
        <v>150</v>
      </c>
      <c r="BE1189" s="149">
        <f>IF(N1189="základní",J1189,0)</f>
        <v>0</v>
      </c>
      <c r="BF1189" s="149">
        <f>IF(N1189="snížená",J1189,0)</f>
        <v>0</v>
      </c>
      <c r="BG1189" s="149">
        <f>IF(N1189="zákl. přenesená",J1189,0)</f>
        <v>0</v>
      </c>
      <c r="BH1189" s="149">
        <f>IF(N1189="sníž. přenesená",J1189,0)</f>
        <v>0</v>
      </c>
      <c r="BI1189" s="149">
        <f>IF(N1189="nulová",J1189,0)</f>
        <v>0</v>
      </c>
      <c r="BJ1189" s="17" t="s">
        <v>86</v>
      </c>
      <c r="BK1189" s="149">
        <f>ROUND(I1189*H1189,2)</f>
        <v>0</v>
      </c>
      <c r="BL1189" s="17" t="s">
        <v>171</v>
      </c>
      <c r="BM1189" s="148" t="s">
        <v>1321</v>
      </c>
    </row>
    <row r="1190" spans="2:51" s="12" customFormat="1" ht="12">
      <c r="B1190" s="166"/>
      <c r="D1190" s="150" t="s">
        <v>296</v>
      </c>
      <c r="E1190" s="167" t="s">
        <v>1</v>
      </c>
      <c r="F1190" s="168" t="s">
        <v>1322</v>
      </c>
      <c r="H1190" s="167" t="s">
        <v>1</v>
      </c>
      <c r="I1190" s="169"/>
      <c r="L1190" s="166"/>
      <c r="M1190" s="170"/>
      <c r="T1190" s="171"/>
      <c r="AT1190" s="167" t="s">
        <v>296</v>
      </c>
      <c r="AU1190" s="167" t="s">
        <v>89</v>
      </c>
      <c r="AV1190" s="12" t="s">
        <v>86</v>
      </c>
      <c r="AW1190" s="12" t="s">
        <v>33</v>
      </c>
      <c r="AX1190" s="12" t="s">
        <v>78</v>
      </c>
      <c r="AY1190" s="167" t="s">
        <v>150</v>
      </c>
    </row>
    <row r="1191" spans="2:51" s="13" customFormat="1" ht="12">
      <c r="B1191" s="172"/>
      <c r="D1191" s="150" t="s">
        <v>296</v>
      </c>
      <c r="E1191" s="173" t="s">
        <v>1</v>
      </c>
      <c r="F1191" s="174" t="s">
        <v>1323</v>
      </c>
      <c r="H1191" s="175">
        <v>2</v>
      </c>
      <c r="I1191" s="176"/>
      <c r="L1191" s="172"/>
      <c r="M1191" s="177"/>
      <c r="T1191" s="178"/>
      <c r="AT1191" s="173" t="s">
        <v>296</v>
      </c>
      <c r="AU1191" s="173" t="s">
        <v>89</v>
      </c>
      <c r="AV1191" s="13" t="s">
        <v>89</v>
      </c>
      <c r="AW1191" s="13" t="s">
        <v>33</v>
      </c>
      <c r="AX1191" s="13" t="s">
        <v>86</v>
      </c>
      <c r="AY1191" s="173" t="s">
        <v>150</v>
      </c>
    </row>
    <row r="1192" spans="2:65" s="1" customFormat="1" ht="24.2" customHeight="1">
      <c r="B1192" s="32"/>
      <c r="C1192" s="136" t="s">
        <v>1324</v>
      </c>
      <c r="D1192" s="136" t="s">
        <v>153</v>
      </c>
      <c r="E1192" s="137" t="s">
        <v>1325</v>
      </c>
      <c r="F1192" s="138" t="s">
        <v>1326</v>
      </c>
      <c r="G1192" s="139" t="s">
        <v>188</v>
      </c>
      <c r="H1192" s="140">
        <v>2.06</v>
      </c>
      <c r="I1192" s="141"/>
      <c r="J1192" s="142">
        <f>ROUND(I1192*H1192,2)</f>
        <v>0</v>
      </c>
      <c r="K1192" s="138" t="s">
        <v>294</v>
      </c>
      <c r="L1192" s="143"/>
      <c r="M1192" s="144" t="s">
        <v>1</v>
      </c>
      <c r="N1192" s="145" t="s">
        <v>43</v>
      </c>
      <c r="P1192" s="146">
        <f>O1192*H1192</f>
        <v>0</v>
      </c>
      <c r="Q1192" s="146">
        <v>0.0127</v>
      </c>
      <c r="R1192" s="146">
        <f>Q1192*H1192</f>
        <v>0.026162</v>
      </c>
      <c r="S1192" s="146">
        <v>0</v>
      </c>
      <c r="T1192" s="147">
        <f>S1192*H1192</f>
        <v>0</v>
      </c>
      <c r="AR1192" s="148" t="s">
        <v>195</v>
      </c>
      <c r="AT1192" s="148" t="s">
        <v>153</v>
      </c>
      <c r="AU1192" s="148" t="s">
        <v>89</v>
      </c>
      <c r="AY1192" s="17" t="s">
        <v>150</v>
      </c>
      <c r="BE1192" s="149">
        <f>IF(N1192="základní",J1192,0)</f>
        <v>0</v>
      </c>
      <c r="BF1192" s="149">
        <f>IF(N1192="snížená",J1192,0)</f>
        <v>0</v>
      </c>
      <c r="BG1192" s="149">
        <f>IF(N1192="zákl. přenesená",J1192,0)</f>
        <v>0</v>
      </c>
      <c r="BH1192" s="149">
        <f>IF(N1192="sníž. přenesená",J1192,0)</f>
        <v>0</v>
      </c>
      <c r="BI1192" s="149">
        <f>IF(N1192="nulová",J1192,0)</f>
        <v>0</v>
      </c>
      <c r="BJ1192" s="17" t="s">
        <v>86</v>
      </c>
      <c r="BK1192" s="149">
        <f>ROUND(I1192*H1192,2)</f>
        <v>0</v>
      </c>
      <c r="BL1192" s="17" t="s">
        <v>171</v>
      </c>
      <c r="BM1192" s="148" t="s">
        <v>1327</v>
      </c>
    </row>
    <row r="1193" spans="2:51" s="12" customFormat="1" ht="12">
      <c r="B1193" s="166"/>
      <c r="D1193" s="150" t="s">
        <v>296</v>
      </c>
      <c r="E1193" s="167" t="s">
        <v>1</v>
      </c>
      <c r="F1193" s="168" t="s">
        <v>1322</v>
      </c>
      <c r="H1193" s="167" t="s">
        <v>1</v>
      </c>
      <c r="I1193" s="169"/>
      <c r="L1193" s="166"/>
      <c r="M1193" s="170"/>
      <c r="T1193" s="171"/>
      <c r="AT1193" s="167" t="s">
        <v>296</v>
      </c>
      <c r="AU1193" s="167" t="s">
        <v>89</v>
      </c>
      <c r="AV1193" s="12" t="s">
        <v>86</v>
      </c>
      <c r="AW1193" s="12" t="s">
        <v>33</v>
      </c>
      <c r="AX1193" s="12" t="s">
        <v>78</v>
      </c>
      <c r="AY1193" s="167" t="s">
        <v>150</v>
      </c>
    </row>
    <row r="1194" spans="2:51" s="13" customFormat="1" ht="12">
      <c r="B1194" s="172"/>
      <c r="D1194" s="150" t="s">
        <v>296</v>
      </c>
      <c r="E1194" s="173" t="s">
        <v>1</v>
      </c>
      <c r="F1194" s="174" t="s">
        <v>1328</v>
      </c>
      <c r="H1194" s="175">
        <v>2.03</v>
      </c>
      <c r="I1194" s="176"/>
      <c r="L1194" s="172"/>
      <c r="M1194" s="177"/>
      <c r="T1194" s="178"/>
      <c r="AT1194" s="173" t="s">
        <v>296</v>
      </c>
      <c r="AU1194" s="173" t="s">
        <v>89</v>
      </c>
      <c r="AV1194" s="13" t="s">
        <v>89</v>
      </c>
      <c r="AW1194" s="13" t="s">
        <v>33</v>
      </c>
      <c r="AX1194" s="13" t="s">
        <v>86</v>
      </c>
      <c r="AY1194" s="173" t="s">
        <v>150</v>
      </c>
    </row>
    <row r="1195" spans="2:51" s="13" customFormat="1" ht="12">
      <c r="B1195" s="172"/>
      <c r="D1195" s="150" t="s">
        <v>296</v>
      </c>
      <c r="F1195" s="174" t="s">
        <v>1329</v>
      </c>
      <c r="H1195" s="175">
        <v>2.06</v>
      </c>
      <c r="I1195" s="176"/>
      <c r="L1195" s="172"/>
      <c r="M1195" s="177"/>
      <c r="T1195" s="178"/>
      <c r="AT1195" s="173" t="s">
        <v>296</v>
      </c>
      <c r="AU1195" s="173" t="s">
        <v>89</v>
      </c>
      <c r="AV1195" s="13" t="s">
        <v>89</v>
      </c>
      <c r="AW1195" s="13" t="s">
        <v>4</v>
      </c>
      <c r="AX1195" s="13" t="s">
        <v>86</v>
      </c>
      <c r="AY1195" s="173" t="s">
        <v>150</v>
      </c>
    </row>
    <row r="1196" spans="2:65" s="1" customFormat="1" ht="24.2" customHeight="1">
      <c r="B1196" s="32"/>
      <c r="C1196" s="154" t="s">
        <v>1330</v>
      </c>
      <c r="D1196" s="154" t="s">
        <v>172</v>
      </c>
      <c r="E1196" s="155" t="s">
        <v>1331</v>
      </c>
      <c r="F1196" s="156" t="s">
        <v>1332</v>
      </c>
      <c r="G1196" s="157" t="s">
        <v>849</v>
      </c>
      <c r="H1196" s="158">
        <v>23</v>
      </c>
      <c r="I1196" s="159"/>
      <c r="J1196" s="160">
        <f>ROUND(I1196*H1196,2)</f>
        <v>0</v>
      </c>
      <c r="K1196" s="156" t="s">
        <v>294</v>
      </c>
      <c r="L1196" s="32"/>
      <c r="M1196" s="161" t="s">
        <v>1</v>
      </c>
      <c r="N1196" s="162" t="s">
        <v>43</v>
      </c>
      <c r="P1196" s="146">
        <f>O1196*H1196</f>
        <v>0</v>
      </c>
      <c r="Q1196" s="146">
        <v>0.00167</v>
      </c>
      <c r="R1196" s="146">
        <f>Q1196*H1196</f>
        <v>0.03841</v>
      </c>
      <c r="S1196" s="146">
        <v>0</v>
      </c>
      <c r="T1196" s="147">
        <f>S1196*H1196</f>
        <v>0</v>
      </c>
      <c r="AR1196" s="148" t="s">
        <v>171</v>
      </c>
      <c r="AT1196" s="148" t="s">
        <v>172</v>
      </c>
      <c r="AU1196" s="148" t="s">
        <v>89</v>
      </c>
      <c r="AY1196" s="17" t="s">
        <v>150</v>
      </c>
      <c r="BE1196" s="149">
        <f>IF(N1196="základní",J1196,0)</f>
        <v>0</v>
      </c>
      <c r="BF1196" s="149">
        <f>IF(N1196="snížená",J1196,0)</f>
        <v>0</v>
      </c>
      <c r="BG1196" s="149">
        <f>IF(N1196="zákl. přenesená",J1196,0)</f>
        <v>0</v>
      </c>
      <c r="BH1196" s="149">
        <f>IF(N1196="sníž. přenesená",J1196,0)</f>
        <v>0</v>
      </c>
      <c r="BI1196" s="149">
        <f>IF(N1196="nulová",J1196,0)</f>
        <v>0</v>
      </c>
      <c r="BJ1196" s="17" t="s">
        <v>86</v>
      </c>
      <c r="BK1196" s="149">
        <f>ROUND(I1196*H1196,2)</f>
        <v>0</v>
      </c>
      <c r="BL1196" s="17" t="s">
        <v>171</v>
      </c>
      <c r="BM1196" s="148" t="s">
        <v>1333</v>
      </c>
    </row>
    <row r="1197" spans="2:51" s="13" customFormat="1" ht="12">
      <c r="B1197" s="172"/>
      <c r="D1197" s="150" t="s">
        <v>296</v>
      </c>
      <c r="E1197" s="173" t="s">
        <v>1</v>
      </c>
      <c r="F1197" s="174" t="s">
        <v>1334</v>
      </c>
      <c r="H1197" s="175">
        <v>23</v>
      </c>
      <c r="I1197" s="176"/>
      <c r="L1197" s="172"/>
      <c r="M1197" s="177"/>
      <c r="T1197" s="178"/>
      <c r="AT1197" s="173" t="s">
        <v>296</v>
      </c>
      <c r="AU1197" s="173" t="s">
        <v>89</v>
      </c>
      <c r="AV1197" s="13" t="s">
        <v>89</v>
      </c>
      <c r="AW1197" s="13" t="s">
        <v>33</v>
      </c>
      <c r="AX1197" s="13" t="s">
        <v>86</v>
      </c>
      <c r="AY1197" s="173" t="s">
        <v>150</v>
      </c>
    </row>
    <row r="1198" spans="2:65" s="1" customFormat="1" ht="24.2" customHeight="1">
      <c r="B1198" s="32"/>
      <c r="C1198" s="136" t="s">
        <v>1335</v>
      </c>
      <c r="D1198" s="136" t="s">
        <v>153</v>
      </c>
      <c r="E1198" s="137" t="s">
        <v>1336</v>
      </c>
      <c r="F1198" s="138" t="s">
        <v>1337</v>
      </c>
      <c r="G1198" s="139" t="s">
        <v>849</v>
      </c>
      <c r="H1198" s="140">
        <v>13</v>
      </c>
      <c r="I1198" s="141"/>
      <c r="J1198" s="142">
        <f>ROUND(I1198*H1198,2)</f>
        <v>0</v>
      </c>
      <c r="K1198" s="138" t="s">
        <v>294</v>
      </c>
      <c r="L1198" s="143"/>
      <c r="M1198" s="144" t="s">
        <v>1</v>
      </c>
      <c r="N1198" s="145" t="s">
        <v>43</v>
      </c>
      <c r="P1198" s="146">
        <f>O1198*H1198</f>
        <v>0</v>
      </c>
      <c r="Q1198" s="146">
        <v>0.0122</v>
      </c>
      <c r="R1198" s="146">
        <f>Q1198*H1198</f>
        <v>0.15860000000000002</v>
      </c>
      <c r="S1198" s="146">
        <v>0</v>
      </c>
      <c r="T1198" s="147">
        <f>S1198*H1198</f>
        <v>0</v>
      </c>
      <c r="AR1198" s="148" t="s">
        <v>195</v>
      </c>
      <c r="AT1198" s="148" t="s">
        <v>153</v>
      </c>
      <c r="AU1198" s="148" t="s">
        <v>89</v>
      </c>
      <c r="AY1198" s="17" t="s">
        <v>150</v>
      </c>
      <c r="BE1198" s="149">
        <f>IF(N1198="základní",J1198,0)</f>
        <v>0</v>
      </c>
      <c r="BF1198" s="149">
        <f>IF(N1198="snížená",J1198,0)</f>
        <v>0</v>
      </c>
      <c r="BG1198" s="149">
        <f>IF(N1198="zákl. přenesená",J1198,0)</f>
        <v>0</v>
      </c>
      <c r="BH1198" s="149">
        <f>IF(N1198="sníž. přenesená",J1198,0)</f>
        <v>0</v>
      </c>
      <c r="BI1198" s="149">
        <f>IF(N1198="nulová",J1198,0)</f>
        <v>0</v>
      </c>
      <c r="BJ1198" s="17" t="s">
        <v>86</v>
      </c>
      <c r="BK1198" s="149">
        <f>ROUND(I1198*H1198,2)</f>
        <v>0</v>
      </c>
      <c r="BL1198" s="17" t="s">
        <v>171</v>
      </c>
      <c r="BM1198" s="148" t="s">
        <v>1338</v>
      </c>
    </row>
    <row r="1199" spans="2:51" s="12" customFormat="1" ht="12">
      <c r="B1199" s="166"/>
      <c r="D1199" s="150" t="s">
        <v>296</v>
      </c>
      <c r="E1199" s="167" t="s">
        <v>1</v>
      </c>
      <c r="F1199" s="168" t="s">
        <v>383</v>
      </c>
      <c r="H1199" s="167" t="s">
        <v>1</v>
      </c>
      <c r="I1199" s="169"/>
      <c r="L1199" s="166"/>
      <c r="M1199" s="170"/>
      <c r="T1199" s="171"/>
      <c r="AT1199" s="167" t="s">
        <v>296</v>
      </c>
      <c r="AU1199" s="167" t="s">
        <v>89</v>
      </c>
      <c r="AV1199" s="12" t="s">
        <v>86</v>
      </c>
      <c r="AW1199" s="12" t="s">
        <v>33</v>
      </c>
      <c r="AX1199" s="12" t="s">
        <v>78</v>
      </c>
      <c r="AY1199" s="167" t="s">
        <v>150</v>
      </c>
    </row>
    <row r="1200" spans="2:51" s="13" customFormat="1" ht="12">
      <c r="B1200" s="172"/>
      <c r="D1200" s="150" t="s">
        <v>296</v>
      </c>
      <c r="E1200" s="173" t="s">
        <v>1</v>
      </c>
      <c r="F1200" s="174" t="s">
        <v>1339</v>
      </c>
      <c r="H1200" s="175">
        <v>5</v>
      </c>
      <c r="I1200" s="176"/>
      <c r="L1200" s="172"/>
      <c r="M1200" s="177"/>
      <c r="T1200" s="178"/>
      <c r="AT1200" s="173" t="s">
        <v>296</v>
      </c>
      <c r="AU1200" s="173" t="s">
        <v>89</v>
      </c>
      <c r="AV1200" s="13" t="s">
        <v>89</v>
      </c>
      <c r="AW1200" s="13" t="s">
        <v>33</v>
      </c>
      <c r="AX1200" s="13" t="s">
        <v>78</v>
      </c>
      <c r="AY1200" s="173" t="s">
        <v>150</v>
      </c>
    </row>
    <row r="1201" spans="2:51" s="12" customFormat="1" ht="12">
      <c r="B1201" s="166"/>
      <c r="D1201" s="150" t="s">
        <v>296</v>
      </c>
      <c r="E1201" s="167" t="s">
        <v>1</v>
      </c>
      <c r="F1201" s="168" t="s">
        <v>393</v>
      </c>
      <c r="H1201" s="167" t="s">
        <v>1</v>
      </c>
      <c r="I1201" s="169"/>
      <c r="L1201" s="166"/>
      <c r="M1201" s="170"/>
      <c r="T1201" s="171"/>
      <c r="AT1201" s="167" t="s">
        <v>296</v>
      </c>
      <c r="AU1201" s="167" t="s">
        <v>89</v>
      </c>
      <c r="AV1201" s="12" t="s">
        <v>86</v>
      </c>
      <c r="AW1201" s="12" t="s">
        <v>33</v>
      </c>
      <c r="AX1201" s="12" t="s">
        <v>78</v>
      </c>
      <c r="AY1201" s="167" t="s">
        <v>150</v>
      </c>
    </row>
    <row r="1202" spans="2:51" s="13" customFormat="1" ht="12">
      <c r="B1202" s="172"/>
      <c r="D1202" s="150" t="s">
        <v>296</v>
      </c>
      <c r="E1202" s="173" t="s">
        <v>1</v>
      </c>
      <c r="F1202" s="174" t="s">
        <v>1340</v>
      </c>
      <c r="H1202" s="175">
        <v>3</v>
      </c>
      <c r="I1202" s="176"/>
      <c r="L1202" s="172"/>
      <c r="M1202" s="177"/>
      <c r="T1202" s="178"/>
      <c r="AT1202" s="173" t="s">
        <v>296</v>
      </c>
      <c r="AU1202" s="173" t="s">
        <v>89</v>
      </c>
      <c r="AV1202" s="13" t="s">
        <v>89</v>
      </c>
      <c r="AW1202" s="13" t="s">
        <v>33</v>
      </c>
      <c r="AX1202" s="13" t="s">
        <v>78</v>
      </c>
      <c r="AY1202" s="173" t="s">
        <v>150</v>
      </c>
    </row>
    <row r="1203" spans="2:51" s="12" customFormat="1" ht="12">
      <c r="B1203" s="166"/>
      <c r="D1203" s="150" t="s">
        <v>296</v>
      </c>
      <c r="E1203" s="167" t="s">
        <v>1</v>
      </c>
      <c r="F1203" s="168" t="s">
        <v>407</v>
      </c>
      <c r="H1203" s="167" t="s">
        <v>1</v>
      </c>
      <c r="I1203" s="169"/>
      <c r="L1203" s="166"/>
      <c r="M1203" s="170"/>
      <c r="T1203" s="171"/>
      <c r="AT1203" s="167" t="s">
        <v>296</v>
      </c>
      <c r="AU1203" s="167" t="s">
        <v>89</v>
      </c>
      <c r="AV1203" s="12" t="s">
        <v>86</v>
      </c>
      <c r="AW1203" s="12" t="s">
        <v>33</v>
      </c>
      <c r="AX1203" s="12" t="s">
        <v>78</v>
      </c>
      <c r="AY1203" s="167" t="s">
        <v>150</v>
      </c>
    </row>
    <row r="1204" spans="2:51" s="13" customFormat="1" ht="12">
      <c r="B1204" s="172"/>
      <c r="D1204" s="150" t="s">
        <v>296</v>
      </c>
      <c r="E1204" s="173" t="s">
        <v>1</v>
      </c>
      <c r="F1204" s="174" t="s">
        <v>1341</v>
      </c>
      <c r="H1204" s="175">
        <v>1</v>
      </c>
      <c r="I1204" s="176"/>
      <c r="L1204" s="172"/>
      <c r="M1204" s="177"/>
      <c r="T1204" s="178"/>
      <c r="AT1204" s="173" t="s">
        <v>296</v>
      </c>
      <c r="AU1204" s="173" t="s">
        <v>89</v>
      </c>
      <c r="AV1204" s="13" t="s">
        <v>89</v>
      </c>
      <c r="AW1204" s="13" t="s">
        <v>33</v>
      </c>
      <c r="AX1204" s="13" t="s">
        <v>78</v>
      </c>
      <c r="AY1204" s="173" t="s">
        <v>150</v>
      </c>
    </row>
    <row r="1205" spans="2:51" s="12" customFormat="1" ht="12">
      <c r="B1205" s="166"/>
      <c r="D1205" s="150" t="s">
        <v>296</v>
      </c>
      <c r="E1205" s="167" t="s">
        <v>1</v>
      </c>
      <c r="F1205" s="168" t="s">
        <v>409</v>
      </c>
      <c r="H1205" s="167" t="s">
        <v>1</v>
      </c>
      <c r="I1205" s="169"/>
      <c r="L1205" s="166"/>
      <c r="M1205" s="170"/>
      <c r="T1205" s="171"/>
      <c r="AT1205" s="167" t="s">
        <v>296</v>
      </c>
      <c r="AU1205" s="167" t="s">
        <v>89</v>
      </c>
      <c r="AV1205" s="12" t="s">
        <v>86</v>
      </c>
      <c r="AW1205" s="12" t="s">
        <v>33</v>
      </c>
      <c r="AX1205" s="12" t="s">
        <v>78</v>
      </c>
      <c r="AY1205" s="167" t="s">
        <v>150</v>
      </c>
    </row>
    <row r="1206" spans="2:51" s="13" customFormat="1" ht="12">
      <c r="B1206" s="172"/>
      <c r="D1206" s="150" t="s">
        <v>296</v>
      </c>
      <c r="E1206" s="173" t="s">
        <v>1</v>
      </c>
      <c r="F1206" s="174" t="s">
        <v>1341</v>
      </c>
      <c r="H1206" s="175">
        <v>1</v>
      </c>
      <c r="I1206" s="176"/>
      <c r="L1206" s="172"/>
      <c r="M1206" s="177"/>
      <c r="T1206" s="178"/>
      <c r="AT1206" s="173" t="s">
        <v>296</v>
      </c>
      <c r="AU1206" s="173" t="s">
        <v>89</v>
      </c>
      <c r="AV1206" s="13" t="s">
        <v>89</v>
      </c>
      <c r="AW1206" s="13" t="s">
        <v>33</v>
      </c>
      <c r="AX1206" s="13" t="s">
        <v>78</v>
      </c>
      <c r="AY1206" s="173" t="s">
        <v>150</v>
      </c>
    </row>
    <row r="1207" spans="2:51" s="12" customFormat="1" ht="12">
      <c r="B1207" s="166"/>
      <c r="D1207" s="150" t="s">
        <v>296</v>
      </c>
      <c r="E1207" s="167" t="s">
        <v>1</v>
      </c>
      <c r="F1207" s="168" t="s">
        <v>395</v>
      </c>
      <c r="H1207" s="167" t="s">
        <v>1</v>
      </c>
      <c r="I1207" s="169"/>
      <c r="L1207" s="166"/>
      <c r="M1207" s="170"/>
      <c r="T1207" s="171"/>
      <c r="AT1207" s="167" t="s">
        <v>296</v>
      </c>
      <c r="AU1207" s="167" t="s">
        <v>89</v>
      </c>
      <c r="AV1207" s="12" t="s">
        <v>86</v>
      </c>
      <c r="AW1207" s="12" t="s">
        <v>33</v>
      </c>
      <c r="AX1207" s="12" t="s">
        <v>78</v>
      </c>
      <c r="AY1207" s="167" t="s">
        <v>150</v>
      </c>
    </row>
    <row r="1208" spans="2:51" s="13" customFormat="1" ht="12">
      <c r="B1208" s="172"/>
      <c r="D1208" s="150" t="s">
        <v>296</v>
      </c>
      <c r="E1208" s="173" t="s">
        <v>1</v>
      </c>
      <c r="F1208" s="174" t="s">
        <v>1341</v>
      </c>
      <c r="H1208" s="175">
        <v>1</v>
      </c>
      <c r="I1208" s="176"/>
      <c r="L1208" s="172"/>
      <c r="M1208" s="177"/>
      <c r="T1208" s="178"/>
      <c r="AT1208" s="173" t="s">
        <v>296</v>
      </c>
      <c r="AU1208" s="173" t="s">
        <v>89</v>
      </c>
      <c r="AV1208" s="13" t="s">
        <v>89</v>
      </c>
      <c r="AW1208" s="13" t="s">
        <v>33</v>
      </c>
      <c r="AX1208" s="13" t="s">
        <v>78</v>
      </c>
      <c r="AY1208" s="173" t="s">
        <v>150</v>
      </c>
    </row>
    <row r="1209" spans="2:51" s="12" customFormat="1" ht="12">
      <c r="B1209" s="166"/>
      <c r="D1209" s="150" t="s">
        <v>296</v>
      </c>
      <c r="E1209" s="167" t="s">
        <v>1</v>
      </c>
      <c r="F1209" s="168" t="s">
        <v>398</v>
      </c>
      <c r="H1209" s="167" t="s">
        <v>1</v>
      </c>
      <c r="I1209" s="169"/>
      <c r="L1209" s="166"/>
      <c r="M1209" s="170"/>
      <c r="T1209" s="171"/>
      <c r="AT1209" s="167" t="s">
        <v>296</v>
      </c>
      <c r="AU1209" s="167" t="s">
        <v>89</v>
      </c>
      <c r="AV1209" s="12" t="s">
        <v>86</v>
      </c>
      <c r="AW1209" s="12" t="s">
        <v>33</v>
      </c>
      <c r="AX1209" s="12" t="s">
        <v>78</v>
      </c>
      <c r="AY1209" s="167" t="s">
        <v>150</v>
      </c>
    </row>
    <row r="1210" spans="2:51" s="13" customFormat="1" ht="12">
      <c r="B1210" s="172"/>
      <c r="D1210" s="150" t="s">
        <v>296</v>
      </c>
      <c r="E1210" s="173" t="s">
        <v>1</v>
      </c>
      <c r="F1210" s="174" t="s">
        <v>1341</v>
      </c>
      <c r="H1210" s="175">
        <v>1</v>
      </c>
      <c r="I1210" s="176"/>
      <c r="L1210" s="172"/>
      <c r="M1210" s="177"/>
      <c r="T1210" s="178"/>
      <c r="AT1210" s="173" t="s">
        <v>296</v>
      </c>
      <c r="AU1210" s="173" t="s">
        <v>89</v>
      </c>
      <c r="AV1210" s="13" t="s">
        <v>89</v>
      </c>
      <c r="AW1210" s="13" t="s">
        <v>33</v>
      </c>
      <c r="AX1210" s="13" t="s">
        <v>78</v>
      </c>
      <c r="AY1210" s="173" t="s">
        <v>150</v>
      </c>
    </row>
    <row r="1211" spans="2:51" s="12" customFormat="1" ht="12">
      <c r="B1211" s="166"/>
      <c r="D1211" s="150" t="s">
        <v>296</v>
      </c>
      <c r="E1211" s="167" t="s">
        <v>1</v>
      </c>
      <c r="F1211" s="168" t="s">
        <v>510</v>
      </c>
      <c r="H1211" s="167" t="s">
        <v>1</v>
      </c>
      <c r="I1211" s="169"/>
      <c r="L1211" s="166"/>
      <c r="M1211" s="170"/>
      <c r="T1211" s="171"/>
      <c r="AT1211" s="167" t="s">
        <v>296</v>
      </c>
      <c r="AU1211" s="167" t="s">
        <v>89</v>
      </c>
      <c r="AV1211" s="12" t="s">
        <v>86</v>
      </c>
      <c r="AW1211" s="12" t="s">
        <v>33</v>
      </c>
      <c r="AX1211" s="12" t="s">
        <v>78</v>
      </c>
      <c r="AY1211" s="167" t="s">
        <v>150</v>
      </c>
    </row>
    <row r="1212" spans="2:51" s="13" customFormat="1" ht="12">
      <c r="B1212" s="172"/>
      <c r="D1212" s="150" t="s">
        <v>296</v>
      </c>
      <c r="E1212" s="173" t="s">
        <v>1</v>
      </c>
      <c r="F1212" s="174" t="s">
        <v>1341</v>
      </c>
      <c r="H1212" s="175">
        <v>1</v>
      </c>
      <c r="I1212" s="176"/>
      <c r="L1212" s="172"/>
      <c r="M1212" s="177"/>
      <c r="T1212" s="178"/>
      <c r="AT1212" s="173" t="s">
        <v>296</v>
      </c>
      <c r="AU1212" s="173" t="s">
        <v>89</v>
      </c>
      <c r="AV1212" s="13" t="s">
        <v>89</v>
      </c>
      <c r="AW1212" s="13" t="s">
        <v>33</v>
      </c>
      <c r="AX1212" s="13" t="s">
        <v>78</v>
      </c>
      <c r="AY1212" s="173" t="s">
        <v>150</v>
      </c>
    </row>
    <row r="1213" spans="2:51" s="14" customFormat="1" ht="12">
      <c r="B1213" s="179"/>
      <c r="D1213" s="150" t="s">
        <v>296</v>
      </c>
      <c r="E1213" s="180" t="s">
        <v>1</v>
      </c>
      <c r="F1213" s="181" t="s">
        <v>303</v>
      </c>
      <c r="H1213" s="182">
        <v>13</v>
      </c>
      <c r="I1213" s="183"/>
      <c r="L1213" s="179"/>
      <c r="M1213" s="184"/>
      <c r="T1213" s="185"/>
      <c r="AT1213" s="180" t="s">
        <v>296</v>
      </c>
      <c r="AU1213" s="180" t="s">
        <v>89</v>
      </c>
      <c r="AV1213" s="14" t="s">
        <v>171</v>
      </c>
      <c r="AW1213" s="14" t="s">
        <v>33</v>
      </c>
      <c r="AX1213" s="14" t="s">
        <v>86</v>
      </c>
      <c r="AY1213" s="180" t="s">
        <v>150</v>
      </c>
    </row>
    <row r="1214" spans="2:65" s="1" customFormat="1" ht="16.5" customHeight="1">
      <c r="B1214" s="32"/>
      <c r="C1214" s="136" t="s">
        <v>1342</v>
      </c>
      <c r="D1214" s="136" t="s">
        <v>153</v>
      </c>
      <c r="E1214" s="137" t="s">
        <v>1343</v>
      </c>
      <c r="F1214" s="138" t="s">
        <v>1344</v>
      </c>
      <c r="G1214" s="139" t="s">
        <v>849</v>
      </c>
      <c r="H1214" s="140">
        <v>6</v>
      </c>
      <c r="I1214" s="141"/>
      <c r="J1214" s="142">
        <f>ROUND(I1214*H1214,2)</f>
        <v>0</v>
      </c>
      <c r="K1214" s="138" t="s">
        <v>294</v>
      </c>
      <c r="L1214" s="143"/>
      <c r="M1214" s="144" t="s">
        <v>1</v>
      </c>
      <c r="N1214" s="145" t="s">
        <v>43</v>
      </c>
      <c r="P1214" s="146">
        <f>O1214*H1214</f>
        <v>0</v>
      </c>
      <c r="Q1214" s="146">
        <v>0.0075</v>
      </c>
      <c r="R1214" s="146">
        <f>Q1214*H1214</f>
        <v>0.045</v>
      </c>
      <c r="S1214" s="146">
        <v>0</v>
      </c>
      <c r="T1214" s="147">
        <f>S1214*H1214</f>
        <v>0</v>
      </c>
      <c r="AR1214" s="148" t="s">
        <v>195</v>
      </c>
      <c r="AT1214" s="148" t="s">
        <v>153</v>
      </c>
      <c r="AU1214" s="148" t="s">
        <v>89</v>
      </c>
      <c r="AY1214" s="17" t="s">
        <v>150</v>
      </c>
      <c r="BE1214" s="149">
        <f>IF(N1214="základní",J1214,0)</f>
        <v>0</v>
      </c>
      <c r="BF1214" s="149">
        <f>IF(N1214="snížená",J1214,0)</f>
        <v>0</v>
      </c>
      <c r="BG1214" s="149">
        <f>IF(N1214="zákl. přenesená",J1214,0)</f>
        <v>0</v>
      </c>
      <c r="BH1214" s="149">
        <f>IF(N1214="sníž. přenesená",J1214,0)</f>
        <v>0</v>
      </c>
      <c r="BI1214" s="149">
        <f>IF(N1214="nulová",J1214,0)</f>
        <v>0</v>
      </c>
      <c r="BJ1214" s="17" t="s">
        <v>86</v>
      </c>
      <c r="BK1214" s="149">
        <f>ROUND(I1214*H1214,2)</f>
        <v>0</v>
      </c>
      <c r="BL1214" s="17" t="s">
        <v>171</v>
      </c>
      <c r="BM1214" s="148" t="s">
        <v>1345</v>
      </c>
    </row>
    <row r="1215" spans="2:51" s="12" customFormat="1" ht="12">
      <c r="B1215" s="166"/>
      <c r="D1215" s="150" t="s">
        <v>296</v>
      </c>
      <c r="E1215" s="167" t="s">
        <v>1</v>
      </c>
      <c r="F1215" s="168" t="s">
        <v>383</v>
      </c>
      <c r="H1215" s="167" t="s">
        <v>1</v>
      </c>
      <c r="I1215" s="169"/>
      <c r="L1215" s="166"/>
      <c r="M1215" s="170"/>
      <c r="T1215" s="171"/>
      <c r="AT1215" s="167" t="s">
        <v>296</v>
      </c>
      <c r="AU1215" s="167" t="s">
        <v>89</v>
      </c>
      <c r="AV1215" s="12" t="s">
        <v>86</v>
      </c>
      <c r="AW1215" s="12" t="s">
        <v>33</v>
      </c>
      <c r="AX1215" s="12" t="s">
        <v>78</v>
      </c>
      <c r="AY1215" s="167" t="s">
        <v>150</v>
      </c>
    </row>
    <row r="1216" spans="2:51" s="13" customFormat="1" ht="12">
      <c r="B1216" s="172"/>
      <c r="D1216" s="150" t="s">
        <v>296</v>
      </c>
      <c r="E1216" s="173" t="s">
        <v>1</v>
      </c>
      <c r="F1216" s="174" t="s">
        <v>1346</v>
      </c>
      <c r="H1216" s="175">
        <v>4</v>
      </c>
      <c r="I1216" s="176"/>
      <c r="L1216" s="172"/>
      <c r="M1216" s="177"/>
      <c r="T1216" s="178"/>
      <c r="AT1216" s="173" t="s">
        <v>296</v>
      </c>
      <c r="AU1216" s="173" t="s">
        <v>89</v>
      </c>
      <c r="AV1216" s="13" t="s">
        <v>89</v>
      </c>
      <c r="AW1216" s="13" t="s">
        <v>33</v>
      </c>
      <c r="AX1216" s="13" t="s">
        <v>78</v>
      </c>
      <c r="AY1216" s="173" t="s">
        <v>150</v>
      </c>
    </row>
    <row r="1217" spans="2:51" s="12" customFormat="1" ht="12">
      <c r="B1217" s="166"/>
      <c r="D1217" s="150" t="s">
        <v>296</v>
      </c>
      <c r="E1217" s="167" t="s">
        <v>1</v>
      </c>
      <c r="F1217" s="168" t="s">
        <v>393</v>
      </c>
      <c r="H1217" s="167" t="s">
        <v>1</v>
      </c>
      <c r="I1217" s="169"/>
      <c r="L1217" s="166"/>
      <c r="M1217" s="170"/>
      <c r="T1217" s="171"/>
      <c r="AT1217" s="167" t="s">
        <v>296</v>
      </c>
      <c r="AU1217" s="167" t="s">
        <v>89</v>
      </c>
      <c r="AV1217" s="12" t="s">
        <v>86</v>
      </c>
      <c r="AW1217" s="12" t="s">
        <v>33</v>
      </c>
      <c r="AX1217" s="12" t="s">
        <v>78</v>
      </c>
      <c r="AY1217" s="167" t="s">
        <v>150</v>
      </c>
    </row>
    <row r="1218" spans="2:51" s="13" customFormat="1" ht="12">
      <c r="B1218" s="172"/>
      <c r="D1218" s="150" t="s">
        <v>296</v>
      </c>
      <c r="E1218" s="173" t="s">
        <v>1</v>
      </c>
      <c r="F1218" s="174" t="s">
        <v>1347</v>
      </c>
      <c r="H1218" s="175">
        <v>2</v>
      </c>
      <c r="I1218" s="176"/>
      <c r="L1218" s="172"/>
      <c r="M1218" s="177"/>
      <c r="T1218" s="178"/>
      <c r="AT1218" s="173" t="s">
        <v>296</v>
      </c>
      <c r="AU1218" s="173" t="s">
        <v>89</v>
      </c>
      <c r="AV1218" s="13" t="s">
        <v>89</v>
      </c>
      <c r="AW1218" s="13" t="s">
        <v>33</v>
      </c>
      <c r="AX1218" s="13" t="s">
        <v>78</v>
      </c>
      <c r="AY1218" s="173" t="s">
        <v>150</v>
      </c>
    </row>
    <row r="1219" spans="2:51" s="14" customFormat="1" ht="12">
      <c r="B1219" s="179"/>
      <c r="D1219" s="150" t="s">
        <v>296</v>
      </c>
      <c r="E1219" s="180" t="s">
        <v>1</v>
      </c>
      <c r="F1219" s="181" t="s">
        <v>303</v>
      </c>
      <c r="H1219" s="182">
        <v>6</v>
      </c>
      <c r="I1219" s="183"/>
      <c r="L1219" s="179"/>
      <c r="M1219" s="184"/>
      <c r="T1219" s="185"/>
      <c r="AT1219" s="180" t="s">
        <v>296</v>
      </c>
      <c r="AU1219" s="180" t="s">
        <v>89</v>
      </c>
      <c r="AV1219" s="14" t="s">
        <v>171</v>
      </c>
      <c r="AW1219" s="14" t="s">
        <v>33</v>
      </c>
      <c r="AX1219" s="14" t="s">
        <v>86</v>
      </c>
      <c r="AY1219" s="180" t="s">
        <v>150</v>
      </c>
    </row>
    <row r="1220" spans="2:65" s="1" customFormat="1" ht="16.5" customHeight="1">
      <c r="B1220" s="32"/>
      <c r="C1220" s="136" t="s">
        <v>1348</v>
      </c>
      <c r="D1220" s="136" t="s">
        <v>153</v>
      </c>
      <c r="E1220" s="137" t="s">
        <v>1349</v>
      </c>
      <c r="F1220" s="138" t="s">
        <v>1350</v>
      </c>
      <c r="G1220" s="139" t="s">
        <v>849</v>
      </c>
      <c r="H1220" s="140">
        <v>3</v>
      </c>
      <c r="I1220" s="141"/>
      <c r="J1220" s="142">
        <f>ROUND(I1220*H1220,2)</f>
        <v>0</v>
      </c>
      <c r="K1220" s="138" t="s">
        <v>294</v>
      </c>
      <c r="L1220" s="143"/>
      <c r="M1220" s="144" t="s">
        <v>1</v>
      </c>
      <c r="N1220" s="145" t="s">
        <v>43</v>
      </c>
      <c r="P1220" s="146">
        <f>O1220*H1220</f>
        <v>0</v>
      </c>
      <c r="Q1220" s="146">
        <v>0.0145</v>
      </c>
      <c r="R1220" s="146">
        <f>Q1220*H1220</f>
        <v>0.043500000000000004</v>
      </c>
      <c r="S1220" s="146">
        <v>0</v>
      </c>
      <c r="T1220" s="147">
        <f>S1220*H1220</f>
        <v>0</v>
      </c>
      <c r="AR1220" s="148" t="s">
        <v>195</v>
      </c>
      <c r="AT1220" s="148" t="s">
        <v>153</v>
      </c>
      <c r="AU1220" s="148" t="s">
        <v>89</v>
      </c>
      <c r="AY1220" s="17" t="s">
        <v>150</v>
      </c>
      <c r="BE1220" s="149">
        <f>IF(N1220="základní",J1220,0)</f>
        <v>0</v>
      </c>
      <c r="BF1220" s="149">
        <f>IF(N1220="snížená",J1220,0)</f>
        <v>0</v>
      </c>
      <c r="BG1220" s="149">
        <f>IF(N1220="zákl. přenesená",J1220,0)</f>
        <v>0</v>
      </c>
      <c r="BH1220" s="149">
        <f>IF(N1220="sníž. přenesená",J1220,0)</f>
        <v>0</v>
      </c>
      <c r="BI1220" s="149">
        <f>IF(N1220="nulová",J1220,0)</f>
        <v>0</v>
      </c>
      <c r="BJ1220" s="17" t="s">
        <v>86</v>
      </c>
      <c r="BK1220" s="149">
        <f>ROUND(I1220*H1220,2)</f>
        <v>0</v>
      </c>
      <c r="BL1220" s="17" t="s">
        <v>171</v>
      </c>
      <c r="BM1220" s="148" t="s">
        <v>1351</v>
      </c>
    </row>
    <row r="1221" spans="2:51" s="12" customFormat="1" ht="12">
      <c r="B1221" s="166"/>
      <c r="D1221" s="150" t="s">
        <v>296</v>
      </c>
      <c r="E1221" s="167" t="s">
        <v>1</v>
      </c>
      <c r="F1221" s="168" t="s">
        <v>383</v>
      </c>
      <c r="H1221" s="167" t="s">
        <v>1</v>
      </c>
      <c r="I1221" s="169"/>
      <c r="L1221" s="166"/>
      <c r="M1221" s="170"/>
      <c r="T1221" s="171"/>
      <c r="AT1221" s="167" t="s">
        <v>296</v>
      </c>
      <c r="AU1221" s="167" t="s">
        <v>89</v>
      </c>
      <c r="AV1221" s="12" t="s">
        <v>86</v>
      </c>
      <c r="AW1221" s="12" t="s">
        <v>33</v>
      </c>
      <c r="AX1221" s="12" t="s">
        <v>78</v>
      </c>
      <c r="AY1221" s="167" t="s">
        <v>150</v>
      </c>
    </row>
    <row r="1222" spans="2:51" s="13" customFormat="1" ht="12">
      <c r="B1222" s="172"/>
      <c r="D1222" s="150" t="s">
        <v>296</v>
      </c>
      <c r="E1222" s="173" t="s">
        <v>1</v>
      </c>
      <c r="F1222" s="174" t="s">
        <v>1341</v>
      </c>
      <c r="H1222" s="175">
        <v>1</v>
      </c>
      <c r="I1222" s="176"/>
      <c r="L1222" s="172"/>
      <c r="M1222" s="177"/>
      <c r="T1222" s="178"/>
      <c r="AT1222" s="173" t="s">
        <v>296</v>
      </c>
      <c r="AU1222" s="173" t="s">
        <v>89</v>
      </c>
      <c r="AV1222" s="13" t="s">
        <v>89</v>
      </c>
      <c r="AW1222" s="13" t="s">
        <v>33</v>
      </c>
      <c r="AX1222" s="13" t="s">
        <v>78</v>
      </c>
      <c r="AY1222" s="173" t="s">
        <v>150</v>
      </c>
    </row>
    <row r="1223" spans="2:51" s="12" customFormat="1" ht="12">
      <c r="B1223" s="166"/>
      <c r="D1223" s="150" t="s">
        <v>296</v>
      </c>
      <c r="E1223" s="167" t="s">
        <v>1</v>
      </c>
      <c r="F1223" s="168" t="s">
        <v>393</v>
      </c>
      <c r="H1223" s="167" t="s">
        <v>1</v>
      </c>
      <c r="I1223" s="169"/>
      <c r="L1223" s="166"/>
      <c r="M1223" s="170"/>
      <c r="T1223" s="171"/>
      <c r="AT1223" s="167" t="s">
        <v>296</v>
      </c>
      <c r="AU1223" s="167" t="s">
        <v>89</v>
      </c>
      <c r="AV1223" s="12" t="s">
        <v>86</v>
      </c>
      <c r="AW1223" s="12" t="s">
        <v>33</v>
      </c>
      <c r="AX1223" s="12" t="s">
        <v>78</v>
      </c>
      <c r="AY1223" s="167" t="s">
        <v>150</v>
      </c>
    </row>
    <row r="1224" spans="2:51" s="13" customFormat="1" ht="12">
      <c r="B1224" s="172"/>
      <c r="D1224" s="150" t="s">
        <v>296</v>
      </c>
      <c r="E1224" s="173" t="s">
        <v>1</v>
      </c>
      <c r="F1224" s="174" t="s">
        <v>1347</v>
      </c>
      <c r="H1224" s="175">
        <v>2</v>
      </c>
      <c r="I1224" s="176"/>
      <c r="L1224" s="172"/>
      <c r="M1224" s="177"/>
      <c r="T1224" s="178"/>
      <c r="AT1224" s="173" t="s">
        <v>296</v>
      </c>
      <c r="AU1224" s="173" t="s">
        <v>89</v>
      </c>
      <c r="AV1224" s="13" t="s">
        <v>89</v>
      </c>
      <c r="AW1224" s="13" t="s">
        <v>33</v>
      </c>
      <c r="AX1224" s="13" t="s">
        <v>78</v>
      </c>
      <c r="AY1224" s="173" t="s">
        <v>150</v>
      </c>
    </row>
    <row r="1225" spans="2:51" s="14" customFormat="1" ht="12">
      <c r="B1225" s="179"/>
      <c r="D1225" s="150" t="s">
        <v>296</v>
      </c>
      <c r="E1225" s="180" t="s">
        <v>1</v>
      </c>
      <c r="F1225" s="181" t="s">
        <v>303</v>
      </c>
      <c r="H1225" s="182">
        <v>3</v>
      </c>
      <c r="I1225" s="183"/>
      <c r="L1225" s="179"/>
      <c r="M1225" s="184"/>
      <c r="T1225" s="185"/>
      <c r="AT1225" s="180" t="s">
        <v>296</v>
      </c>
      <c r="AU1225" s="180" t="s">
        <v>89</v>
      </c>
      <c r="AV1225" s="14" t="s">
        <v>171</v>
      </c>
      <c r="AW1225" s="14" t="s">
        <v>33</v>
      </c>
      <c r="AX1225" s="14" t="s">
        <v>86</v>
      </c>
      <c r="AY1225" s="180" t="s">
        <v>150</v>
      </c>
    </row>
    <row r="1226" spans="2:65" s="1" customFormat="1" ht="16.5" customHeight="1">
      <c r="B1226" s="32"/>
      <c r="C1226" s="136" t="s">
        <v>1352</v>
      </c>
      <c r="D1226" s="136" t="s">
        <v>153</v>
      </c>
      <c r="E1226" s="137" t="s">
        <v>1353</v>
      </c>
      <c r="F1226" s="138" t="s">
        <v>1354</v>
      </c>
      <c r="G1226" s="139" t="s">
        <v>849</v>
      </c>
      <c r="H1226" s="140">
        <v>1</v>
      </c>
      <c r="I1226" s="141"/>
      <c r="J1226" s="142">
        <f>ROUND(I1226*H1226,2)</f>
        <v>0</v>
      </c>
      <c r="K1226" s="138" t="s">
        <v>294</v>
      </c>
      <c r="L1226" s="143"/>
      <c r="M1226" s="144" t="s">
        <v>1</v>
      </c>
      <c r="N1226" s="145" t="s">
        <v>43</v>
      </c>
      <c r="P1226" s="146">
        <f>O1226*H1226</f>
        <v>0</v>
      </c>
      <c r="Q1226" s="146">
        <v>0.0032</v>
      </c>
      <c r="R1226" s="146">
        <f>Q1226*H1226</f>
        <v>0.0032</v>
      </c>
      <c r="S1226" s="146">
        <v>0</v>
      </c>
      <c r="T1226" s="147">
        <f>S1226*H1226</f>
        <v>0</v>
      </c>
      <c r="AR1226" s="148" t="s">
        <v>195</v>
      </c>
      <c r="AT1226" s="148" t="s">
        <v>153</v>
      </c>
      <c r="AU1226" s="148" t="s">
        <v>89</v>
      </c>
      <c r="AY1226" s="17" t="s">
        <v>150</v>
      </c>
      <c r="BE1226" s="149">
        <f>IF(N1226="základní",J1226,0)</f>
        <v>0</v>
      </c>
      <c r="BF1226" s="149">
        <f>IF(N1226="snížená",J1226,0)</f>
        <v>0</v>
      </c>
      <c r="BG1226" s="149">
        <f>IF(N1226="zákl. přenesená",J1226,0)</f>
        <v>0</v>
      </c>
      <c r="BH1226" s="149">
        <f>IF(N1226="sníž. přenesená",J1226,0)</f>
        <v>0</v>
      </c>
      <c r="BI1226" s="149">
        <f>IF(N1226="nulová",J1226,0)</f>
        <v>0</v>
      </c>
      <c r="BJ1226" s="17" t="s">
        <v>86</v>
      </c>
      <c r="BK1226" s="149">
        <f>ROUND(I1226*H1226,2)</f>
        <v>0</v>
      </c>
      <c r="BL1226" s="17" t="s">
        <v>171</v>
      </c>
      <c r="BM1226" s="148" t="s">
        <v>1355</v>
      </c>
    </row>
    <row r="1227" spans="2:51" s="12" customFormat="1" ht="12">
      <c r="B1227" s="166"/>
      <c r="D1227" s="150" t="s">
        <v>296</v>
      </c>
      <c r="E1227" s="167" t="s">
        <v>1</v>
      </c>
      <c r="F1227" s="168" t="s">
        <v>383</v>
      </c>
      <c r="H1227" s="167" t="s">
        <v>1</v>
      </c>
      <c r="I1227" s="169"/>
      <c r="L1227" s="166"/>
      <c r="M1227" s="170"/>
      <c r="T1227" s="171"/>
      <c r="AT1227" s="167" t="s">
        <v>296</v>
      </c>
      <c r="AU1227" s="167" t="s">
        <v>89</v>
      </c>
      <c r="AV1227" s="12" t="s">
        <v>86</v>
      </c>
      <c r="AW1227" s="12" t="s">
        <v>33</v>
      </c>
      <c r="AX1227" s="12" t="s">
        <v>78</v>
      </c>
      <c r="AY1227" s="167" t="s">
        <v>150</v>
      </c>
    </row>
    <row r="1228" spans="2:51" s="13" customFormat="1" ht="12">
      <c r="B1228" s="172"/>
      <c r="D1228" s="150" t="s">
        <v>296</v>
      </c>
      <c r="E1228" s="173" t="s">
        <v>1</v>
      </c>
      <c r="F1228" s="174" t="s">
        <v>1341</v>
      </c>
      <c r="H1228" s="175">
        <v>1</v>
      </c>
      <c r="I1228" s="176"/>
      <c r="L1228" s="172"/>
      <c r="M1228" s="177"/>
      <c r="T1228" s="178"/>
      <c r="AT1228" s="173" t="s">
        <v>296</v>
      </c>
      <c r="AU1228" s="173" t="s">
        <v>89</v>
      </c>
      <c r="AV1228" s="13" t="s">
        <v>89</v>
      </c>
      <c r="AW1228" s="13" t="s">
        <v>33</v>
      </c>
      <c r="AX1228" s="13" t="s">
        <v>78</v>
      </c>
      <c r="AY1228" s="173" t="s">
        <v>150</v>
      </c>
    </row>
    <row r="1229" spans="2:51" s="14" customFormat="1" ht="12">
      <c r="B1229" s="179"/>
      <c r="D1229" s="150" t="s">
        <v>296</v>
      </c>
      <c r="E1229" s="180" t="s">
        <v>1</v>
      </c>
      <c r="F1229" s="181" t="s">
        <v>303</v>
      </c>
      <c r="H1229" s="182">
        <v>1</v>
      </c>
      <c r="I1229" s="183"/>
      <c r="L1229" s="179"/>
      <c r="M1229" s="184"/>
      <c r="T1229" s="185"/>
      <c r="AT1229" s="180" t="s">
        <v>296</v>
      </c>
      <c r="AU1229" s="180" t="s">
        <v>89</v>
      </c>
      <c r="AV1229" s="14" t="s">
        <v>171</v>
      </c>
      <c r="AW1229" s="14" t="s">
        <v>33</v>
      </c>
      <c r="AX1229" s="14" t="s">
        <v>86</v>
      </c>
      <c r="AY1229" s="180" t="s">
        <v>150</v>
      </c>
    </row>
    <row r="1230" spans="2:65" s="1" customFormat="1" ht="24.2" customHeight="1">
      <c r="B1230" s="32"/>
      <c r="C1230" s="154" t="s">
        <v>1356</v>
      </c>
      <c r="D1230" s="154" t="s">
        <v>172</v>
      </c>
      <c r="E1230" s="155" t="s">
        <v>1357</v>
      </c>
      <c r="F1230" s="156" t="s">
        <v>1358</v>
      </c>
      <c r="G1230" s="157" t="s">
        <v>849</v>
      </c>
      <c r="H1230" s="158">
        <v>1</v>
      </c>
      <c r="I1230" s="159"/>
      <c r="J1230" s="160">
        <f>ROUND(I1230*H1230,2)</f>
        <v>0</v>
      </c>
      <c r="K1230" s="156" t="s">
        <v>294</v>
      </c>
      <c r="L1230" s="32"/>
      <c r="M1230" s="161" t="s">
        <v>1</v>
      </c>
      <c r="N1230" s="162" t="s">
        <v>43</v>
      </c>
      <c r="P1230" s="146">
        <f>O1230*H1230</f>
        <v>0</v>
      </c>
      <c r="Q1230" s="146">
        <v>0.00171</v>
      </c>
      <c r="R1230" s="146">
        <f>Q1230*H1230</f>
        <v>0.00171</v>
      </c>
      <c r="S1230" s="146">
        <v>0</v>
      </c>
      <c r="T1230" s="147">
        <f>S1230*H1230</f>
        <v>0</v>
      </c>
      <c r="AR1230" s="148" t="s">
        <v>171</v>
      </c>
      <c r="AT1230" s="148" t="s">
        <v>172</v>
      </c>
      <c r="AU1230" s="148" t="s">
        <v>89</v>
      </c>
      <c r="AY1230" s="17" t="s">
        <v>150</v>
      </c>
      <c r="BE1230" s="149">
        <f>IF(N1230="základní",J1230,0)</f>
        <v>0</v>
      </c>
      <c r="BF1230" s="149">
        <f>IF(N1230="snížená",J1230,0)</f>
        <v>0</v>
      </c>
      <c r="BG1230" s="149">
        <f>IF(N1230="zákl. přenesená",J1230,0)</f>
        <v>0</v>
      </c>
      <c r="BH1230" s="149">
        <f>IF(N1230="sníž. přenesená",J1230,0)</f>
        <v>0</v>
      </c>
      <c r="BI1230" s="149">
        <f>IF(N1230="nulová",J1230,0)</f>
        <v>0</v>
      </c>
      <c r="BJ1230" s="17" t="s">
        <v>86</v>
      </c>
      <c r="BK1230" s="149">
        <f>ROUND(I1230*H1230,2)</f>
        <v>0</v>
      </c>
      <c r="BL1230" s="17" t="s">
        <v>171</v>
      </c>
      <c r="BM1230" s="148" t="s">
        <v>1359</v>
      </c>
    </row>
    <row r="1231" spans="2:51" s="13" customFormat="1" ht="12">
      <c r="B1231" s="172"/>
      <c r="D1231" s="150" t="s">
        <v>296</v>
      </c>
      <c r="E1231" s="173" t="s">
        <v>1</v>
      </c>
      <c r="F1231" s="174" t="s">
        <v>1341</v>
      </c>
      <c r="H1231" s="175">
        <v>1</v>
      </c>
      <c r="I1231" s="176"/>
      <c r="L1231" s="172"/>
      <c r="M1231" s="177"/>
      <c r="T1231" s="178"/>
      <c r="AT1231" s="173" t="s">
        <v>296</v>
      </c>
      <c r="AU1231" s="173" t="s">
        <v>89</v>
      </c>
      <c r="AV1231" s="13" t="s">
        <v>89</v>
      </c>
      <c r="AW1231" s="13" t="s">
        <v>33</v>
      </c>
      <c r="AX1231" s="13" t="s">
        <v>86</v>
      </c>
      <c r="AY1231" s="173" t="s">
        <v>150</v>
      </c>
    </row>
    <row r="1232" spans="2:65" s="1" customFormat="1" ht="24.2" customHeight="1">
      <c r="B1232" s="32"/>
      <c r="C1232" s="136" t="s">
        <v>1360</v>
      </c>
      <c r="D1232" s="136" t="s">
        <v>153</v>
      </c>
      <c r="E1232" s="137" t="s">
        <v>1361</v>
      </c>
      <c r="F1232" s="138" t="s">
        <v>1362</v>
      </c>
      <c r="G1232" s="139" t="s">
        <v>849</v>
      </c>
      <c r="H1232" s="140">
        <v>1</v>
      </c>
      <c r="I1232" s="141"/>
      <c r="J1232" s="142">
        <f>ROUND(I1232*H1232,2)</f>
        <v>0</v>
      </c>
      <c r="K1232" s="138" t="s">
        <v>294</v>
      </c>
      <c r="L1232" s="143"/>
      <c r="M1232" s="144" t="s">
        <v>1</v>
      </c>
      <c r="N1232" s="145" t="s">
        <v>43</v>
      </c>
      <c r="P1232" s="146">
        <f>O1232*H1232</f>
        <v>0</v>
      </c>
      <c r="Q1232" s="146">
        <v>0.0149</v>
      </c>
      <c r="R1232" s="146">
        <f>Q1232*H1232</f>
        <v>0.0149</v>
      </c>
      <c r="S1232" s="146">
        <v>0</v>
      </c>
      <c r="T1232" s="147">
        <f>S1232*H1232</f>
        <v>0</v>
      </c>
      <c r="AR1232" s="148" t="s">
        <v>195</v>
      </c>
      <c r="AT1232" s="148" t="s">
        <v>153</v>
      </c>
      <c r="AU1232" s="148" t="s">
        <v>89</v>
      </c>
      <c r="AY1232" s="17" t="s">
        <v>150</v>
      </c>
      <c r="BE1232" s="149">
        <f>IF(N1232="základní",J1232,0)</f>
        <v>0</v>
      </c>
      <c r="BF1232" s="149">
        <f>IF(N1232="snížená",J1232,0)</f>
        <v>0</v>
      </c>
      <c r="BG1232" s="149">
        <f>IF(N1232="zákl. přenesená",J1232,0)</f>
        <v>0</v>
      </c>
      <c r="BH1232" s="149">
        <f>IF(N1232="sníž. přenesená",J1232,0)</f>
        <v>0</v>
      </c>
      <c r="BI1232" s="149">
        <f>IF(N1232="nulová",J1232,0)</f>
        <v>0</v>
      </c>
      <c r="BJ1232" s="17" t="s">
        <v>86</v>
      </c>
      <c r="BK1232" s="149">
        <f>ROUND(I1232*H1232,2)</f>
        <v>0</v>
      </c>
      <c r="BL1232" s="17" t="s">
        <v>171</v>
      </c>
      <c r="BM1232" s="148" t="s">
        <v>1363</v>
      </c>
    </row>
    <row r="1233" spans="2:51" s="12" customFormat="1" ht="12">
      <c r="B1233" s="166"/>
      <c r="D1233" s="150" t="s">
        <v>296</v>
      </c>
      <c r="E1233" s="167" t="s">
        <v>1</v>
      </c>
      <c r="F1233" s="168" t="s">
        <v>383</v>
      </c>
      <c r="H1233" s="167" t="s">
        <v>1</v>
      </c>
      <c r="I1233" s="169"/>
      <c r="L1233" s="166"/>
      <c r="M1233" s="170"/>
      <c r="T1233" s="171"/>
      <c r="AT1233" s="167" t="s">
        <v>296</v>
      </c>
      <c r="AU1233" s="167" t="s">
        <v>89</v>
      </c>
      <c r="AV1233" s="12" t="s">
        <v>86</v>
      </c>
      <c r="AW1233" s="12" t="s">
        <v>33</v>
      </c>
      <c r="AX1233" s="12" t="s">
        <v>78</v>
      </c>
      <c r="AY1233" s="167" t="s">
        <v>150</v>
      </c>
    </row>
    <row r="1234" spans="2:51" s="13" customFormat="1" ht="12">
      <c r="B1234" s="172"/>
      <c r="D1234" s="150" t="s">
        <v>296</v>
      </c>
      <c r="E1234" s="173" t="s">
        <v>1</v>
      </c>
      <c r="F1234" s="174" t="s">
        <v>1341</v>
      </c>
      <c r="H1234" s="175">
        <v>1</v>
      </c>
      <c r="I1234" s="176"/>
      <c r="L1234" s="172"/>
      <c r="M1234" s="177"/>
      <c r="T1234" s="178"/>
      <c r="AT1234" s="173" t="s">
        <v>296</v>
      </c>
      <c r="AU1234" s="173" t="s">
        <v>89</v>
      </c>
      <c r="AV1234" s="13" t="s">
        <v>89</v>
      </c>
      <c r="AW1234" s="13" t="s">
        <v>33</v>
      </c>
      <c r="AX1234" s="13" t="s">
        <v>78</v>
      </c>
      <c r="AY1234" s="173" t="s">
        <v>150</v>
      </c>
    </row>
    <row r="1235" spans="2:51" s="14" customFormat="1" ht="12">
      <c r="B1235" s="179"/>
      <c r="D1235" s="150" t="s">
        <v>296</v>
      </c>
      <c r="E1235" s="180" t="s">
        <v>1</v>
      </c>
      <c r="F1235" s="181" t="s">
        <v>303</v>
      </c>
      <c r="H1235" s="182">
        <v>1</v>
      </c>
      <c r="I1235" s="183"/>
      <c r="L1235" s="179"/>
      <c r="M1235" s="184"/>
      <c r="T1235" s="185"/>
      <c r="AT1235" s="180" t="s">
        <v>296</v>
      </c>
      <c r="AU1235" s="180" t="s">
        <v>89</v>
      </c>
      <c r="AV1235" s="14" t="s">
        <v>171</v>
      </c>
      <c r="AW1235" s="14" t="s">
        <v>33</v>
      </c>
      <c r="AX1235" s="14" t="s">
        <v>86</v>
      </c>
      <c r="AY1235" s="180" t="s">
        <v>150</v>
      </c>
    </row>
    <row r="1236" spans="2:65" s="1" customFormat="1" ht="24.2" customHeight="1">
      <c r="B1236" s="32"/>
      <c r="C1236" s="154" t="s">
        <v>1364</v>
      </c>
      <c r="D1236" s="154" t="s">
        <v>172</v>
      </c>
      <c r="E1236" s="155" t="s">
        <v>1365</v>
      </c>
      <c r="F1236" s="156" t="s">
        <v>1366</v>
      </c>
      <c r="G1236" s="157" t="s">
        <v>849</v>
      </c>
      <c r="H1236" s="158">
        <v>1</v>
      </c>
      <c r="I1236" s="159"/>
      <c r="J1236" s="160">
        <f>ROUND(I1236*H1236,2)</f>
        <v>0</v>
      </c>
      <c r="K1236" s="156" t="s">
        <v>294</v>
      </c>
      <c r="L1236" s="32"/>
      <c r="M1236" s="161" t="s">
        <v>1</v>
      </c>
      <c r="N1236" s="162" t="s">
        <v>43</v>
      </c>
      <c r="P1236" s="146">
        <f>O1236*H1236</f>
        <v>0</v>
      </c>
      <c r="Q1236" s="146">
        <v>0.00167</v>
      </c>
      <c r="R1236" s="146">
        <f>Q1236*H1236</f>
        <v>0.00167</v>
      </c>
      <c r="S1236" s="146">
        <v>0</v>
      </c>
      <c r="T1236" s="147">
        <f>S1236*H1236</f>
        <v>0</v>
      </c>
      <c r="AR1236" s="148" t="s">
        <v>171</v>
      </c>
      <c r="AT1236" s="148" t="s">
        <v>172</v>
      </c>
      <c r="AU1236" s="148" t="s">
        <v>89</v>
      </c>
      <c r="AY1236" s="17" t="s">
        <v>150</v>
      </c>
      <c r="BE1236" s="149">
        <f>IF(N1236="základní",J1236,0)</f>
        <v>0</v>
      </c>
      <c r="BF1236" s="149">
        <f>IF(N1236="snížená",J1236,0)</f>
        <v>0</v>
      </c>
      <c r="BG1236" s="149">
        <f>IF(N1236="zákl. přenesená",J1236,0)</f>
        <v>0</v>
      </c>
      <c r="BH1236" s="149">
        <f>IF(N1236="sníž. přenesená",J1236,0)</f>
        <v>0</v>
      </c>
      <c r="BI1236" s="149">
        <f>IF(N1236="nulová",J1236,0)</f>
        <v>0</v>
      </c>
      <c r="BJ1236" s="17" t="s">
        <v>86</v>
      </c>
      <c r="BK1236" s="149">
        <f>ROUND(I1236*H1236,2)</f>
        <v>0</v>
      </c>
      <c r="BL1236" s="17" t="s">
        <v>171</v>
      </c>
      <c r="BM1236" s="148" t="s">
        <v>1367</v>
      </c>
    </row>
    <row r="1237" spans="2:51" s="13" customFormat="1" ht="12">
      <c r="B1237" s="172"/>
      <c r="D1237" s="150" t="s">
        <v>296</v>
      </c>
      <c r="E1237" s="173" t="s">
        <v>1</v>
      </c>
      <c r="F1237" s="174" t="s">
        <v>1341</v>
      </c>
      <c r="H1237" s="175">
        <v>1</v>
      </c>
      <c r="I1237" s="176"/>
      <c r="L1237" s="172"/>
      <c r="M1237" s="177"/>
      <c r="T1237" s="178"/>
      <c r="AT1237" s="173" t="s">
        <v>296</v>
      </c>
      <c r="AU1237" s="173" t="s">
        <v>89</v>
      </c>
      <c r="AV1237" s="13" t="s">
        <v>89</v>
      </c>
      <c r="AW1237" s="13" t="s">
        <v>33</v>
      </c>
      <c r="AX1237" s="13" t="s">
        <v>86</v>
      </c>
      <c r="AY1237" s="173" t="s">
        <v>150</v>
      </c>
    </row>
    <row r="1238" spans="2:65" s="1" customFormat="1" ht="16.5" customHeight="1">
      <c r="B1238" s="32"/>
      <c r="C1238" s="136" t="s">
        <v>1368</v>
      </c>
      <c r="D1238" s="136" t="s">
        <v>153</v>
      </c>
      <c r="E1238" s="137" t="s">
        <v>1369</v>
      </c>
      <c r="F1238" s="138" t="s">
        <v>1370</v>
      </c>
      <c r="G1238" s="139" t="s">
        <v>849</v>
      </c>
      <c r="H1238" s="140">
        <v>3</v>
      </c>
      <c r="I1238" s="141"/>
      <c r="J1238" s="142">
        <f>ROUND(I1238*H1238,2)</f>
        <v>0</v>
      </c>
      <c r="K1238" s="138" t="s">
        <v>294</v>
      </c>
      <c r="L1238" s="143"/>
      <c r="M1238" s="144" t="s">
        <v>1</v>
      </c>
      <c r="N1238" s="145" t="s">
        <v>43</v>
      </c>
      <c r="P1238" s="146">
        <f>O1238*H1238</f>
        <v>0</v>
      </c>
      <c r="Q1238" s="146">
        <v>0.0107</v>
      </c>
      <c r="R1238" s="146">
        <f>Q1238*H1238</f>
        <v>0.0321</v>
      </c>
      <c r="S1238" s="146">
        <v>0</v>
      </c>
      <c r="T1238" s="147">
        <f>S1238*H1238</f>
        <v>0</v>
      </c>
      <c r="AR1238" s="148" t="s">
        <v>195</v>
      </c>
      <c r="AT1238" s="148" t="s">
        <v>153</v>
      </c>
      <c r="AU1238" s="148" t="s">
        <v>89</v>
      </c>
      <c r="AY1238" s="17" t="s">
        <v>150</v>
      </c>
      <c r="BE1238" s="149">
        <f>IF(N1238="základní",J1238,0)</f>
        <v>0</v>
      </c>
      <c r="BF1238" s="149">
        <f>IF(N1238="snížená",J1238,0)</f>
        <v>0</v>
      </c>
      <c r="BG1238" s="149">
        <f>IF(N1238="zákl. přenesená",J1238,0)</f>
        <v>0</v>
      </c>
      <c r="BH1238" s="149">
        <f>IF(N1238="sníž. přenesená",J1238,0)</f>
        <v>0</v>
      </c>
      <c r="BI1238" s="149">
        <f>IF(N1238="nulová",J1238,0)</f>
        <v>0</v>
      </c>
      <c r="BJ1238" s="17" t="s">
        <v>86</v>
      </c>
      <c r="BK1238" s="149">
        <f>ROUND(I1238*H1238,2)</f>
        <v>0</v>
      </c>
      <c r="BL1238" s="17" t="s">
        <v>171</v>
      </c>
      <c r="BM1238" s="148" t="s">
        <v>1371</v>
      </c>
    </row>
    <row r="1239" spans="2:51" s="12" customFormat="1" ht="12">
      <c r="B1239" s="166"/>
      <c r="D1239" s="150" t="s">
        <v>296</v>
      </c>
      <c r="E1239" s="167" t="s">
        <v>1</v>
      </c>
      <c r="F1239" s="168" t="s">
        <v>407</v>
      </c>
      <c r="H1239" s="167" t="s">
        <v>1</v>
      </c>
      <c r="I1239" s="169"/>
      <c r="L1239" s="166"/>
      <c r="M1239" s="170"/>
      <c r="T1239" s="171"/>
      <c r="AT1239" s="167" t="s">
        <v>296</v>
      </c>
      <c r="AU1239" s="167" t="s">
        <v>89</v>
      </c>
      <c r="AV1239" s="12" t="s">
        <v>86</v>
      </c>
      <c r="AW1239" s="12" t="s">
        <v>33</v>
      </c>
      <c r="AX1239" s="12" t="s">
        <v>78</v>
      </c>
      <c r="AY1239" s="167" t="s">
        <v>150</v>
      </c>
    </row>
    <row r="1240" spans="2:51" s="13" customFormat="1" ht="12">
      <c r="B1240" s="172"/>
      <c r="D1240" s="150" t="s">
        <v>296</v>
      </c>
      <c r="E1240" s="173" t="s">
        <v>1</v>
      </c>
      <c r="F1240" s="174" t="s">
        <v>1341</v>
      </c>
      <c r="H1240" s="175">
        <v>1</v>
      </c>
      <c r="I1240" s="176"/>
      <c r="L1240" s="172"/>
      <c r="M1240" s="177"/>
      <c r="T1240" s="178"/>
      <c r="AT1240" s="173" t="s">
        <v>296</v>
      </c>
      <c r="AU1240" s="173" t="s">
        <v>89</v>
      </c>
      <c r="AV1240" s="13" t="s">
        <v>89</v>
      </c>
      <c r="AW1240" s="13" t="s">
        <v>33</v>
      </c>
      <c r="AX1240" s="13" t="s">
        <v>78</v>
      </c>
      <c r="AY1240" s="173" t="s">
        <v>150</v>
      </c>
    </row>
    <row r="1241" spans="2:51" s="12" customFormat="1" ht="12">
      <c r="B1241" s="166"/>
      <c r="D1241" s="150" t="s">
        <v>296</v>
      </c>
      <c r="E1241" s="167" t="s">
        <v>1</v>
      </c>
      <c r="F1241" s="168" t="s">
        <v>395</v>
      </c>
      <c r="H1241" s="167" t="s">
        <v>1</v>
      </c>
      <c r="I1241" s="169"/>
      <c r="L1241" s="166"/>
      <c r="M1241" s="170"/>
      <c r="T1241" s="171"/>
      <c r="AT1241" s="167" t="s">
        <v>296</v>
      </c>
      <c r="AU1241" s="167" t="s">
        <v>89</v>
      </c>
      <c r="AV1241" s="12" t="s">
        <v>86</v>
      </c>
      <c r="AW1241" s="12" t="s">
        <v>33</v>
      </c>
      <c r="AX1241" s="12" t="s">
        <v>78</v>
      </c>
      <c r="AY1241" s="167" t="s">
        <v>150</v>
      </c>
    </row>
    <row r="1242" spans="2:51" s="13" customFormat="1" ht="12">
      <c r="B1242" s="172"/>
      <c r="D1242" s="150" t="s">
        <v>296</v>
      </c>
      <c r="E1242" s="173" t="s">
        <v>1</v>
      </c>
      <c r="F1242" s="174" t="s">
        <v>1341</v>
      </c>
      <c r="H1242" s="175">
        <v>1</v>
      </c>
      <c r="I1242" s="176"/>
      <c r="L1242" s="172"/>
      <c r="M1242" s="177"/>
      <c r="T1242" s="178"/>
      <c r="AT1242" s="173" t="s">
        <v>296</v>
      </c>
      <c r="AU1242" s="173" t="s">
        <v>89</v>
      </c>
      <c r="AV1242" s="13" t="s">
        <v>89</v>
      </c>
      <c r="AW1242" s="13" t="s">
        <v>33</v>
      </c>
      <c r="AX1242" s="13" t="s">
        <v>78</v>
      </c>
      <c r="AY1242" s="173" t="s">
        <v>150</v>
      </c>
    </row>
    <row r="1243" spans="2:51" s="12" customFormat="1" ht="12">
      <c r="B1243" s="166"/>
      <c r="D1243" s="150" t="s">
        <v>296</v>
      </c>
      <c r="E1243" s="167" t="s">
        <v>1</v>
      </c>
      <c r="F1243" s="168" t="s">
        <v>510</v>
      </c>
      <c r="H1243" s="167" t="s">
        <v>1</v>
      </c>
      <c r="I1243" s="169"/>
      <c r="L1243" s="166"/>
      <c r="M1243" s="170"/>
      <c r="T1243" s="171"/>
      <c r="AT1243" s="167" t="s">
        <v>296</v>
      </c>
      <c r="AU1243" s="167" t="s">
        <v>89</v>
      </c>
      <c r="AV1243" s="12" t="s">
        <v>86</v>
      </c>
      <c r="AW1243" s="12" t="s">
        <v>33</v>
      </c>
      <c r="AX1243" s="12" t="s">
        <v>78</v>
      </c>
      <c r="AY1243" s="167" t="s">
        <v>150</v>
      </c>
    </row>
    <row r="1244" spans="2:51" s="13" customFormat="1" ht="12">
      <c r="B1244" s="172"/>
      <c r="D1244" s="150" t="s">
        <v>296</v>
      </c>
      <c r="E1244" s="173" t="s">
        <v>1</v>
      </c>
      <c r="F1244" s="174" t="s">
        <v>1341</v>
      </c>
      <c r="H1244" s="175">
        <v>1</v>
      </c>
      <c r="I1244" s="176"/>
      <c r="L1244" s="172"/>
      <c r="M1244" s="177"/>
      <c r="T1244" s="178"/>
      <c r="AT1244" s="173" t="s">
        <v>296</v>
      </c>
      <c r="AU1244" s="173" t="s">
        <v>89</v>
      </c>
      <c r="AV1244" s="13" t="s">
        <v>89</v>
      </c>
      <c r="AW1244" s="13" t="s">
        <v>33</v>
      </c>
      <c r="AX1244" s="13" t="s">
        <v>78</v>
      </c>
      <c r="AY1244" s="173" t="s">
        <v>150</v>
      </c>
    </row>
    <row r="1245" spans="2:51" s="14" customFormat="1" ht="12">
      <c r="B1245" s="179"/>
      <c r="D1245" s="150" t="s">
        <v>296</v>
      </c>
      <c r="E1245" s="180" t="s">
        <v>1</v>
      </c>
      <c r="F1245" s="181" t="s">
        <v>303</v>
      </c>
      <c r="H1245" s="182">
        <v>3</v>
      </c>
      <c r="I1245" s="183"/>
      <c r="L1245" s="179"/>
      <c r="M1245" s="184"/>
      <c r="T1245" s="185"/>
      <c r="AT1245" s="180" t="s">
        <v>296</v>
      </c>
      <c r="AU1245" s="180" t="s">
        <v>89</v>
      </c>
      <c r="AV1245" s="14" t="s">
        <v>171</v>
      </c>
      <c r="AW1245" s="14" t="s">
        <v>33</v>
      </c>
      <c r="AX1245" s="14" t="s">
        <v>86</v>
      </c>
      <c r="AY1245" s="180" t="s">
        <v>150</v>
      </c>
    </row>
    <row r="1246" spans="2:65" s="1" customFormat="1" ht="24.2" customHeight="1">
      <c r="B1246" s="32"/>
      <c r="C1246" s="154" t="s">
        <v>1372</v>
      </c>
      <c r="D1246" s="154" t="s">
        <v>172</v>
      </c>
      <c r="E1246" s="155" t="s">
        <v>1373</v>
      </c>
      <c r="F1246" s="156" t="s">
        <v>1374</v>
      </c>
      <c r="G1246" s="157" t="s">
        <v>849</v>
      </c>
      <c r="H1246" s="158">
        <v>13</v>
      </c>
      <c r="I1246" s="159"/>
      <c r="J1246" s="160">
        <f>ROUND(I1246*H1246,2)</f>
        <v>0</v>
      </c>
      <c r="K1246" s="156" t="s">
        <v>294</v>
      </c>
      <c r="L1246" s="32"/>
      <c r="M1246" s="161" t="s">
        <v>1</v>
      </c>
      <c r="N1246" s="162" t="s">
        <v>43</v>
      </c>
      <c r="P1246" s="146">
        <f>O1246*H1246</f>
        <v>0</v>
      </c>
      <c r="Q1246" s="146">
        <v>0.00171</v>
      </c>
      <c r="R1246" s="146">
        <f>Q1246*H1246</f>
        <v>0.02223</v>
      </c>
      <c r="S1246" s="146">
        <v>0</v>
      </c>
      <c r="T1246" s="147">
        <f>S1246*H1246</f>
        <v>0</v>
      </c>
      <c r="AR1246" s="148" t="s">
        <v>171</v>
      </c>
      <c r="AT1246" s="148" t="s">
        <v>172</v>
      </c>
      <c r="AU1246" s="148" t="s">
        <v>89</v>
      </c>
      <c r="AY1246" s="17" t="s">
        <v>150</v>
      </c>
      <c r="BE1246" s="149">
        <f>IF(N1246="základní",J1246,0)</f>
        <v>0</v>
      </c>
      <c r="BF1246" s="149">
        <f>IF(N1246="snížená",J1246,0)</f>
        <v>0</v>
      </c>
      <c r="BG1246" s="149">
        <f>IF(N1246="zákl. přenesená",J1246,0)</f>
        <v>0</v>
      </c>
      <c r="BH1246" s="149">
        <f>IF(N1246="sníž. přenesená",J1246,0)</f>
        <v>0</v>
      </c>
      <c r="BI1246" s="149">
        <f>IF(N1246="nulová",J1246,0)</f>
        <v>0</v>
      </c>
      <c r="BJ1246" s="17" t="s">
        <v>86</v>
      </c>
      <c r="BK1246" s="149">
        <f>ROUND(I1246*H1246,2)</f>
        <v>0</v>
      </c>
      <c r="BL1246" s="17" t="s">
        <v>171</v>
      </c>
      <c r="BM1246" s="148" t="s">
        <v>1375</v>
      </c>
    </row>
    <row r="1247" spans="2:51" s="13" customFormat="1" ht="12">
      <c r="B1247" s="172"/>
      <c r="D1247" s="150" t="s">
        <v>296</v>
      </c>
      <c r="E1247" s="173" t="s">
        <v>1</v>
      </c>
      <c r="F1247" s="174" t="s">
        <v>1376</v>
      </c>
      <c r="H1247" s="175">
        <v>13</v>
      </c>
      <c r="I1247" s="176"/>
      <c r="L1247" s="172"/>
      <c r="M1247" s="177"/>
      <c r="T1247" s="178"/>
      <c r="AT1247" s="173" t="s">
        <v>296</v>
      </c>
      <c r="AU1247" s="173" t="s">
        <v>89</v>
      </c>
      <c r="AV1247" s="13" t="s">
        <v>89</v>
      </c>
      <c r="AW1247" s="13" t="s">
        <v>33</v>
      </c>
      <c r="AX1247" s="13" t="s">
        <v>86</v>
      </c>
      <c r="AY1247" s="173" t="s">
        <v>150</v>
      </c>
    </row>
    <row r="1248" spans="2:65" s="1" customFormat="1" ht="24.2" customHeight="1">
      <c r="B1248" s="32"/>
      <c r="C1248" s="136" t="s">
        <v>1377</v>
      </c>
      <c r="D1248" s="136" t="s">
        <v>153</v>
      </c>
      <c r="E1248" s="137" t="s">
        <v>1378</v>
      </c>
      <c r="F1248" s="138" t="s">
        <v>1379</v>
      </c>
      <c r="G1248" s="139" t="s">
        <v>849</v>
      </c>
      <c r="H1248" s="140">
        <v>10</v>
      </c>
      <c r="I1248" s="141"/>
      <c r="J1248" s="142">
        <f>ROUND(I1248*H1248,2)</f>
        <v>0</v>
      </c>
      <c r="K1248" s="138" t="s">
        <v>294</v>
      </c>
      <c r="L1248" s="143"/>
      <c r="M1248" s="144" t="s">
        <v>1</v>
      </c>
      <c r="N1248" s="145" t="s">
        <v>43</v>
      </c>
      <c r="P1248" s="146">
        <f>O1248*H1248</f>
        <v>0</v>
      </c>
      <c r="Q1248" s="146">
        <v>0.0178</v>
      </c>
      <c r="R1248" s="146">
        <f>Q1248*H1248</f>
        <v>0.178</v>
      </c>
      <c r="S1248" s="146">
        <v>0</v>
      </c>
      <c r="T1248" s="147">
        <f>S1248*H1248</f>
        <v>0</v>
      </c>
      <c r="AR1248" s="148" t="s">
        <v>195</v>
      </c>
      <c r="AT1248" s="148" t="s">
        <v>153</v>
      </c>
      <c r="AU1248" s="148" t="s">
        <v>89</v>
      </c>
      <c r="AY1248" s="17" t="s">
        <v>150</v>
      </c>
      <c r="BE1248" s="149">
        <f>IF(N1248="základní",J1248,0)</f>
        <v>0</v>
      </c>
      <c r="BF1248" s="149">
        <f>IF(N1248="snížená",J1248,0)</f>
        <v>0</v>
      </c>
      <c r="BG1248" s="149">
        <f>IF(N1248="zákl. přenesená",J1248,0)</f>
        <v>0</v>
      </c>
      <c r="BH1248" s="149">
        <f>IF(N1248="sníž. přenesená",J1248,0)</f>
        <v>0</v>
      </c>
      <c r="BI1248" s="149">
        <f>IF(N1248="nulová",J1248,0)</f>
        <v>0</v>
      </c>
      <c r="BJ1248" s="17" t="s">
        <v>86</v>
      </c>
      <c r="BK1248" s="149">
        <f>ROUND(I1248*H1248,2)</f>
        <v>0</v>
      </c>
      <c r="BL1248" s="17" t="s">
        <v>171</v>
      </c>
      <c r="BM1248" s="148" t="s">
        <v>1380</v>
      </c>
    </row>
    <row r="1249" spans="2:51" s="12" customFormat="1" ht="12">
      <c r="B1249" s="166"/>
      <c r="D1249" s="150" t="s">
        <v>296</v>
      </c>
      <c r="E1249" s="167" t="s">
        <v>1</v>
      </c>
      <c r="F1249" s="168" t="s">
        <v>383</v>
      </c>
      <c r="H1249" s="167" t="s">
        <v>1</v>
      </c>
      <c r="I1249" s="169"/>
      <c r="L1249" s="166"/>
      <c r="M1249" s="170"/>
      <c r="T1249" s="171"/>
      <c r="AT1249" s="167" t="s">
        <v>296</v>
      </c>
      <c r="AU1249" s="167" t="s">
        <v>89</v>
      </c>
      <c r="AV1249" s="12" t="s">
        <v>86</v>
      </c>
      <c r="AW1249" s="12" t="s">
        <v>33</v>
      </c>
      <c r="AX1249" s="12" t="s">
        <v>78</v>
      </c>
      <c r="AY1249" s="167" t="s">
        <v>150</v>
      </c>
    </row>
    <row r="1250" spans="2:51" s="13" customFormat="1" ht="12">
      <c r="B1250" s="172"/>
      <c r="D1250" s="150" t="s">
        <v>296</v>
      </c>
      <c r="E1250" s="173" t="s">
        <v>1</v>
      </c>
      <c r="F1250" s="174" t="s">
        <v>1339</v>
      </c>
      <c r="H1250" s="175">
        <v>5</v>
      </c>
      <c r="I1250" s="176"/>
      <c r="L1250" s="172"/>
      <c r="M1250" s="177"/>
      <c r="T1250" s="178"/>
      <c r="AT1250" s="173" t="s">
        <v>296</v>
      </c>
      <c r="AU1250" s="173" t="s">
        <v>89</v>
      </c>
      <c r="AV1250" s="13" t="s">
        <v>89</v>
      </c>
      <c r="AW1250" s="13" t="s">
        <v>33</v>
      </c>
      <c r="AX1250" s="13" t="s">
        <v>78</v>
      </c>
      <c r="AY1250" s="173" t="s">
        <v>150</v>
      </c>
    </row>
    <row r="1251" spans="2:51" s="12" customFormat="1" ht="12">
      <c r="B1251" s="166"/>
      <c r="D1251" s="150" t="s">
        <v>296</v>
      </c>
      <c r="E1251" s="167" t="s">
        <v>1</v>
      </c>
      <c r="F1251" s="168" t="s">
        <v>393</v>
      </c>
      <c r="H1251" s="167" t="s">
        <v>1</v>
      </c>
      <c r="I1251" s="169"/>
      <c r="L1251" s="166"/>
      <c r="M1251" s="170"/>
      <c r="T1251" s="171"/>
      <c r="AT1251" s="167" t="s">
        <v>296</v>
      </c>
      <c r="AU1251" s="167" t="s">
        <v>89</v>
      </c>
      <c r="AV1251" s="12" t="s">
        <v>86</v>
      </c>
      <c r="AW1251" s="12" t="s">
        <v>33</v>
      </c>
      <c r="AX1251" s="12" t="s">
        <v>78</v>
      </c>
      <c r="AY1251" s="167" t="s">
        <v>150</v>
      </c>
    </row>
    <row r="1252" spans="2:51" s="13" customFormat="1" ht="12">
      <c r="B1252" s="172"/>
      <c r="D1252" s="150" t="s">
        <v>296</v>
      </c>
      <c r="E1252" s="173" t="s">
        <v>1</v>
      </c>
      <c r="F1252" s="174" t="s">
        <v>1340</v>
      </c>
      <c r="H1252" s="175">
        <v>3</v>
      </c>
      <c r="I1252" s="176"/>
      <c r="L1252" s="172"/>
      <c r="M1252" s="177"/>
      <c r="T1252" s="178"/>
      <c r="AT1252" s="173" t="s">
        <v>296</v>
      </c>
      <c r="AU1252" s="173" t="s">
        <v>89</v>
      </c>
      <c r="AV1252" s="13" t="s">
        <v>89</v>
      </c>
      <c r="AW1252" s="13" t="s">
        <v>33</v>
      </c>
      <c r="AX1252" s="13" t="s">
        <v>78</v>
      </c>
      <c r="AY1252" s="173" t="s">
        <v>150</v>
      </c>
    </row>
    <row r="1253" spans="2:51" s="12" customFormat="1" ht="12">
      <c r="B1253" s="166"/>
      <c r="D1253" s="150" t="s">
        <v>296</v>
      </c>
      <c r="E1253" s="167" t="s">
        <v>1</v>
      </c>
      <c r="F1253" s="168" t="s">
        <v>395</v>
      </c>
      <c r="H1253" s="167" t="s">
        <v>1</v>
      </c>
      <c r="I1253" s="169"/>
      <c r="L1253" s="166"/>
      <c r="M1253" s="170"/>
      <c r="T1253" s="171"/>
      <c r="AT1253" s="167" t="s">
        <v>296</v>
      </c>
      <c r="AU1253" s="167" t="s">
        <v>89</v>
      </c>
      <c r="AV1253" s="12" t="s">
        <v>86</v>
      </c>
      <c r="AW1253" s="12" t="s">
        <v>33</v>
      </c>
      <c r="AX1253" s="12" t="s">
        <v>78</v>
      </c>
      <c r="AY1253" s="167" t="s">
        <v>150</v>
      </c>
    </row>
    <row r="1254" spans="2:51" s="13" customFormat="1" ht="12">
      <c r="B1254" s="172"/>
      <c r="D1254" s="150" t="s">
        <v>296</v>
      </c>
      <c r="E1254" s="173" t="s">
        <v>1</v>
      </c>
      <c r="F1254" s="174" t="s">
        <v>1347</v>
      </c>
      <c r="H1254" s="175">
        <v>2</v>
      </c>
      <c r="I1254" s="176"/>
      <c r="L1254" s="172"/>
      <c r="M1254" s="177"/>
      <c r="T1254" s="178"/>
      <c r="AT1254" s="173" t="s">
        <v>296</v>
      </c>
      <c r="AU1254" s="173" t="s">
        <v>89</v>
      </c>
      <c r="AV1254" s="13" t="s">
        <v>89</v>
      </c>
      <c r="AW1254" s="13" t="s">
        <v>33</v>
      </c>
      <c r="AX1254" s="13" t="s">
        <v>78</v>
      </c>
      <c r="AY1254" s="173" t="s">
        <v>150</v>
      </c>
    </row>
    <row r="1255" spans="2:51" s="14" customFormat="1" ht="12">
      <c r="B1255" s="179"/>
      <c r="D1255" s="150" t="s">
        <v>296</v>
      </c>
      <c r="E1255" s="180" t="s">
        <v>1</v>
      </c>
      <c r="F1255" s="181" t="s">
        <v>303</v>
      </c>
      <c r="H1255" s="182">
        <v>10</v>
      </c>
      <c r="I1255" s="183"/>
      <c r="L1255" s="179"/>
      <c r="M1255" s="184"/>
      <c r="T1255" s="185"/>
      <c r="AT1255" s="180" t="s">
        <v>296</v>
      </c>
      <c r="AU1255" s="180" t="s">
        <v>89</v>
      </c>
      <c r="AV1255" s="14" t="s">
        <v>171</v>
      </c>
      <c r="AW1255" s="14" t="s">
        <v>33</v>
      </c>
      <c r="AX1255" s="14" t="s">
        <v>86</v>
      </c>
      <c r="AY1255" s="180" t="s">
        <v>150</v>
      </c>
    </row>
    <row r="1256" spans="2:65" s="1" customFormat="1" ht="24.2" customHeight="1">
      <c r="B1256" s="32"/>
      <c r="C1256" s="136" t="s">
        <v>1381</v>
      </c>
      <c r="D1256" s="136" t="s">
        <v>153</v>
      </c>
      <c r="E1256" s="137" t="s">
        <v>1382</v>
      </c>
      <c r="F1256" s="138" t="s">
        <v>1383</v>
      </c>
      <c r="G1256" s="139" t="s">
        <v>849</v>
      </c>
      <c r="H1256" s="140">
        <v>3</v>
      </c>
      <c r="I1256" s="141"/>
      <c r="J1256" s="142">
        <f>ROUND(I1256*H1256,2)</f>
        <v>0</v>
      </c>
      <c r="K1256" s="138" t="s">
        <v>294</v>
      </c>
      <c r="L1256" s="143"/>
      <c r="M1256" s="144" t="s">
        <v>1</v>
      </c>
      <c r="N1256" s="145" t="s">
        <v>43</v>
      </c>
      <c r="P1256" s="146">
        <f>O1256*H1256</f>
        <v>0</v>
      </c>
      <c r="Q1256" s="146">
        <v>0.0197</v>
      </c>
      <c r="R1256" s="146">
        <f>Q1256*H1256</f>
        <v>0.0591</v>
      </c>
      <c r="S1256" s="146">
        <v>0</v>
      </c>
      <c r="T1256" s="147">
        <f>S1256*H1256</f>
        <v>0</v>
      </c>
      <c r="AR1256" s="148" t="s">
        <v>195</v>
      </c>
      <c r="AT1256" s="148" t="s">
        <v>153</v>
      </c>
      <c r="AU1256" s="148" t="s">
        <v>89</v>
      </c>
      <c r="AY1256" s="17" t="s">
        <v>150</v>
      </c>
      <c r="BE1256" s="149">
        <f>IF(N1256="základní",J1256,0)</f>
        <v>0</v>
      </c>
      <c r="BF1256" s="149">
        <f>IF(N1256="snížená",J1256,0)</f>
        <v>0</v>
      </c>
      <c r="BG1256" s="149">
        <f>IF(N1256="zákl. přenesená",J1256,0)</f>
        <v>0</v>
      </c>
      <c r="BH1256" s="149">
        <f>IF(N1256="sníž. přenesená",J1256,0)</f>
        <v>0</v>
      </c>
      <c r="BI1256" s="149">
        <f>IF(N1256="nulová",J1256,0)</f>
        <v>0</v>
      </c>
      <c r="BJ1256" s="17" t="s">
        <v>86</v>
      </c>
      <c r="BK1256" s="149">
        <f>ROUND(I1256*H1256,2)</f>
        <v>0</v>
      </c>
      <c r="BL1256" s="17" t="s">
        <v>171</v>
      </c>
      <c r="BM1256" s="148" t="s">
        <v>1384</v>
      </c>
    </row>
    <row r="1257" spans="2:51" s="12" customFormat="1" ht="12">
      <c r="B1257" s="166"/>
      <c r="D1257" s="150" t="s">
        <v>296</v>
      </c>
      <c r="E1257" s="167" t="s">
        <v>1</v>
      </c>
      <c r="F1257" s="168" t="s">
        <v>383</v>
      </c>
      <c r="H1257" s="167" t="s">
        <v>1</v>
      </c>
      <c r="I1257" s="169"/>
      <c r="L1257" s="166"/>
      <c r="M1257" s="170"/>
      <c r="T1257" s="171"/>
      <c r="AT1257" s="167" t="s">
        <v>296</v>
      </c>
      <c r="AU1257" s="167" t="s">
        <v>89</v>
      </c>
      <c r="AV1257" s="12" t="s">
        <v>86</v>
      </c>
      <c r="AW1257" s="12" t="s">
        <v>33</v>
      </c>
      <c r="AX1257" s="12" t="s">
        <v>78</v>
      </c>
      <c r="AY1257" s="167" t="s">
        <v>150</v>
      </c>
    </row>
    <row r="1258" spans="2:51" s="13" customFormat="1" ht="12">
      <c r="B1258" s="172"/>
      <c r="D1258" s="150" t="s">
        <v>296</v>
      </c>
      <c r="E1258" s="173" t="s">
        <v>1</v>
      </c>
      <c r="F1258" s="174" t="s">
        <v>1347</v>
      </c>
      <c r="H1258" s="175">
        <v>2</v>
      </c>
      <c r="I1258" s="176"/>
      <c r="L1258" s="172"/>
      <c r="M1258" s="177"/>
      <c r="T1258" s="178"/>
      <c r="AT1258" s="173" t="s">
        <v>296</v>
      </c>
      <c r="AU1258" s="173" t="s">
        <v>89</v>
      </c>
      <c r="AV1258" s="13" t="s">
        <v>89</v>
      </c>
      <c r="AW1258" s="13" t="s">
        <v>33</v>
      </c>
      <c r="AX1258" s="13" t="s">
        <v>78</v>
      </c>
      <c r="AY1258" s="173" t="s">
        <v>150</v>
      </c>
    </row>
    <row r="1259" spans="2:51" s="12" customFormat="1" ht="12">
      <c r="B1259" s="166"/>
      <c r="D1259" s="150" t="s">
        <v>296</v>
      </c>
      <c r="E1259" s="167" t="s">
        <v>1</v>
      </c>
      <c r="F1259" s="168" t="s">
        <v>395</v>
      </c>
      <c r="H1259" s="167" t="s">
        <v>1</v>
      </c>
      <c r="I1259" s="169"/>
      <c r="L1259" s="166"/>
      <c r="M1259" s="170"/>
      <c r="T1259" s="171"/>
      <c r="AT1259" s="167" t="s">
        <v>296</v>
      </c>
      <c r="AU1259" s="167" t="s">
        <v>89</v>
      </c>
      <c r="AV1259" s="12" t="s">
        <v>86</v>
      </c>
      <c r="AW1259" s="12" t="s">
        <v>33</v>
      </c>
      <c r="AX1259" s="12" t="s">
        <v>78</v>
      </c>
      <c r="AY1259" s="167" t="s">
        <v>150</v>
      </c>
    </row>
    <row r="1260" spans="2:51" s="13" customFormat="1" ht="12">
      <c r="B1260" s="172"/>
      <c r="D1260" s="150" t="s">
        <v>296</v>
      </c>
      <c r="E1260" s="173" t="s">
        <v>1</v>
      </c>
      <c r="F1260" s="174" t="s">
        <v>1341</v>
      </c>
      <c r="H1260" s="175">
        <v>1</v>
      </c>
      <c r="I1260" s="176"/>
      <c r="L1260" s="172"/>
      <c r="M1260" s="177"/>
      <c r="T1260" s="178"/>
      <c r="AT1260" s="173" t="s">
        <v>296</v>
      </c>
      <c r="AU1260" s="173" t="s">
        <v>89</v>
      </c>
      <c r="AV1260" s="13" t="s">
        <v>89</v>
      </c>
      <c r="AW1260" s="13" t="s">
        <v>33</v>
      </c>
      <c r="AX1260" s="13" t="s">
        <v>78</v>
      </c>
      <c r="AY1260" s="173" t="s">
        <v>150</v>
      </c>
    </row>
    <row r="1261" spans="2:51" s="14" customFormat="1" ht="12">
      <c r="B1261" s="179"/>
      <c r="D1261" s="150" t="s">
        <v>296</v>
      </c>
      <c r="E1261" s="180" t="s">
        <v>1</v>
      </c>
      <c r="F1261" s="181" t="s">
        <v>303</v>
      </c>
      <c r="H1261" s="182">
        <v>3</v>
      </c>
      <c r="I1261" s="183"/>
      <c r="L1261" s="179"/>
      <c r="M1261" s="184"/>
      <c r="T1261" s="185"/>
      <c r="AT1261" s="180" t="s">
        <v>296</v>
      </c>
      <c r="AU1261" s="180" t="s">
        <v>89</v>
      </c>
      <c r="AV1261" s="14" t="s">
        <v>171</v>
      </c>
      <c r="AW1261" s="14" t="s">
        <v>33</v>
      </c>
      <c r="AX1261" s="14" t="s">
        <v>86</v>
      </c>
      <c r="AY1261" s="180" t="s">
        <v>150</v>
      </c>
    </row>
    <row r="1262" spans="2:65" s="1" customFormat="1" ht="24.2" customHeight="1">
      <c r="B1262" s="32"/>
      <c r="C1262" s="154" t="s">
        <v>1385</v>
      </c>
      <c r="D1262" s="154" t="s">
        <v>172</v>
      </c>
      <c r="E1262" s="155" t="s">
        <v>1386</v>
      </c>
      <c r="F1262" s="156" t="s">
        <v>1387</v>
      </c>
      <c r="G1262" s="157" t="s">
        <v>849</v>
      </c>
      <c r="H1262" s="158">
        <v>37</v>
      </c>
      <c r="I1262" s="159"/>
      <c r="J1262" s="160">
        <f>ROUND(I1262*H1262,2)</f>
        <v>0</v>
      </c>
      <c r="K1262" s="156" t="s">
        <v>294</v>
      </c>
      <c r="L1262" s="32"/>
      <c r="M1262" s="161" t="s">
        <v>1</v>
      </c>
      <c r="N1262" s="162" t="s">
        <v>43</v>
      </c>
      <c r="P1262" s="146">
        <f>O1262*H1262</f>
        <v>0</v>
      </c>
      <c r="Q1262" s="146">
        <v>0</v>
      </c>
      <c r="R1262" s="146">
        <f>Q1262*H1262</f>
        <v>0</v>
      </c>
      <c r="S1262" s="146">
        <v>0</v>
      </c>
      <c r="T1262" s="147">
        <f>S1262*H1262</f>
        <v>0</v>
      </c>
      <c r="AR1262" s="148" t="s">
        <v>171</v>
      </c>
      <c r="AT1262" s="148" t="s">
        <v>172</v>
      </c>
      <c r="AU1262" s="148" t="s">
        <v>89</v>
      </c>
      <c r="AY1262" s="17" t="s">
        <v>150</v>
      </c>
      <c r="BE1262" s="149">
        <f>IF(N1262="základní",J1262,0)</f>
        <v>0</v>
      </c>
      <c r="BF1262" s="149">
        <f>IF(N1262="snížená",J1262,0)</f>
        <v>0</v>
      </c>
      <c r="BG1262" s="149">
        <f>IF(N1262="zákl. přenesená",J1262,0)</f>
        <v>0</v>
      </c>
      <c r="BH1262" s="149">
        <f>IF(N1262="sníž. přenesená",J1262,0)</f>
        <v>0</v>
      </c>
      <c r="BI1262" s="149">
        <f>IF(N1262="nulová",J1262,0)</f>
        <v>0</v>
      </c>
      <c r="BJ1262" s="17" t="s">
        <v>86</v>
      </c>
      <c r="BK1262" s="149">
        <f>ROUND(I1262*H1262,2)</f>
        <v>0</v>
      </c>
      <c r="BL1262" s="17" t="s">
        <v>171</v>
      </c>
      <c r="BM1262" s="148" t="s">
        <v>1388</v>
      </c>
    </row>
    <row r="1263" spans="2:51" s="13" customFormat="1" ht="12">
      <c r="B1263" s="172"/>
      <c r="D1263" s="150" t="s">
        <v>296</v>
      </c>
      <c r="E1263" s="173" t="s">
        <v>1</v>
      </c>
      <c r="F1263" s="174" t="s">
        <v>1389</v>
      </c>
      <c r="H1263" s="175">
        <v>37</v>
      </c>
      <c r="I1263" s="176"/>
      <c r="L1263" s="172"/>
      <c r="M1263" s="177"/>
      <c r="T1263" s="178"/>
      <c r="AT1263" s="173" t="s">
        <v>296</v>
      </c>
      <c r="AU1263" s="173" t="s">
        <v>89</v>
      </c>
      <c r="AV1263" s="13" t="s">
        <v>89</v>
      </c>
      <c r="AW1263" s="13" t="s">
        <v>33</v>
      </c>
      <c r="AX1263" s="13" t="s">
        <v>86</v>
      </c>
      <c r="AY1263" s="173" t="s">
        <v>150</v>
      </c>
    </row>
    <row r="1264" spans="2:65" s="1" customFormat="1" ht="16.5" customHeight="1">
      <c r="B1264" s="32"/>
      <c r="C1264" s="136" t="s">
        <v>1390</v>
      </c>
      <c r="D1264" s="136" t="s">
        <v>153</v>
      </c>
      <c r="E1264" s="137" t="s">
        <v>1391</v>
      </c>
      <c r="F1264" s="138" t="s">
        <v>1392</v>
      </c>
      <c r="G1264" s="139" t="s">
        <v>849</v>
      </c>
      <c r="H1264" s="140">
        <v>15</v>
      </c>
      <c r="I1264" s="141"/>
      <c r="J1264" s="142">
        <f>ROUND(I1264*H1264,2)</f>
        <v>0</v>
      </c>
      <c r="K1264" s="138" t="s">
        <v>294</v>
      </c>
      <c r="L1264" s="143"/>
      <c r="M1264" s="144" t="s">
        <v>1</v>
      </c>
      <c r="N1264" s="145" t="s">
        <v>43</v>
      </c>
      <c r="P1264" s="146">
        <f>O1264*H1264</f>
        <v>0</v>
      </c>
      <c r="Q1264" s="146">
        <v>0.00039</v>
      </c>
      <c r="R1264" s="146">
        <f>Q1264*H1264</f>
        <v>0.00585</v>
      </c>
      <c r="S1264" s="146">
        <v>0</v>
      </c>
      <c r="T1264" s="147">
        <f>S1264*H1264</f>
        <v>0</v>
      </c>
      <c r="AR1264" s="148" t="s">
        <v>195</v>
      </c>
      <c r="AT1264" s="148" t="s">
        <v>153</v>
      </c>
      <c r="AU1264" s="148" t="s">
        <v>89</v>
      </c>
      <c r="AY1264" s="17" t="s">
        <v>150</v>
      </c>
      <c r="BE1264" s="149">
        <f>IF(N1264="základní",J1264,0)</f>
        <v>0</v>
      </c>
      <c r="BF1264" s="149">
        <f>IF(N1264="snížená",J1264,0)</f>
        <v>0</v>
      </c>
      <c r="BG1264" s="149">
        <f>IF(N1264="zákl. přenesená",J1264,0)</f>
        <v>0</v>
      </c>
      <c r="BH1264" s="149">
        <f>IF(N1264="sníž. přenesená",J1264,0)</f>
        <v>0</v>
      </c>
      <c r="BI1264" s="149">
        <f>IF(N1264="nulová",J1264,0)</f>
        <v>0</v>
      </c>
      <c r="BJ1264" s="17" t="s">
        <v>86</v>
      </c>
      <c r="BK1264" s="149">
        <f>ROUND(I1264*H1264,2)</f>
        <v>0</v>
      </c>
      <c r="BL1264" s="17" t="s">
        <v>171</v>
      </c>
      <c r="BM1264" s="148" t="s">
        <v>1393</v>
      </c>
    </row>
    <row r="1265" spans="2:51" s="12" customFormat="1" ht="12">
      <c r="B1265" s="166"/>
      <c r="D1265" s="150" t="s">
        <v>296</v>
      </c>
      <c r="E1265" s="167" t="s">
        <v>1</v>
      </c>
      <c r="F1265" s="168" t="s">
        <v>383</v>
      </c>
      <c r="H1265" s="167" t="s">
        <v>1</v>
      </c>
      <c r="I1265" s="169"/>
      <c r="L1265" s="166"/>
      <c r="M1265" s="170"/>
      <c r="T1265" s="171"/>
      <c r="AT1265" s="167" t="s">
        <v>296</v>
      </c>
      <c r="AU1265" s="167" t="s">
        <v>89</v>
      </c>
      <c r="AV1265" s="12" t="s">
        <v>86</v>
      </c>
      <c r="AW1265" s="12" t="s">
        <v>33</v>
      </c>
      <c r="AX1265" s="12" t="s">
        <v>78</v>
      </c>
      <c r="AY1265" s="167" t="s">
        <v>150</v>
      </c>
    </row>
    <row r="1266" spans="2:51" s="13" customFormat="1" ht="12">
      <c r="B1266" s="172"/>
      <c r="D1266" s="150" t="s">
        <v>296</v>
      </c>
      <c r="E1266" s="173" t="s">
        <v>1</v>
      </c>
      <c r="F1266" s="174" t="s">
        <v>1341</v>
      </c>
      <c r="H1266" s="175">
        <v>1</v>
      </c>
      <c r="I1266" s="176"/>
      <c r="L1266" s="172"/>
      <c r="M1266" s="177"/>
      <c r="T1266" s="178"/>
      <c r="AT1266" s="173" t="s">
        <v>296</v>
      </c>
      <c r="AU1266" s="173" t="s">
        <v>89</v>
      </c>
      <c r="AV1266" s="13" t="s">
        <v>89</v>
      </c>
      <c r="AW1266" s="13" t="s">
        <v>33</v>
      </c>
      <c r="AX1266" s="13" t="s">
        <v>78</v>
      </c>
      <c r="AY1266" s="173" t="s">
        <v>150</v>
      </c>
    </row>
    <row r="1267" spans="2:51" s="12" customFormat="1" ht="12">
      <c r="B1267" s="166"/>
      <c r="D1267" s="150" t="s">
        <v>296</v>
      </c>
      <c r="E1267" s="167" t="s">
        <v>1</v>
      </c>
      <c r="F1267" s="168" t="s">
        <v>393</v>
      </c>
      <c r="H1267" s="167" t="s">
        <v>1</v>
      </c>
      <c r="I1267" s="169"/>
      <c r="L1267" s="166"/>
      <c r="M1267" s="170"/>
      <c r="T1267" s="171"/>
      <c r="AT1267" s="167" t="s">
        <v>296</v>
      </c>
      <c r="AU1267" s="167" t="s">
        <v>89</v>
      </c>
      <c r="AV1267" s="12" t="s">
        <v>86</v>
      </c>
      <c r="AW1267" s="12" t="s">
        <v>33</v>
      </c>
      <c r="AX1267" s="12" t="s">
        <v>78</v>
      </c>
      <c r="AY1267" s="167" t="s">
        <v>150</v>
      </c>
    </row>
    <row r="1268" spans="2:51" s="13" customFormat="1" ht="12">
      <c r="B1268" s="172"/>
      <c r="D1268" s="150" t="s">
        <v>296</v>
      </c>
      <c r="E1268" s="173" t="s">
        <v>1</v>
      </c>
      <c r="F1268" s="174" t="s">
        <v>1347</v>
      </c>
      <c r="H1268" s="175">
        <v>2</v>
      </c>
      <c r="I1268" s="176"/>
      <c r="L1268" s="172"/>
      <c r="M1268" s="177"/>
      <c r="T1268" s="178"/>
      <c r="AT1268" s="173" t="s">
        <v>296</v>
      </c>
      <c r="AU1268" s="173" t="s">
        <v>89</v>
      </c>
      <c r="AV1268" s="13" t="s">
        <v>89</v>
      </c>
      <c r="AW1268" s="13" t="s">
        <v>33</v>
      </c>
      <c r="AX1268" s="13" t="s">
        <v>78</v>
      </c>
      <c r="AY1268" s="173" t="s">
        <v>150</v>
      </c>
    </row>
    <row r="1269" spans="2:51" s="12" customFormat="1" ht="12">
      <c r="B1269" s="166"/>
      <c r="D1269" s="150" t="s">
        <v>296</v>
      </c>
      <c r="E1269" s="167" t="s">
        <v>1</v>
      </c>
      <c r="F1269" s="168" t="s">
        <v>407</v>
      </c>
      <c r="H1269" s="167" t="s">
        <v>1</v>
      </c>
      <c r="I1269" s="169"/>
      <c r="L1269" s="166"/>
      <c r="M1269" s="170"/>
      <c r="T1269" s="171"/>
      <c r="AT1269" s="167" t="s">
        <v>296</v>
      </c>
      <c r="AU1269" s="167" t="s">
        <v>89</v>
      </c>
      <c r="AV1269" s="12" t="s">
        <v>86</v>
      </c>
      <c r="AW1269" s="12" t="s">
        <v>33</v>
      </c>
      <c r="AX1269" s="12" t="s">
        <v>78</v>
      </c>
      <c r="AY1269" s="167" t="s">
        <v>150</v>
      </c>
    </row>
    <row r="1270" spans="2:51" s="13" customFormat="1" ht="12">
      <c r="B1270" s="172"/>
      <c r="D1270" s="150" t="s">
        <v>296</v>
      </c>
      <c r="E1270" s="173" t="s">
        <v>1</v>
      </c>
      <c r="F1270" s="174" t="s">
        <v>1347</v>
      </c>
      <c r="H1270" s="175">
        <v>2</v>
      </c>
      <c r="I1270" s="176"/>
      <c r="L1270" s="172"/>
      <c r="M1270" s="177"/>
      <c r="T1270" s="178"/>
      <c r="AT1270" s="173" t="s">
        <v>296</v>
      </c>
      <c r="AU1270" s="173" t="s">
        <v>89</v>
      </c>
      <c r="AV1270" s="13" t="s">
        <v>89</v>
      </c>
      <c r="AW1270" s="13" t="s">
        <v>33</v>
      </c>
      <c r="AX1270" s="13" t="s">
        <v>78</v>
      </c>
      <c r="AY1270" s="173" t="s">
        <v>150</v>
      </c>
    </row>
    <row r="1271" spans="2:51" s="12" customFormat="1" ht="12">
      <c r="B1271" s="166"/>
      <c r="D1271" s="150" t="s">
        <v>296</v>
      </c>
      <c r="E1271" s="167" t="s">
        <v>1</v>
      </c>
      <c r="F1271" s="168" t="s">
        <v>409</v>
      </c>
      <c r="H1271" s="167" t="s">
        <v>1</v>
      </c>
      <c r="I1271" s="169"/>
      <c r="L1271" s="166"/>
      <c r="M1271" s="170"/>
      <c r="T1271" s="171"/>
      <c r="AT1271" s="167" t="s">
        <v>296</v>
      </c>
      <c r="AU1271" s="167" t="s">
        <v>89</v>
      </c>
      <c r="AV1271" s="12" t="s">
        <v>86</v>
      </c>
      <c r="AW1271" s="12" t="s">
        <v>33</v>
      </c>
      <c r="AX1271" s="12" t="s">
        <v>78</v>
      </c>
      <c r="AY1271" s="167" t="s">
        <v>150</v>
      </c>
    </row>
    <row r="1272" spans="2:51" s="13" customFormat="1" ht="12">
      <c r="B1272" s="172"/>
      <c r="D1272" s="150" t="s">
        <v>296</v>
      </c>
      <c r="E1272" s="173" t="s">
        <v>1</v>
      </c>
      <c r="F1272" s="174" t="s">
        <v>1347</v>
      </c>
      <c r="H1272" s="175">
        <v>2</v>
      </c>
      <c r="I1272" s="176"/>
      <c r="L1272" s="172"/>
      <c r="M1272" s="177"/>
      <c r="T1272" s="178"/>
      <c r="AT1272" s="173" t="s">
        <v>296</v>
      </c>
      <c r="AU1272" s="173" t="s">
        <v>89</v>
      </c>
      <c r="AV1272" s="13" t="s">
        <v>89</v>
      </c>
      <c r="AW1272" s="13" t="s">
        <v>33</v>
      </c>
      <c r="AX1272" s="13" t="s">
        <v>78</v>
      </c>
      <c r="AY1272" s="173" t="s">
        <v>150</v>
      </c>
    </row>
    <row r="1273" spans="2:51" s="12" customFormat="1" ht="12">
      <c r="B1273" s="166"/>
      <c r="D1273" s="150" t="s">
        <v>296</v>
      </c>
      <c r="E1273" s="167" t="s">
        <v>1</v>
      </c>
      <c r="F1273" s="168" t="s">
        <v>395</v>
      </c>
      <c r="H1273" s="167" t="s">
        <v>1</v>
      </c>
      <c r="I1273" s="169"/>
      <c r="L1273" s="166"/>
      <c r="M1273" s="170"/>
      <c r="T1273" s="171"/>
      <c r="AT1273" s="167" t="s">
        <v>296</v>
      </c>
      <c r="AU1273" s="167" t="s">
        <v>89</v>
      </c>
      <c r="AV1273" s="12" t="s">
        <v>86</v>
      </c>
      <c r="AW1273" s="12" t="s">
        <v>33</v>
      </c>
      <c r="AX1273" s="12" t="s">
        <v>78</v>
      </c>
      <c r="AY1273" s="167" t="s">
        <v>150</v>
      </c>
    </row>
    <row r="1274" spans="2:51" s="13" customFormat="1" ht="12">
      <c r="B1274" s="172"/>
      <c r="D1274" s="150" t="s">
        <v>296</v>
      </c>
      <c r="E1274" s="173" t="s">
        <v>1</v>
      </c>
      <c r="F1274" s="174" t="s">
        <v>1347</v>
      </c>
      <c r="H1274" s="175">
        <v>2</v>
      </c>
      <c r="I1274" s="176"/>
      <c r="L1274" s="172"/>
      <c r="M1274" s="177"/>
      <c r="T1274" s="178"/>
      <c r="AT1274" s="173" t="s">
        <v>296</v>
      </c>
      <c r="AU1274" s="173" t="s">
        <v>89</v>
      </c>
      <c r="AV1274" s="13" t="s">
        <v>89</v>
      </c>
      <c r="AW1274" s="13" t="s">
        <v>33</v>
      </c>
      <c r="AX1274" s="13" t="s">
        <v>78</v>
      </c>
      <c r="AY1274" s="173" t="s">
        <v>150</v>
      </c>
    </row>
    <row r="1275" spans="2:51" s="12" customFormat="1" ht="12">
      <c r="B1275" s="166"/>
      <c r="D1275" s="150" t="s">
        <v>296</v>
      </c>
      <c r="E1275" s="167" t="s">
        <v>1</v>
      </c>
      <c r="F1275" s="168" t="s">
        <v>398</v>
      </c>
      <c r="H1275" s="167" t="s">
        <v>1</v>
      </c>
      <c r="I1275" s="169"/>
      <c r="L1275" s="166"/>
      <c r="M1275" s="170"/>
      <c r="T1275" s="171"/>
      <c r="AT1275" s="167" t="s">
        <v>296</v>
      </c>
      <c r="AU1275" s="167" t="s">
        <v>89</v>
      </c>
      <c r="AV1275" s="12" t="s">
        <v>86</v>
      </c>
      <c r="AW1275" s="12" t="s">
        <v>33</v>
      </c>
      <c r="AX1275" s="12" t="s">
        <v>78</v>
      </c>
      <c r="AY1275" s="167" t="s">
        <v>150</v>
      </c>
    </row>
    <row r="1276" spans="2:51" s="13" customFormat="1" ht="12">
      <c r="B1276" s="172"/>
      <c r="D1276" s="150" t="s">
        <v>296</v>
      </c>
      <c r="E1276" s="173" t="s">
        <v>1</v>
      </c>
      <c r="F1276" s="174" t="s">
        <v>1347</v>
      </c>
      <c r="H1276" s="175">
        <v>2</v>
      </c>
      <c r="I1276" s="176"/>
      <c r="L1276" s="172"/>
      <c r="M1276" s="177"/>
      <c r="T1276" s="178"/>
      <c r="AT1276" s="173" t="s">
        <v>296</v>
      </c>
      <c r="AU1276" s="173" t="s">
        <v>89</v>
      </c>
      <c r="AV1276" s="13" t="s">
        <v>89</v>
      </c>
      <c r="AW1276" s="13" t="s">
        <v>33</v>
      </c>
      <c r="AX1276" s="13" t="s">
        <v>78</v>
      </c>
      <c r="AY1276" s="173" t="s">
        <v>150</v>
      </c>
    </row>
    <row r="1277" spans="2:51" s="12" customFormat="1" ht="12">
      <c r="B1277" s="166"/>
      <c r="D1277" s="150" t="s">
        <v>296</v>
      </c>
      <c r="E1277" s="167" t="s">
        <v>1</v>
      </c>
      <c r="F1277" s="168" t="s">
        <v>510</v>
      </c>
      <c r="H1277" s="167" t="s">
        <v>1</v>
      </c>
      <c r="I1277" s="169"/>
      <c r="L1277" s="166"/>
      <c r="M1277" s="170"/>
      <c r="T1277" s="171"/>
      <c r="AT1277" s="167" t="s">
        <v>296</v>
      </c>
      <c r="AU1277" s="167" t="s">
        <v>89</v>
      </c>
      <c r="AV1277" s="12" t="s">
        <v>86</v>
      </c>
      <c r="AW1277" s="12" t="s">
        <v>33</v>
      </c>
      <c r="AX1277" s="12" t="s">
        <v>78</v>
      </c>
      <c r="AY1277" s="167" t="s">
        <v>150</v>
      </c>
    </row>
    <row r="1278" spans="2:51" s="13" customFormat="1" ht="12">
      <c r="B1278" s="172"/>
      <c r="D1278" s="150" t="s">
        <v>296</v>
      </c>
      <c r="E1278" s="173" t="s">
        <v>1</v>
      </c>
      <c r="F1278" s="174" t="s">
        <v>1347</v>
      </c>
      <c r="H1278" s="175">
        <v>2</v>
      </c>
      <c r="I1278" s="176"/>
      <c r="L1278" s="172"/>
      <c r="M1278" s="177"/>
      <c r="T1278" s="178"/>
      <c r="AT1278" s="173" t="s">
        <v>296</v>
      </c>
      <c r="AU1278" s="173" t="s">
        <v>89</v>
      </c>
      <c r="AV1278" s="13" t="s">
        <v>89</v>
      </c>
      <c r="AW1278" s="13" t="s">
        <v>33</v>
      </c>
      <c r="AX1278" s="13" t="s">
        <v>78</v>
      </c>
      <c r="AY1278" s="173" t="s">
        <v>150</v>
      </c>
    </row>
    <row r="1279" spans="2:51" s="12" customFormat="1" ht="12">
      <c r="B1279" s="166"/>
      <c r="D1279" s="150" t="s">
        <v>296</v>
      </c>
      <c r="E1279" s="167" t="s">
        <v>1</v>
      </c>
      <c r="F1279" s="168" t="s">
        <v>414</v>
      </c>
      <c r="H1279" s="167" t="s">
        <v>1</v>
      </c>
      <c r="I1279" s="169"/>
      <c r="L1279" s="166"/>
      <c r="M1279" s="170"/>
      <c r="T1279" s="171"/>
      <c r="AT1279" s="167" t="s">
        <v>296</v>
      </c>
      <c r="AU1279" s="167" t="s">
        <v>89</v>
      </c>
      <c r="AV1279" s="12" t="s">
        <v>86</v>
      </c>
      <c r="AW1279" s="12" t="s">
        <v>33</v>
      </c>
      <c r="AX1279" s="12" t="s">
        <v>78</v>
      </c>
      <c r="AY1279" s="167" t="s">
        <v>150</v>
      </c>
    </row>
    <row r="1280" spans="2:51" s="13" customFormat="1" ht="12">
      <c r="B1280" s="172"/>
      <c r="D1280" s="150" t="s">
        <v>296</v>
      </c>
      <c r="E1280" s="173" t="s">
        <v>1</v>
      </c>
      <c r="F1280" s="174" t="s">
        <v>1347</v>
      </c>
      <c r="H1280" s="175">
        <v>2</v>
      </c>
      <c r="I1280" s="176"/>
      <c r="L1280" s="172"/>
      <c r="M1280" s="177"/>
      <c r="T1280" s="178"/>
      <c r="AT1280" s="173" t="s">
        <v>296</v>
      </c>
      <c r="AU1280" s="173" t="s">
        <v>89</v>
      </c>
      <c r="AV1280" s="13" t="s">
        <v>89</v>
      </c>
      <c r="AW1280" s="13" t="s">
        <v>33</v>
      </c>
      <c r="AX1280" s="13" t="s">
        <v>78</v>
      </c>
      <c r="AY1280" s="173" t="s">
        <v>150</v>
      </c>
    </row>
    <row r="1281" spans="2:51" s="14" customFormat="1" ht="12">
      <c r="B1281" s="179"/>
      <c r="D1281" s="150" t="s">
        <v>296</v>
      </c>
      <c r="E1281" s="180" t="s">
        <v>1</v>
      </c>
      <c r="F1281" s="181" t="s">
        <v>303</v>
      </c>
      <c r="H1281" s="182">
        <v>15</v>
      </c>
      <c r="I1281" s="183"/>
      <c r="L1281" s="179"/>
      <c r="M1281" s="184"/>
      <c r="T1281" s="185"/>
      <c r="AT1281" s="180" t="s">
        <v>296</v>
      </c>
      <c r="AU1281" s="180" t="s">
        <v>89</v>
      </c>
      <c r="AV1281" s="14" t="s">
        <v>171</v>
      </c>
      <c r="AW1281" s="14" t="s">
        <v>33</v>
      </c>
      <c r="AX1281" s="14" t="s">
        <v>86</v>
      </c>
      <c r="AY1281" s="180" t="s">
        <v>150</v>
      </c>
    </row>
    <row r="1282" spans="2:65" s="1" customFormat="1" ht="21.75" customHeight="1">
      <c r="B1282" s="32"/>
      <c r="C1282" s="136" t="s">
        <v>1394</v>
      </c>
      <c r="D1282" s="136" t="s">
        <v>153</v>
      </c>
      <c r="E1282" s="137" t="s">
        <v>1395</v>
      </c>
      <c r="F1282" s="138" t="s">
        <v>1396</v>
      </c>
      <c r="G1282" s="139" t="s">
        <v>849</v>
      </c>
      <c r="H1282" s="140">
        <v>5</v>
      </c>
      <c r="I1282" s="141"/>
      <c r="J1282" s="142">
        <f>ROUND(I1282*H1282,2)</f>
        <v>0</v>
      </c>
      <c r="K1282" s="138" t="s">
        <v>1</v>
      </c>
      <c r="L1282" s="143"/>
      <c r="M1282" s="144" t="s">
        <v>1</v>
      </c>
      <c r="N1282" s="145" t="s">
        <v>43</v>
      </c>
      <c r="P1282" s="146">
        <f>O1282*H1282</f>
        <v>0</v>
      </c>
      <c r="Q1282" s="146">
        <v>0.00049</v>
      </c>
      <c r="R1282" s="146">
        <f>Q1282*H1282</f>
        <v>0.00245</v>
      </c>
      <c r="S1282" s="146">
        <v>0</v>
      </c>
      <c r="T1282" s="147">
        <f>S1282*H1282</f>
        <v>0</v>
      </c>
      <c r="AR1282" s="148" t="s">
        <v>195</v>
      </c>
      <c r="AT1282" s="148" t="s">
        <v>153</v>
      </c>
      <c r="AU1282" s="148" t="s">
        <v>89</v>
      </c>
      <c r="AY1282" s="17" t="s">
        <v>150</v>
      </c>
      <c r="BE1282" s="149">
        <f>IF(N1282="základní",J1282,0)</f>
        <v>0</v>
      </c>
      <c r="BF1282" s="149">
        <f>IF(N1282="snížená",J1282,0)</f>
        <v>0</v>
      </c>
      <c r="BG1282" s="149">
        <f>IF(N1282="zákl. přenesená",J1282,0)</f>
        <v>0</v>
      </c>
      <c r="BH1282" s="149">
        <f>IF(N1282="sníž. přenesená",J1282,0)</f>
        <v>0</v>
      </c>
      <c r="BI1282" s="149">
        <f>IF(N1282="nulová",J1282,0)</f>
        <v>0</v>
      </c>
      <c r="BJ1282" s="17" t="s">
        <v>86</v>
      </c>
      <c r="BK1282" s="149">
        <f>ROUND(I1282*H1282,2)</f>
        <v>0</v>
      </c>
      <c r="BL1282" s="17" t="s">
        <v>171</v>
      </c>
      <c r="BM1282" s="148" t="s">
        <v>1397</v>
      </c>
    </row>
    <row r="1283" spans="2:51" s="12" customFormat="1" ht="12">
      <c r="B1283" s="166"/>
      <c r="D1283" s="150" t="s">
        <v>296</v>
      </c>
      <c r="E1283" s="167" t="s">
        <v>1</v>
      </c>
      <c r="F1283" s="168" t="s">
        <v>393</v>
      </c>
      <c r="H1283" s="167" t="s">
        <v>1</v>
      </c>
      <c r="I1283" s="169"/>
      <c r="L1283" s="166"/>
      <c r="M1283" s="170"/>
      <c r="T1283" s="171"/>
      <c r="AT1283" s="167" t="s">
        <v>296</v>
      </c>
      <c r="AU1283" s="167" t="s">
        <v>89</v>
      </c>
      <c r="AV1283" s="12" t="s">
        <v>86</v>
      </c>
      <c r="AW1283" s="12" t="s">
        <v>33</v>
      </c>
      <c r="AX1283" s="12" t="s">
        <v>78</v>
      </c>
      <c r="AY1283" s="167" t="s">
        <v>150</v>
      </c>
    </row>
    <row r="1284" spans="2:51" s="13" customFormat="1" ht="12">
      <c r="B1284" s="172"/>
      <c r="D1284" s="150" t="s">
        <v>296</v>
      </c>
      <c r="E1284" s="173" t="s">
        <v>1</v>
      </c>
      <c r="F1284" s="174" t="s">
        <v>1347</v>
      </c>
      <c r="H1284" s="175">
        <v>2</v>
      </c>
      <c r="I1284" s="176"/>
      <c r="L1284" s="172"/>
      <c r="M1284" s="177"/>
      <c r="T1284" s="178"/>
      <c r="AT1284" s="173" t="s">
        <v>296</v>
      </c>
      <c r="AU1284" s="173" t="s">
        <v>89</v>
      </c>
      <c r="AV1284" s="13" t="s">
        <v>89</v>
      </c>
      <c r="AW1284" s="13" t="s">
        <v>33</v>
      </c>
      <c r="AX1284" s="13" t="s">
        <v>78</v>
      </c>
      <c r="AY1284" s="173" t="s">
        <v>150</v>
      </c>
    </row>
    <row r="1285" spans="2:51" s="12" customFormat="1" ht="12">
      <c r="B1285" s="166"/>
      <c r="D1285" s="150" t="s">
        <v>296</v>
      </c>
      <c r="E1285" s="167" t="s">
        <v>1</v>
      </c>
      <c r="F1285" s="168" t="s">
        <v>409</v>
      </c>
      <c r="H1285" s="167" t="s">
        <v>1</v>
      </c>
      <c r="I1285" s="169"/>
      <c r="L1285" s="166"/>
      <c r="M1285" s="170"/>
      <c r="T1285" s="171"/>
      <c r="AT1285" s="167" t="s">
        <v>296</v>
      </c>
      <c r="AU1285" s="167" t="s">
        <v>89</v>
      </c>
      <c r="AV1285" s="12" t="s">
        <v>86</v>
      </c>
      <c r="AW1285" s="12" t="s">
        <v>33</v>
      </c>
      <c r="AX1285" s="12" t="s">
        <v>78</v>
      </c>
      <c r="AY1285" s="167" t="s">
        <v>150</v>
      </c>
    </row>
    <row r="1286" spans="2:51" s="13" customFormat="1" ht="12">
      <c r="B1286" s="172"/>
      <c r="D1286" s="150" t="s">
        <v>296</v>
      </c>
      <c r="E1286" s="173" t="s">
        <v>1</v>
      </c>
      <c r="F1286" s="174" t="s">
        <v>1341</v>
      </c>
      <c r="H1286" s="175">
        <v>1</v>
      </c>
      <c r="I1286" s="176"/>
      <c r="L1286" s="172"/>
      <c r="M1286" s="177"/>
      <c r="T1286" s="178"/>
      <c r="AT1286" s="173" t="s">
        <v>296</v>
      </c>
      <c r="AU1286" s="173" t="s">
        <v>89</v>
      </c>
      <c r="AV1286" s="13" t="s">
        <v>89</v>
      </c>
      <c r="AW1286" s="13" t="s">
        <v>33</v>
      </c>
      <c r="AX1286" s="13" t="s">
        <v>78</v>
      </c>
      <c r="AY1286" s="173" t="s">
        <v>150</v>
      </c>
    </row>
    <row r="1287" spans="2:51" s="12" customFormat="1" ht="12">
      <c r="B1287" s="166"/>
      <c r="D1287" s="150" t="s">
        <v>296</v>
      </c>
      <c r="E1287" s="167" t="s">
        <v>1</v>
      </c>
      <c r="F1287" s="168" t="s">
        <v>398</v>
      </c>
      <c r="H1287" s="167" t="s">
        <v>1</v>
      </c>
      <c r="I1287" s="169"/>
      <c r="L1287" s="166"/>
      <c r="M1287" s="170"/>
      <c r="T1287" s="171"/>
      <c r="AT1287" s="167" t="s">
        <v>296</v>
      </c>
      <c r="AU1287" s="167" t="s">
        <v>89</v>
      </c>
      <c r="AV1287" s="12" t="s">
        <v>86</v>
      </c>
      <c r="AW1287" s="12" t="s">
        <v>33</v>
      </c>
      <c r="AX1287" s="12" t="s">
        <v>78</v>
      </c>
      <c r="AY1287" s="167" t="s">
        <v>150</v>
      </c>
    </row>
    <row r="1288" spans="2:51" s="13" customFormat="1" ht="12">
      <c r="B1288" s="172"/>
      <c r="D1288" s="150" t="s">
        <v>296</v>
      </c>
      <c r="E1288" s="173" t="s">
        <v>1</v>
      </c>
      <c r="F1288" s="174" t="s">
        <v>1347</v>
      </c>
      <c r="H1288" s="175">
        <v>2</v>
      </c>
      <c r="I1288" s="176"/>
      <c r="L1288" s="172"/>
      <c r="M1288" s="177"/>
      <c r="T1288" s="178"/>
      <c r="AT1288" s="173" t="s">
        <v>296</v>
      </c>
      <c r="AU1288" s="173" t="s">
        <v>89</v>
      </c>
      <c r="AV1288" s="13" t="s">
        <v>89</v>
      </c>
      <c r="AW1288" s="13" t="s">
        <v>33</v>
      </c>
      <c r="AX1288" s="13" t="s">
        <v>78</v>
      </c>
      <c r="AY1288" s="173" t="s">
        <v>150</v>
      </c>
    </row>
    <row r="1289" spans="2:51" s="14" customFormat="1" ht="12">
      <c r="B1289" s="179"/>
      <c r="D1289" s="150" t="s">
        <v>296</v>
      </c>
      <c r="E1289" s="180" t="s">
        <v>1</v>
      </c>
      <c r="F1289" s="181" t="s">
        <v>303</v>
      </c>
      <c r="H1289" s="182">
        <v>5</v>
      </c>
      <c r="I1289" s="183"/>
      <c r="L1289" s="179"/>
      <c r="M1289" s="184"/>
      <c r="T1289" s="185"/>
      <c r="AT1289" s="180" t="s">
        <v>296</v>
      </c>
      <c r="AU1289" s="180" t="s">
        <v>89</v>
      </c>
      <c r="AV1289" s="14" t="s">
        <v>171</v>
      </c>
      <c r="AW1289" s="14" t="s">
        <v>33</v>
      </c>
      <c r="AX1289" s="14" t="s">
        <v>86</v>
      </c>
      <c r="AY1289" s="180" t="s">
        <v>150</v>
      </c>
    </row>
    <row r="1290" spans="2:65" s="1" customFormat="1" ht="21.75" customHeight="1">
      <c r="B1290" s="32"/>
      <c r="C1290" s="136" t="s">
        <v>1398</v>
      </c>
      <c r="D1290" s="136" t="s">
        <v>153</v>
      </c>
      <c r="E1290" s="137" t="s">
        <v>1399</v>
      </c>
      <c r="F1290" s="138" t="s">
        <v>1400</v>
      </c>
      <c r="G1290" s="139" t="s">
        <v>849</v>
      </c>
      <c r="H1290" s="140">
        <v>2</v>
      </c>
      <c r="I1290" s="141"/>
      <c r="J1290" s="142">
        <f>ROUND(I1290*H1290,2)</f>
        <v>0</v>
      </c>
      <c r="K1290" s="138" t="s">
        <v>294</v>
      </c>
      <c r="L1290" s="143"/>
      <c r="M1290" s="144" t="s">
        <v>1</v>
      </c>
      <c r="N1290" s="145" t="s">
        <v>43</v>
      </c>
      <c r="P1290" s="146">
        <f>O1290*H1290</f>
        <v>0</v>
      </c>
      <c r="Q1290" s="146">
        <v>0.00072</v>
      </c>
      <c r="R1290" s="146">
        <f>Q1290*H1290</f>
        <v>0.00144</v>
      </c>
      <c r="S1290" s="146">
        <v>0</v>
      </c>
      <c r="T1290" s="147">
        <f>S1290*H1290</f>
        <v>0</v>
      </c>
      <c r="AR1290" s="148" t="s">
        <v>195</v>
      </c>
      <c r="AT1290" s="148" t="s">
        <v>153</v>
      </c>
      <c r="AU1290" s="148" t="s">
        <v>89</v>
      </c>
      <c r="AY1290" s="17" t="s">
        <v>150</v>
      </c>
      <c r="BE1290" s="149">
        <f>IF(N1290="základní",J1290,0)</f>
        <v>0</v>
      </c>
      <c r="BF1290" s="149">
        <f>IF(N1290="snížená",J1290,0)</f>
        <v>0</v>
      </c>
      <c r="BG1290" s="149">
        <f>IF(N1290="zákl. přenesená",J1290,0)</f>
        <v>0</v>
      </c>
      <c r="BH1290" s="149">
        <f>IF(N1290="sníž. přenesená",J1290,0)</f>
        <v>0</v>
      </c>
      <c r="BI1290" s="149">
        <f>IF(N1290="nulová",J1290,0)</f>
        <v>0</v>
      </c>
      <c r="BJ1290" s="17" t="s">
        <v>86</v>
      </c>
      <c r="BK1290" s="149">
        <f>ROUND(I1290*H1290,2)</f>
        <v>0</v>
      </c>
      <c r="BL1290" s="17" t="s">
        <v>171</v>
      </c>
      <c r="BM1290" s="148" t="s">
        <v>1401</v>
      </c>
    </row>
    <row r="1291" spans="2:51" s="12" customFormat="1" ht="12">
      <c r="B1291" s="166"/>
      <c r="D1291" s="150" t="s">
        <v>296</v>
      </c>
      <c r="E1291" s="167" t="s">
        <v>1</v>
      </c>
      <c r="F1291" s="168" t="s">
        <v>393</v>
      </c>
      <c r="H1291" s="167" t="s">
        <v>1</v>
      </c>
      <c r="I1291" s="169"/>
      <c r="L1291" s="166"/>
      <c r="M1291" s="170"/>
      <c r="T1291" s="171"/>
      <c r="AT1291" s="167" t="s">
        <v>296</v>
      </c>
      <c r="AU1291" s="167" t="s">
        <v>89</v>
      </c>
      <c r="AV1291" s="12" t="s">
        <v>86</v>
      </c>
      <c r="AW1291" s="12" t="s">
        <v>33</v>
      </c>
      <c r="AX1291" s="12" t="s">
        <v>78</v>
      </c>
      <c r="AY1291" s="167" t="s">
        <v>150</v>
      </c>
    </row>
    <row r="1292" spans="2:51" s="13" customFormat="1" ht="12">
      <c r="B1292" s="172"/>
      <c r="D1292" s="150" t="s">
        <v>296</v>
      </c>
      <c r="E1292" s="173" t="s">
        <v>1</v>
      </c>
      <c r="F1292" s="174" t="s">
        <v>1341</v>
      </c>
      <c r="H1292" s="175">
        <v>1</v>
      </c>
      <c r="I1292" s="176"/>
      <c r="L1292" s="172"/>
      <c r="M1292" s="177"/>
      <c r="T1292" s="178"/>
      <c r="AT1292" s="173" t="s">
        <v>296</v>
      </c>
      <c r="AU1292" s="173" t="s">
        <v>89</v>
      </c>
      <c r="AV1292" s="13" t="s">
        <v>89</v>
      </c>
      <c r="AW1292" s="13" t="s">
        <v>33</v>
      </c>
      <c r="AX1292" s="13" t="s">
        <v>78</v>
      </c>
      <c r="AY1292" s="173" t="s">
        <v>150</v>
      </c>
    </row>
    <row r="1293" spans="2:51" s="12" customFormat="1" ht="12">
      <c r="B1293" s="166"/>
      <c r="D1293" s="150" t="s">
        <v>296</v>
      </c>
      <c r="E1293" s="167" t="s">
        <v>1</v>
      </c>
      <c r="F1293" s="168" t="s">
        <v>510</v>
      </c>
      <c r="H1293" s="167" t="s">
        <v>1</v>
      </c>
      <c r="I1293" s="169"/>
      <c r="L1293" s="166"/>
      <c r="M1293" s="170"/>
      <c r="T1293" s="171"/>
      <c r="AT1293" s="167" t="s">
        <v>296</v>
      </c>
      <c r="AU1293" s="167" t="s">
        <v>89</v>
      </c>
      <c r="AV1293" s="12" t="s">
        <v>86</v>
      </c>
      <c r="AW1293" s="12" t="s">
        <v>33</v>
      </c>
      <c r="AX1293" s="12" t="s">
        <v>78</v>
      </c>
      <c r="AY1293" s="167" t="s">
        <v>150</v>
      </c>
    </row>
    <row r="1294" spans="2:51" s="13" customFormat="1" ht="12">
      <c r="B1294" s="172"/>
      <c r="D1294" s="150" t="s">
        <v>296</v>
      </c>
      <c r="E1294" s="173" t="s">
        <v>1</v>
      </c>
      <c r="F1294" s="174" t="s">
        <v>1341</v>
      </c>
      <c r="H1294" s="175">
        <v>1</v>
      </c>
      <c r="I1294" s="176"/>
      <c r="L1294" s="172"/>
      <c r="M1294" s="177"/>
      <c r="T1294" s="178"/>
      <c r="AT1294" s="173" t="s">
        <v>296</v>
      </c>
      <c r="AU1294" s="173" t="s">
        <v>89</v>
      </c>
      <c r="AV1294" s="13" t="s">
        <v>89</v>
      </c>
      <c r="AW1294" s="13" t="s">
        <v>33</v>
      </c>
      <c r="AX1294" s="13" t="s">
        <v>78</v>
      </c>
      <c r="AY1294" s="173" t="s">
        <v>150</v>
      </c>
    </row>
    <row r="1295" spans="2:51" s="14" customFormat="1" ht="12">
      <c r="B1295" s="179"/>
      <c r="D1295" s="150" t="s">
        <v>296</v>
      </c>
      <c r="E1295" s="180" t="s">
        <v>1</v>
      </c>
      <c r="F1295" s="181" t="s">
        <v>303</v>
      </c>
      <c r="H1295" s="182">
        <v>2</v>
      </c>
      <c r="I1295" s="183"/>
      <c r="L1295" s="179"/>
      <c r="M1295" s="184"/>
      <c r="T1295" s="185"/>
      <c r="AT1295" s="180" t="s">
        <v>296</v>
      </c>
      <c r="AU1295" s="180" t="s">
        <v>89</v>
      </c>
      <c r="AV1295" s="14" t="s">
        <v>171</v>
      </c>
      <c r="AW1295" s="14" t="s">
        <v>33</v>
      </c>
      <c r="AX1295" s="14" t="s">
        <v>86</v>
      </c>
      <c r="AY1295" s="180" t="s">
        <v>150</v>
      </c>
    </row>
    <row r="1296" spans="2:65" s="1" customFormat="1" ht="16.5" customHeight="1">
      <c r="B1296" s="32"/>
      <c r="C1296" s="136" t="s">
        <v>1402</v>
      </c>
      <c r="D1296" s="136" t="s">
        <v>153</v>
      </c>
      <c r="E1296" s="137" t="s">
        <v>1403</v>
      </c>
      <c r="F1296" s="138" t="s">
        <v>1404</v>
      </c>
      <c r="G1296" s="139" t="s">
        <v>849</v>
      </c>
      <c r="H1296" s="140">
        <v>15</v>
      </c>
      <c r="I1296" s="141"/>
      <c r="J1296" s="142">
        <f>ROUND(I1296*H1296,2)</f>
        <v>0</v>
      </c>
      <c r="K1296" s="138" t="s">
        <v>294</v>
      </c>
      <c r="L1296" s="143"/>
      <c r="M1296" s="144" t="s">
        <v>1</v>
      </c>
      <c r="N1296" s="145" t="s">
        <v>43</v>
      </c>
      <c r="P1296" s="146">
        <f>O1296*H1296</f>
        <v>0</v>
      </c>
      <c r="Q1296" s="146">
        <v>0.00048</v>
      </c>
      <c r="R1296" s="146">
        <f>Q1296*H1296</f>
        <v>0.0072</v>
      </c>
      <c r="S1296" s="146">
        <v>0</v>
      </c>
      <c r="T1296" s="147">
        <f>S1296*H1296</f>
        <v>0</v>
      </c>
      <c r="AR1296" s="148" t="s">
        <v>195</v>
      </c>
      <c r="AT1296" s="148" t="s">
        <v>153</v>
      </c>
      <c r="AU1296" s="148" t="s">
        <v>89</v>
      </c>
      <c r="AY1296" s="17" t="s">
        <v>150</v>
      </c>
      <c r="BE1296" s="149">
        <f>IF(N1296="základní",J1296,0)</f>
        <v>0</v>
      </c>
      <c r="BF1296" s="149">
        <f>IF(N1296="snížená",J1296,0)</f>
        <v>0</v>
      </c>
      <c r="BG1296" s="149">
        <f>IF(N1296="zákl. přenesená",J1296,0)</f>
        <v>0</v>
      </c>
      <c r="BH1296" s="149">
        <f>IF(N1296="sníž. přenesená",J1296,0)</f>
        <v>0</v>
      </c>
      <c r="BI1296" s="149">
        <f>IF(N1296="nulová",J1296,0)</f>
        <v>0</v>
      </c>
      <c r="BJ1296" s="17" t="s">
        <v>86</v>
      </c>
      <c r="BK1296" s="149">
        <f>ROUND(I1296*H1296,2)</f>
        <v>0</v>
      </c>
      <c r="BL1296" s="17" t="s">
        <v>171</v>
      </c>
      <c r="BM1296" s="148" t="s">
        <v>1405</v>
      </c>
    </row>
    <row r="1297" spans="2:51" s="12" customFormat="1" ht="12">
      <c r="B1297" s="166"/>
      <c r="D1297" s="150" t="s">
        <v>296</v>
      </c>
      <c r="E1297" s="167" t="s">
        <v>1</v>
      </c>
      <c r="F1297" s="168" t="s">
        <v>383</v>
      </c>
      <c r="H1297" s="167" t="s">
        <v>1</v>
      </c>
      <c r="I1297" s="169"/>
      <c r="L1297" s="166"/>
      <c r="M1297" s="170"/>
      <c r="T1297" s="171"/>
      <c r="AT1297" s="167" t="s">
        <v>296</v>
      </c>
      <c r="AU1297" s="167" t="s">
        <v>89</v>
      </c>
      <c r="AV1297" s="12" t="s">
        <v>86</v>
      </c>
      <c r="AW1297" s="12" t="s">
        <v>33</v>
      </c>
      <c r="AX1297" s="12" t="s">
        <v>78</v>
      </c>
      <c r="AY1297" s="167" t="s">
        <v>150</v>
      </c>
    </row>
    <row r="1298" spans="2:51" s="13" customFormat="1" ht="12">
      <c r="B1298" s="172"/>
      <c r="D1298" s="150" t="s">
        <v>296</v>
      </c>
      <c r="E1298" s="173" t="s">
        <v>1</v>
      </c>
      <c r="F1298" s="174" t="s">
        <v>1341</v>
      </c>
      <c r="H1298" s="175">
        <v>1</v>
      </c>
      <c r="I1298" s="176"/>
      <c r="L1298" s="172"/>
      <c r="M1298" s="177"/>
      <c r="T1298" s="178"/>
      <c r="AT1298" s="173" t="s">
        <v>296</v>
      </c>
      <c r="AU1298" s="173" t="s">
        <v>89</v>
      </c>
      <c r="AV1298" s="13" t="s">
        <v>89</v>
      </c>
      <c r="AW1298" s="13" t="s">
        <v>33</v>
      </c>
      <c r="AX1298" s="13" t="s">
        <v>78</v>
      </c>
      <c r="AY1298" s="173" t="s">
        <v>150</v>
      </c>
    </row>
    <row r="1299" spans="2:51" s="12" customFormat="1" ht="12">
      <c r="B1299" s="166"/>
      <c r="D1299" s="150" t="s">
        <v>296</v>
      </c>
      <c r="E1299" s="167" t="s">
        <v>1</v>
      </c>
      <c r="F1299" s="168" t="s">
        <v>393</v>
      </c>
      <c r="H1299" s="167" t="s">
        <v>1</v>
      </c>
      <c r="I1299" s="169"/>
      <c r="L1299" s="166"/>
      <c r="M1299" s="170"/>
      <c r="T1299" s="171"/>
      <c r="AT1299" s="167" t="s">
        <v>296</v>
      </c>
      <c r="AU1299" s="167" t="s">
        <v>89</v>
      </c>
      <c r="AV1299" s="12" t="s">
        <v>86</v>
      </c>
      <c r="AW1299" s="12" t="s">
        <v>33</v>
      </c>
      <c r="AX1299" s="12" t="s">
        <v>78</v>
      </c>
      <c r="AY1299" s="167" t="s">
        <v>150</v>
      </c>
    </row>
    <row r="1300" spans="2:51" s="13" customFormat="1" ht="12">
      <c r="B1300" s="172"/>
      <c r="D1300" s="150" t="s">
        <v>296</v>
      </c>
      <c r="E1300" s="173" t="s">
        <v>1</v>
      </c>
      <c r="F1300" s="174" t="s">
        <v>1347</v>
      </c>
      <c r="H1300" s="175">
        <v>2</v>
      </c>
      <c r="I1300" s="176"/>
      <c r="L1300" s="172"/>
      <c r="M1300" s="177"/>
      <c r="T1300" s="178"/>
      <c r="AT1300" s="173" t="s">
        <v>296</v>
      </c>
      <c r="AU1300" s="173" t="s">
        <v>89</v>
      </c>
      <c r="AV1300" s="13" t="s">
        <v>89</v>
      </c>
      <c r="AW1300" s="13" t="s">
        <v>33</v>
      </c>
      <c r="AX1300" s="13" t="s">
        <v>78</v>
      </c>
      <c r="AY1300" s="173" t="s">
        <v>150</v>
      </c>
    </row>
    <row r="1301" spans="2:51" s="12" customFormat="1" ht="12">
      <c r="B1301" s="166"/>
      <c r="D1301" s="150" t="s">
        <v>296</v>
      </c>
      <c r="E1301" s="167" t="s">
        <v>1</v>
      </c>
      <c r="F1301" s="168" t="s">
        <v>407</v>
      </c>
      <c r="H1301" s="167" t="s">
        <v>1</v>
      </c>
      <c r="I1301" s="169"/>
      <c r="L1301" s="166"/>
      <c r="M1301" s="170"/>
      <c r="T1301" s="171"/>
      <c r="AT1301" s="167" t="s">
        <v>296</v>
      </c>
      <c r="AU1301" s="167" t="s">
        <v>89</v>
      </c>
      <c r="AV1301" s="12" t="s">
        <v>86</v>
      </c>
      <c r="AW1301" s="12" t="s">
        <v>33</v>
      </c>
      <c r="AX1301" s="12" t="s">
        <v>78</v>
      </c>
      <c r="AY1301" s="167" t="s">
        <v>150</v>
      </c>
    </row>
    <row r="1302" spans="2:51" s="13" customFormat="1" ht="12">
      <c r="B1302" s="172"/>
      <c r="D1302" s="150" t="s">
        <v>296</v>
      </c>
      <c r="E1302" s="173" t="s">
        <v>1</v>
      </c>
      <c r="F1302" s="174" t="s">
        <v>1347</v>
      </c>
      <c r="H1302" s="175">
        <v>2</v>
      </c>
      <c r="I1302" s="176"/>
      <c r="L1302" s="172"/>
      <c r="M1302" s="177"/>
      <c r="T1302" s="178"/>
      <c r="AT1302" s="173" t="s">
        <v>296</v>
      </c>
      <c r="AU1302" s="173" t="s">
        <v>89</v>
      </c>
      <c r="AV1302" s="13" t="s">
        <v>89</v>
      </c>
      <c r="AW1302" s="13" t="s">
        <v>33</v>
      </c>
      <c r="AX1302" s="13" t="s">
        <v>78</v>
      </c>
      <c r="AY1302" s="173" t="s">
        <v>150</v>
      </c>
    </row>
    <row r="1303" spans="2:51" s="12" customFormat="1" ht="12">
      <c r="B1303" s="166"/>
      <c r="D1303" s="150" t="s">
        <v>296</v>
      </c>
      <c r="E1303" s="167" t="s">
        <v>1</v>
      </c>
      <c r="F1303" s="168" t="s">
        <v>409</v>
      </c>
      <c r="H1303" s="167" t="s">
        <v>1</v>
      </c>
      <c r="I1303" s="169"/>
      <c r="L1303" s="166"/>
      <c r="M1303" s="170"/>
      <c r="T1303" s="171"/>
      <c r="AT1303" s="167" t="s">
        <v>296</v>
      </c>
      <c r="AU1303" s="167" t="s">
        <v>89</v>
      </c>
      <c r="AV1303" s="12" t="s">
        <v>86</v>
      </c>
      <c r="AW1303" s="12" t="s">
        <v>33</v>
      </c>
      <c r="AX1303" s="12" t="s">
        <v>78</v>
      </c>
      <c r="AY1303" s="167" t="s">
        <v>150</v>
      </c>
    </row>
    <row r="1304" spans="2:51" s="13" customFormat="1" ht="12">
      <c r="B1304" s="172"/>
      <c r="D1304" s="150" t="s">
        <v>296</v>
      </c>
      <c r="E1304" s="173" t="s">
        <v>1</v>
      </c>
      <c r="F1304" s="174" t="s">
        <v>1347</v>
      </c>
      <c r="H1304" s="175">
        <v>2</v>
      </c>
      <c r="I1304" s="176"/>
      <c r="L1304" s="172"/>
      <c r="M1304" s="177"/>
      <c r="T1304" s="178"/>
      <c r="AT1304" s="173" t="s">
        <v>296</v>
      </c>
      <c r="AU1304" s="173" t="s">
        <v>89</v>
      </c>
      <c r="AV1304" s="13" t="s">
        <v>89</v>
      </c>
      <c r="AW1304" s="13" t="s">
        <v>33</v>
      </c>
      <c r="AX1304" s="13" t="s">
        <v>78</v>
      </c>
      <c r="AY1304" s="173" t="s">
        <v>150</v>
      </c>
    </row>
    <row r="1305" spans="2:51" s="12" customFormat="1" ht="12">
      <c r="B1305" s="166"/>
      <c r="D1305" s="150" t="s">
        <v>296</v>
      </c>
      <c r="E1305" s="167" t="s">
        <v>1</v>
      </c>
      <c r="F1305" s="168" t="s">
        <v>395</v>
      </c>
      <c r="H1305" s="167" t="s">
        <v>1</v>
      </c>
      <c r="I1305" s="169"/>
      <c r="L1305" s="166"/>
      <c r="M1305" s="170"/>
      <c r="T1305" s="171"/>
      <c r="AT1305" s="167" t="s">
        <v>296</v>
      </c>
      <c r="AU1305" s="167" t="s">
        <v>89</v>
      </c>
      <c r="AV1305" s="12" t="s">
        <v>86</v>
      </c>
      <c r="AW1305" s="12" t="s">
        <v>33</v>
      </c>
      <c r="AX1305" s="12" t="s">
        <v>78</v>
      </c>
      <c r="AY1305" s="167" t="s">
        <v>150</v>
      </c>
    </row>
    <row r="1306" spans="2:51" s="13" customFormat="1" ht="12">
      <c r="B1306" s="172"/>
      <c r="D1306" s="150" t="s">
        <v>296</v>
      </c>
      <c r="E1306" s="173" t="s">
        <v>1</v>
      </c>
      <c r="F1306" s="174" t="s">
        <v>1347</v>
      </c>
      <c r="H1306" s="175">
        <v>2</v>
      </c>
      <c r="I1306" s="176"/>
      <c r="L1306" s="172"/>
      <c r="M1306" s="177"/>
      <c r="T1306" s="178"/>
      <c r="AT1306" s="173" t="s">
        <v>296</v>
      </c>
      <c r="AU1306" s="173" t="s">
        <v>89</v>
      </c>
      <c r="AV1306" s="13" t="s">
        <v>89</v>
      </c>
      <c r="AW1306" s="13" t="s">
        <v>33</v>
      </c>
      <c r="AX1306" s="13" t="s">
        <v>78</v>
      </c>
      <c r="AY1306" s="173" t="s">
        <v>150</v>
      </c>
    </row>
    <row r="1307" spans="2:51" s="12" customFormat="1" ht="12">
      <c r="B1307" s="166"/>
      <c r="D1307" s="150" t="s">
        <v>296</v>
      </c>
      <c r="E1307" s="167" t="s">
        <v>1</v>
      </c>
      <c r="F1307" s="168" t="s">
        <v>398</v>
      </c>
      <c r="H1307" s="167" t="s">
        <v>1</v>
      </c>
      <c r="I1307" s="169"/>
      <c r="L1307" s="166"/>
      <c r="M1307" s="170"/>
      <c r="T1307" s="171"/>
      <c r="AT1307" s="167" t="s">
        <v>296</v>
      </c>
      <c r="AU1307" s="167" t="s">
        <v>89</v>
      </c>
      <c r="AV1307" s="12" t="s">
        <v>86</v>
      </c>
      <c r="AW1307" s="12" t="s">
        <v>33</v>
      </c>
      <c r="AX1307" s="12" t="s">
        <v>78</v>
      </c>
      <c r="AY1307" s="167" t="s">
        <v>150</v>
      </c>
    </row>
    <row r="1308" spans="2:51" s="13" customFormat="1" ht="12">
      <c r="B1308" s="172"/>
      <c r="D1308" s="150" t="s">
        <v>296</v>
      </c>
      <c r="E1308" s="173" t="s">
        <v>1</v>
      </c>
      <c r="F1308" s="174" t="s">
        <v>1347</v>
      </c>
      <c r="H1308" s="175">
        <v>2</v>
      </c>
      <c r="I1308" s="176"/>
      <c r="L1308" s="172"/>
      <c r="M1308" s="177"/>
      <c r="T1308" s="178"/>
      <c r="AT1308" s="173" t="s">
        <v>296</v>
      </c>
      <c r="AU1308" s="173" t="s">
        <v>89</v>
      </c>
      <c r="AV1308" s="13" t="s">
        <v>89</v>
      </c>
      <c r="AW1308" s="13" t="s">
        <v>33</v>
      </c>
      <c r="AX1308" s="13" t="s">
        <v>78</v>
      </c>
      <c r="AY1308" s="173" t="s">
        <v>150</v>
      </c>
    </row>
    <row r="1309" spans="2:51" s="12" customFormat="1" ht="12">
      <c r="B1309" s="166"/>
      <c r="D1309" s="150" t="s">
        <v>296</v>
      </c>
      <c r="E1309" s="167" t="s">
        <v>1</v>
      </c>
      <c r="F1309" s="168" t="s">
        <v>510</v>
      </c>
      <c r="H1309" s="167" t="s">
        <v>1</v>
      </c>
      <c r="I1309" s="169"/>
      <c r="L1309" s="166"/>
      <c r="M1309" s="170"/>
      <c r="T1309" s="171"/>
      <c r="AT1309" s="167" t="s">
        <v>296</v>
      </c>
      <c r="AU1309" s="167" t="s">
        <v>89</v>
      </c>
      <c r="AV1309" s="12" t="s">
        <v>86</v>
      </c>
      <c r="AW1309" s="12" t="s">
        <v>33</v>
      </c>
      <c r="AX1309" s="12" t="s">
        <v>78</v>
      </c>
      <c r="AY1309" s="167" t="s">
        <v>150</v>
      </c>
    </row>
    <row r="1310" spans="2:51" s="13" customFormat="1" ht="12">
      <c r="B1310" s="172"/>
      <c r="D1310" s="150" t="s">
        <v>296</v>
      </c>
      <c r="E1310" s="173" t="s">
        <v>1</v>
      </c>
      <c r="F1310" s="174" t="s">
        <v>1347</v>
      </c>
      <c r="H1310" s="175">
        <v>2</v>
      </c>
      <c r="I1310" s="176"/>
      <c r="L1310" s="172"/>
      <c r="M1310" s="177"/>
      <c r="T1310" s="178"/>
      <c r="AT1310" s="173" t="s">
        <v>296</v>
      </c>
      <c r="AU1310" s="173" t="s">
        <v>89</v>
      </c>
      <c r="AV1310" s="13" t="s">
        <v>89</v>
      </c>
      <c r="AW1310" s="13" t="s">
        <v>33</v>
      </c>
      <c r="AX1310" s="13" t="s">
        <v>78</v>
      </c>
      <c r="AY1310" s="173" t="s">
        <v>150</v>
      </c>
    </row>
    <row r="1311" spans="2:51" s="12" customFormat="1" ht="12">
      <c r="B1311" s="166"/>
      <c r="D1311" s="150" t="s">
        <v>296</v>
      </c>
      <c r="E1311" s="167" t="s">
        <v>1</v>
      </c>
      <c r="F1311" s="168" t="s">
        <v>414</v>
      </c>
      <c r="H1311" s="167" t="s">
        <v>1</v>
      </c>
      <c r="I1311" s="169"/>
      <c r="L1311" s="166"/>
      <c r="M1311" s="170"/>
      <c r="T1311" s="171"/>
      <c r="AT1311" s="167" t="s">
        <v>296</v>
      </c>
      <c r="AU1311" s="167" t="s">
        <v>89</v>
      </c>
      <c r="AV1311" s="12" t="s">
        <v>86</v>
      </c>
      <c r="AW1311" s="12" t="s">
        <v>33</v>
      </c>
      <c r="AX1311" s="12" t="s">
        <v>78</v>
      </c>
      <c r="AY1311" s="167" t="s">
        <v>150</v>
      </c>
    </row>
    <row r="1312" spans="2:51" s="13" customFormat="1" ht="12">
      <c r="B1312" s="172"/>
      <c r="D1312" s="150" t="s">
        <v>296</v>
      </c>
      <c r="E1312" s="173" t="s">
        <v>1</v>
      </c>
      <c r="F1312" s="174" t="s">
        <v>1347</v>
      </c>
      <c r="H1312" s="175">
        <v>2</v>
      </c>
      <c r="I1312" s="176"/>
      <c r="L1312" s="172"/>
      <c r="M1312" s="177"/>
      <c r="T1312" s="178"/>
      <c r="AT1312" s="173" t="s">
        <v>296</v>
      </c>
      <c r="AU1312" s="173" t="s">
        <v>89</v>
      </c>
      <c r="AV1312" s="13" t="s">
        <v>89</v>
      </c>
      <c r="AW1312" s="13" t="s">
        <v>33</v>
      </c>
      <c r="AX1312" s="13" t="s">
        <v>78</v>
      </c>
      <c r="AY1312" s="173" t="s">
        <v>150</v>
      </c>
    </row>
    <row r="1313" spans="2:51" s="14" customFormat="1" ht="12">
      <c r="B1313" s="179"/>
      <c r="D1313" s="150" t="s">
        <v>296</v>
      </c>
      <c r="E1313" s="180" t="s">
        <v>1</v>
      </c>
      <c r="F1313" s="181" t="s">
        <v>303</v>
      </c>
      <c r="H1313" s="182">
        <v>15</v>
      </c>
      <c r="I1313" s="183"/>
      <c r="L1313" s="179"/>
      <c r="M1313" s="184"/>
      <c r="T1313" s="185"/>
      <c r="AT1313" s="180" t="s">
        <v>296</v>
      </c>
      <c r="AU1313" s="180" t="s">
        <v>89</v>
      </c>
      <c r="AV1313" s="14" t="s">
        <v>171</v>
      </c>
      <c r="AW1313" s="14" t="s">
        <v>33</v>
      </c>
      <c r="AX1313" s="14" t="s">
        <v>86</v>
      </c>
      <c r="AY1313" s="180" t="s">
        <v>150</v>
      </c>
    </row>
    <row r="1314" spans="2:65" s="1" customFormat="1" ht="16.5" customHeight="1">
      <c r="B1314" s="32"/>
      <c r="C1314" s="136" t="s">
        <v>1406</v>
      </c>
      <c r="D1314" s="136" t="s">
        <v>153</v>
      </c>
      <c r="E1314" s="137" t="s">
        <v>1407</v>
      </c>
      <c r="F1314" s="138" t="s">
        <v>1408</v>
      </c>
      <c r="G1314" s="139" t="s">
        <v>849</v>
      </c>
      <c r="H1314" s="140">
        <v>15</v>
      </c>
      <c r="I1314" s="141"/>
      <c r="J1314" s="142">
        <f>ROUND(I1314*H1314,2)</f>
        <v>0</v>
      </c>
      <c r="K1314" s="138" t="s">
        <v>294</v>
      </c>
      <c r="L1314" s="143"/>
      <c r="M1314" s="144" t="s">
        <v>1</v>
      </c>
      <c r="N1314" s="145" t="s">
        <v>43</v>
      </c>
      <c r="P1314" s="146">
        <f>O1314*H1314</f>
        <v>0</v>
      </c>
      <c r="Q1314" s="146">
        <v>0.0036</v>
      </c>
      <c r="R1314" s="146">
        <f>Q1314*H1314</f>
        <v>0.054</v>
      </c>
      <c r="S1314" s="146">
        <v>0</v>
      </c>
      <c r="T1314" s="147">
        <f>S1314*H1314</f>
        <v>0</v>
      </c>
      <c r="AR1314" s="148" t="s">
        <v>195</v>
      </c>
      <c r="AT1314" s="148" t="s">
        <v>153</v>
      </c>
      <c r="AU1314" s="148" t="s">
        <v>89</v>
      </c>
      <c r="AY1314" s="17" t="s">
        <v>150</v>
      </c>
      <c r="BE1314" s="149">
        <f>IF(N1314="základní",J1314,0)</f>
        <v>0</v>
      </c>
      <c r="BF1314" s="149">
        <f>IF(N1314="snížená",J1314,0)</f>
        <v>0</v>
      </c>
      <c r="BG1314" s="149">
        <f>IF(N1314="zákl. přenesená",J1314,0)</f>
        <v>0</v>
      </c>
      <c r="BH1314" s="149">
        <f>IF(N1314="sníž. přenesená",J1314,0)</f>
        <v>0</v>
      </c>
      <c r="BI1314" s="149">
        <f>IF(N1314="nulová",J1314,0)</f>
        <v>0</v>
      </c>
      <c r="BJ1314" s="17" t="s">
        <v>86</v>
      </c>
      <c r="BK1314" s="149">
        <f>ROUND(I1314*H1314,2)</f>
        <v>0</v>
      </c>
      <c r="BL1314" s="17" t="s">
        <v>171</v>
      </c>
      <c r="BM1314" s="148" t="s">
        <v>1409</v>
      </c>
    </row>
    <row r="1315" spans="2:51" s="12" customFormat="1" ht="12">
      <c r="B1315" s="166"/>
      <c r="D1315" s="150" t="s">
        <v>296</v>
      </c>
      <c r="E1315" s="167" t="s">
        <v>1</v>
      </c>
      <c r="F1315" s="168" t="s">
        <v>383</v>
      </c>
      <c r="H1315" s="167" t="s">
        <v>1</v>
      </c>
      <c r="I1315" s="169"/>
      <c r="L1315" s="166"/>
      <c r="M1315" s="170"/>
      <c r="T1315" s="171"/>
      <c r="AT1315" s="167" t="s">
        <v>296</v>
      </c>
      <c r="AU1315" s="167" t="s">
        <v>89</v>
      </c>
      <c r="AV1315" s="12" t="s">
        <v>86</v>
      </c>
      <c r="AW1315" s="12" t="s">
        <v>33</v>
      </c>
      <c r="AX1315" s="12" t="s">
        <v>78</v>
      </c>
      <c r="AY1315" s="167" t="s">
        <v>150</v>
      </c>
    </row>
    <row r="1316" spans="2:51" s="13" customFormat="1" ht="12">
      <c r="B1316" s="172"/>
      <c r="D1316" s="150" t="s">
        <v>296</v>
      </c>
      <c r="E1316" s="173" t="s">
        <v>1</v>
      </c>
      <c r="F1316" s="174" t="s">
        <v>1341</v>
      </c>
      <c r="H1316" s="175">
        <v>1</v>
      </c>
      <c r="I1316" s="176"/>
      <c r="L1316" s="172"/>
      <c r="M1316" s="177"/>
      <c r="T1316" s="178"/>
      <c r="AT1316" s="173" t="s">
        <v>296</v>
      </c>
      <c r="AU1316" s="173" t="s">
        <v>89</v>
      </c>
      <c r="AV1316" s="13" t="s">
        <v>89</v>
      </c>
      <c r="AW1316" s="13" t="s">
        <v>33</v>
      </c>
      <c r="AX1316" s="13" t="s">
        <v>78</v>
      </c>
      <c r="AY1316" s="173" t="s">
        <v>150</v>
      </c>
    </row>
    <row r="1317" spans="2:51" s="12" customFormat="1" ht="12">
      <c r="B1317" s="166"/>
      <c r="D1317" s="150" t="s">
        <v>296</v>
      </c>
      <c r="E1317" s="167" t="s">
        <v>1</v>
      </c>
      <c r="F1317" s="168" t="s">
        <v>393</v>
      </c>
      <c r="H1317" s="167" t="s">
        <v>1</v>
      </c>
      <c r="I1317" s="169"/>
      <c r="L1317" s="166"/>
      <c r="M1317" s="170"/>
      <c r="T1317" s="171"/>
      <c r="AT1317" s="167" t="s">
        <v>296</v>
      </c>
      <c r="AU1317" s="167" t="s">
        <v>89</v>
      </c>
      <c r="AV1317" s="12" t="s">
        <v>86</v>
      </c>
      <c r="AW1317" s="12" t="s">
        <v>33</v>
      </c>
      <c r="AX1317" s="12" t="s">
        <v>78</v>
      </c>
      <c r="AY1317" s="167" t="s">
        <v>150</v>
      </c>
    </row>
    <row r="1318" spans="2:51" s="13" customFormat="1" ht="12">
      <c r="B1318" s="172"/>
      <c r="D1318" s="150" t="s">
        <v>296</v>
      </c>
      <c r="E1318" s="173" t="s">
        <v>1</v>
      </c>
      <c r="F1318" s="174" t="s">
        <v>1347</v>
      </c>
      <c r="H1318" s="175">
        <v>2</v>
      </c>
      <c r="I1318" s="176"/>
      <c r="L1318" s="172"/>
      <c r="M1318" s="177"/>
      <c r="T1318" s="178"/>
      <c r="AT1318" s="173" t="s">
        <v>296</v>
      </c>
      <c r="AU1318" s="173" t="s">
        <v>89</v>
      </c>
      <c r="AV1318" s="13" t="s">
        <v>89</v>
      </c>
      <c r="AW1318" s="13" t="s">
        <v>33</v>
      </c>
      <c r="AX1318" s="13" t="s">
        <v>78</v>
      </c>
      <c r="AY1318" s="173" t="s">
        <v>150</v>
      </c>
    </row>
    <row r="1319" spans="2:51" s="12" customFormat="1" ht="12">
      <c r="B1319" s="166"/>
      <c r="D1319" s="150" t="s">
        <v>296</v>
      </c>
      <c r="E1319" s="167" t="s">
        <v>1</v>
      </c>
      <c r="F1319" s="168" t="s">
        <v>407</v>
      </c>
      <c r="H1319" s="167" t="s">
        <v>1</v>
      </c>
      <c r="I1319" s="169"/>
      <c r="L1319" s="166"/>
      <c r="M1319" s="170"/>
      <c r="T1319" s="171"/>
      <c r="AT1319" s="167" t="s">
        <v>296</v>
      </c>
      <c r="AU1319" s="167" t="s">
        <v>89</v>
      </c>
      <c r="AV1319" s="12" t="s">
        <v>86</v>
      </c>
      <c r="AW1319" s="12" t="s">
        <v>33</v>
      </c>
      <c r="AX1319" s="12" t="s">
        <v>78</v>
      </c>
      <c r="AY1319" s="167" t="s">
        <v>150</v>
      </c>
    </row>
    <row r="1320" spans="2:51" s="13" customFormat="1" ht="12">
      <c r="B1320" s="172"/>
      <c r="D1320" s="150" t="s">
        <v>296</v>
      </c>
      <c r="E1320" s="173" t="s">
        <v>1</v>
      </c>
      <c r="F1320" s="174" t="s">
        <v>1347</v>
      </c>
      <c r="H1320" s="175">
        <v>2</v>
      </c>
      <c r="I1320" s="176"/>
      <c r="L1320" s="172"/>
      <c r="M1320" s="177"/>
      <c r="T1320" s="178"/>
      <c r="AT1320" s="173" t="s">
        <v>296</v>
      </c>
      <c r="AU1320" s="173" t="s">
        <v>89</v>
      </c>
      <c r="AV1320" s="13" t="s">
        <v>89</v>
      </c>
      <c r="AW1320" s="13" t="s">
        <v>33</v>
      </c>
      <c r="AX1320" s="13" t="s">
        <v>78</v>
      </c>
      <c r="AY1320" s="173" t="s">
        <v>150</v>
      </c>
    </row>
    <row r="1321" spans="2:51" s="12" customFormat="1" ht="12">
      <c r="B1321" s="166"/>
      <c r="D1321" s="150" t="s">
        <v>296</v>
      </c>
      <c r="E1321" s="167" t="s">
        <v>1</v>
      </c>
      <c r="F1321" s="168" t="s">
        <v>409</v>
      </c>
      <c r="H1321" s="167" t="s">
        <v>1</v>
      </c>
      <c r="I1321" s="169"/>
      <c r="L1321" s="166"/>
      <c r="M1321" s="170"/>
      <c r="T1321" s="171"/>
      <c r="AT1321" s="167" t="s">
        <v>296</v>
      </c>
      <c r="AU1321" s="167" t="s">
        <v>89</v>
      </c>
      <c r="AV1321" s="12" t="s">
        <v>86</v>
      </c>
      <c r="AW1321" s="12" t="s">
        <v>33</v>
      </c>
      <c r="AX1321" s="12" t="s">
        <v>78</v>
      </c>
      <c r="AY1321" s="167" t="s">
        <v>150</v>
      </c>
    </row>
    <row r="1322" spans="2:51" s="13" customFormat="1" ht="12">
      <c r="B1322" s="172"/>
      <c r="D1322" s="150" t="s">
        <v>296</v>
      </c>
      <c r="E1322" s="173" t="s">
        <v>1</v>
      </c>
      <c r="F1322" s="174" t="s">
        <v>1347</v>
      </c>
      <c r="H1322" s="175">
        <v>2</v>
      </c>
      <c r="I1322" s="176"/>
      <c r="L1322" s="172"/>
      <c r="M1322" s="177"/>
      <c r="T1322" s="178"/>
      <c r="AT1322" s="173" t="s">
        <v>296</v>
      </c>
      <c r="AU1322" s="173" t="s">
        <v>89</v>
      </c>
      <c r="AV1322" s="13" t="s">
        <v>89</v>
      </c>
      <c r="AW1322" s="13" t="s">
        <v>33</v>
      </c>
      <c r="AX1322" s="13" t="s">
        <v>78</v>
      </c>
      <c r="AY1322" s="173" t="s">
        <v>150</v>
      </c>
    </row>
    <row r="1323" spans="2:51" s="12" customFormat="1" ht="12">
      <c r="B1323" s="166"/>
      <c r="D1323" s="150" t="s">
        <v>296</v>
      </c>
      <c r="E1323" s="167" t="s">
        <v>1</v>
      </c>
      <c r="F1323" s="168" t="s">
        <v>395</v>
      </c>
      <c r="H1323" s="167" t="s">
        <v>1</v>
      </c>
      <c r="I1323" s="169"/>
      <c r="L1323" s="166"/>
      <c r="M1323" s="170"/>
      <c r="T1323" s="171"/>
      <c r="AT1323" s="167" t="s">
        <v>296</v>
      </c>
      <c r="AU1323" s="167" t="s">
        <v>89</v>
      </c>
      <c r="AV1323" s="12" t="s">
        <v>86</v>
      </c>
      <c r="AW1323" s="12" t="s">
        <v>33</v>
      </c>
      <c r="AX1323" s="12" t="s">
        <v>78</v>
      </c>
      <c r="AY1323" s="167" t="s">
        <v>150</v>
      </c>
    </row>
    <row r="1324" spans="2:51" s="13" customFormat="1" ht="12">
      <c r="B1324" s="172"/>
      <c r="D1324" s="150" t="s">
        <v>296</v>
      </c>
      <c r="E1324" s="173" t="s">
        <v>1</v>
      </c>
      <c r="F1324" s="174" t="s">
        <v>1347</v>
      </c>
      <c r="H1324" s="175">
        <v>2</v>
      </c>
      <c r="I1324" s="176"/>
      <c r="L1324" s="172"/>
      <c r="M1324" s="177"/>
      <c r="T1324" s="178"/>
      <c r="AT1324" s="173" t="s">
        <v>296</v>
      </c>
      <c r="AU1324" s="173" t="s">
        <v>89</v>
      </c>
      <c r="AV1324" s="13" t="s">
        <v>89</v>
      </c>
      <c r="AW1324" s="13" t="s">
        <v>33</v>
      </c>
      <c r="AX1324" s="13" t="s">
        <v>78</v>
      </c>
      <c r="AY1324" s="173" t="s">
        <v>150</v>
      </c>
    </row>
    <row r="1325" spans="2:51" s="12" customFormat="1" ht="12">
      <c r="B1325" s="166"/>
      <c r="D1325" s="150" t="s">
        <v>296</v>
      </c>
      <c r="E1325" s="167" t="s">
        <v>1</v>
      </c>
      <c r="F1325" s="168" t="s">
        <v>398</v>
      </c>
      <c r="H1325" s="167" t="s">
        <v>1</v>
      </c>
      <c r="I1325" s="169"/>
      <c r="L1325" s="166"/>
      <c r="M1325" s="170"/>
      <c r="T1325" s="171"/>
      <c r="AT1325" s="167" t="s">
        <v>296</v>
      </c>
      <c r="AU1325" s="167" t="s">
        <v>89</v>
      </c>
      <c r="AV1325" s="12" t="s">
        <v>86</v>
      </c>
      <c r="AW1325" s="12" t="s">
        <v>33</v>
      </c>
      <c r="AX1325" s="12" t="s">
        <v>78</v>
      </c>
      <c r="AY1325" s="167" t="s">
        <v>150</v>
      </c>
    </row>
    <row r="1326" spans="2:51" s="13" customFormat="1" ht="12">
      <c r="B1326" s="172"/>
      <c r="D1326" s="150" t="s">
        <v>296</v>
      </c>
      <c r="E1326" s="173" t="s">
        <v>1</v>
      </c>
      <c r="F1326" s="174" t="s">
        <v>1347</v>
      </c>
      <c r="H1326" s="175">
        <v>2</v>
      </c>
      <c r="I1326" s="176"/>
      <c r="L1326" s="172"/>
      <c r="M1326" s="177"/>
      <c r="T1326" s="178"/>
      <c r="AT1326" s="173" t="s">
        <v>296</v>
      </c>
      <c r="AU1326" s="173" t="s">
        <v>89</v>
      </c>
      <c r="AV1326" s="13" t="s">
        <v>89</v>
      </c>
      <c r="AW1326" s="13" t="s">
        <v>33</v>
      </c>
      <c r="AX1326" s="13" t="s">
        <v>78</v>
      </c>
      <c r="AY1326" s="173" t="s">
        <v>150</v>
      </c>
    </row>
    <row r="1327" spans="2:51" s="12" customFormat="1" ht="12">
      <c r="B1327" s="166"/>
      <c r="D1327" s="150" t="s">
        <v>296</v>
      </c>
      <c r="E1327" s="167" t="s">
        <v>1</v>
      </c>
      <c r="F1327" s="168" t="s">
        <v>510</v>
      </c>
      <c r="H1327" s="167" t="s">
        <v>1</v>
      </c>
      <c r="I1327" s="169"/>
      <c r="L1327" s="166"/>
      <c r="M1327" s="170"/>
      <c r="T1327" s="171"/>
      <c r="AT1327" s="167" t="s">
        <v>296</v>
      </c>
      <c r="AU1327" s="167" t="s">
        <v>89</v>
      </c>
      <c r="AV1327" s="12" t="s">
        <v>86</v>
      </c>
      <c r="AW1327" s="12" t="s">
        <v>33</v>
      </c>
      <c r="AX1327" s="12" t="s">
        <v>78</v>
      </c>
      <c r="AY1327" s="167" t="s">
        <v>150</v>
      </c>
    </row>
    <row r="1328" spans="2:51" s="13" customFormat="1" ht="12">
      <c r="B1328" s="172"/>
      <c r="D1328" s="150" t="s">
        <v>296</v>
      </c>
      <c r="E1328" s="173" t="s">
        <v>1</v>
      </c>
      <c r="F1328" s="174" t="s">
        <v>1347</v>
      </c>
      <c r="H1328" s="175">
        <v>2</v>
      </c>
      <c r="I1328" s="176"/>
      <c r="L1328" s="172"/>
      <c r="M1328" s="177"/>
      <c r="T1328" s="178"/>
      <c r="AT1328" s="173" t="s">
        <v>296</v>
      </c>
      <c r="AU1328" s="173" t="s">
        <v>89</v>
      </c>
      <c r="AV1328" s="13" t="s">
        <v>89</v>
      </c>
      <c r="AW1328" s="13" t="s">
        <v>33</v>
      </c>
      <c r="AX1328" s="13" t="s">
        <v>78</v>
      </c>
      <c r="AY1328" s="173" t="s">
        <v>150</v>
      </c>
    </row>
    <row r="1329" spans="2:51" s="12" customFormat="1" ht="12">
      <c r="B1329" s="166"/>
      <c r="D1329" s="150" t="s">
        <v>296</v>
      </c>
      <c r="E1329" s="167" t="s">
        <v>1</v>
      </c>
      <c r="F1329" s="168" t="s">
        <v>414</v>
      </c>
      <c r="H1329" s="167" t="s">
        <v>1</v>
      </c>
      <c r="I1329" s="169"/>
      <c r="L1329" s="166"/>
      <c r="M1329" s="170"/>
      <c r="T1329" s="171"/>
      <c r="AT1329" s="167" t="s">
        <v>296</v>
      </c>
      <c r="AU1329" s="167" t="s">
        <v>89</v>
      </c>
      <c r="AV1329" s="12" t="s">
        <v>86</v>
      </c>
      <c r="AW1329" s="12" t="s">
        <v>33</v>
      </c>
      <c r="AX1329" s="12" t="s">
        <v>78</v>
      </c>
      <c r="AY1329" s="167" t="s">
        <v>150</v>
      </c>
    </row>
    <row r="1330" spans="2:51" s="13" customFormat="1" ht="12">
      <c r="B1330" s="172"/>
      <c r="D1330" s="150" t="s">
        <v>296</v>
      </c>
      <c r="E1330" s="173" t="s">
        <v>1</v>
      </c>
      <c r="F1330" s="174" t="s">
        <v>1347</v>
      </c>
      <c r="H1330" s="175">
        <v>2</v>
      </c>
      <c r="I1330" s="176"/>
      <c r="L1330" s="172"/>
      <c r="M1330" s="177"/>
      <c r="T1330" s="178"/>
      <c r="AT1330" s="173" t="s">
        <v>296</v>
      </c>
      <c r="AU1330" s="173" t="s">
        <v>89</v>
      </c>
      <c r="AV1330" s="13" t="s">
        <v>89</v>
      </c>
      <c r="AW1330" s="13" t="s">
        <v>33</v>
      </c>
      <c r="AX1330" s="13" t="s">
        <v>78</v>
      </c>
      <c r="AY1330" s="173" t="s">
        <v>150</v>
      </c>
    </row>
    <row r="1331" spans="2:51" s="14" customFormat="1" ht="12">
      <c r="B1331" s="179"/>
      <c r="D1331" s="150" t="s">
        <v>296</v>
      </c>
      <c r="E1331" s="180" t="s">
        <v>1</v>
      </c>
      <c r="F1331" s="181" t="s">
        <v>303</v>
      </c>
      <c r="H1331" s="182">
        <v>15</v>
      </c>
      <c r="I1331" s="183"/>
      <c r="L1331" s="179"/>
      <c r="M1331" s="184"/>
      <c r="T1331" s="185"/>
      <c r="AT1331" s="180" t="s">
        <v>296</v>
      </c>
      <c r="AU1331" s="180" t="s">
        <v>89</v>
      </c>
      <c r="AV1331" s="14" t="s">
        <v>171</v>
      </c>
      <c r="AW1331" s="14" t="s">
        <v>33</v>
      </c>
      <c r="AX1331" s="14" t="s">
        <v>86</v>
      </c>
      <c r="AY1331" s="180" t="s">
        <v>150</v>
      </c>
    </row>
    <row r="1332" spans="2:65" s="1" customFormat="1" ht="24.2" customHeight="1">
      <c r="B1332" s="32"/>
      <c r="C1332" s="154" t="s">
        <v>1410</v>
      </c>
      <c r="D1332" s="154" t="s">
        <v>172</v>
      </c>
      <c r="E1332" s="155" t="s">
        <v>1411</v>
      </c>
      <c r="F1332" s="156" t="s">
        <v>1412</v>
      </c>
      <c r="G1332" s="157" t="s">
        <v>849</v>
      </c>
      <c r="H1332" s="158">
        <v>92</v>
      </c>
      <c r="I1332" s="159"/>
      <c r="J1332" s="160">
        <f>ROUND(I1332*H1332,2)</f>
        <v>0</v>
      </c>
      <c r="K1332" s="156" t="s">
        <v>294</v>
      </c>
      <c r="L1332" s="32"/>
      <c r="M1332" s="161" t="s">
        <v>1</v>
      </c>
      <c r="N1332" s="162" t="s">
        <v>43</v>
      </c>
      <c r="P1332" s="146">
        <f>O1332*H1332</f>
        <v>0</v>
      </c>
      <c r="Q1332" s="146">
        <v>0</v>
      </c>
      <c r="R1332" s="146">
        <f>Q1332*H1332</f>
        <v>0</v>
      </c>
      <c r="S1332" s="146">
        <v>0</v>
      </c>
      <c r="T1332" s="147">
        <f>S1332*H1332</f>
        <v>0</v>
      </c>
      <c r="AR1332" s="148" t="s">
        <v>171</v>
      </c>
      <c r="AT1332" s="148" t="s">
        <v>172</v>
      </c>
      <c r="AU1332" s="148" t="s">
        <v>89</v>
      </c>
      <c r="AY1332" s="17" t="s">
        <v>150</v>
      </c>
      <c r="BE1332" s="149">
        <f>IF(N1332="základní",J1332,0)</f>
        <v>0</v>
      </c>
      <c r="BF1332" s="149">
        <f>IF(N1332="snížená",J1332,0)</f>
        <v>0</v>
      </c>
      <c r="BG1332" s="149">
        <f>IF(N1332="zákl. přenesená",J1332,0)</f>
        <v>0</v>
      </c>
      <c r="BH1332" s="149">
        <f>IF(N1332="sníž. přenesená",J1332,0)</f>
        <v>0</v>
      </c>
      <c r="BI1332" s="149">
        <f>IF(N1332="nulová",J1332,0)</f>
        <v>0</v>
      </c>
      <c r="BJ1332" s="17" t="s">
        <v>86</v>
      </c>
      <c r="BK1332" s="149">
        <f>ROUND(I1332*H1332,2)</f>
        <v>0</v>
      </c>
      <c r="BL1332" s="17" t="s">
        <v>171</v>
      </c>
      <c r="BM1332" s="148" t="s">
        <v>1413</v>
      </c>
    </row>
    <row r="1333" spans="2:51" s="13" customFormat="1" ht="12">
      <c r="B1333" s="172"/>
      <c r="D1333" s="150" t="s">
        <v>296</v>
      </c>
      <c r="E1333" s="173" t="s">
        <v>1</v>
      </c>
      <c r="F1333" s="174" t="s">
        <v>1414</v>
      </c>
      <c r="H1333" s="175">
        <v>92</v>
      </c>
      <c r="I1333" s="176"/>
      <c r="L1333" s="172"/>
      <c r="M1333" s="177"/>
      <c r="T1333" s="178"/>
      <c r="AT1333" s="173" t="s">
        <v>296</v>
      </c>
      <c r="AU1333" s="173" t="s">
        <v>89</v>
      </c>
      <c r="AV1333" s="13" t="s">
        <v>89</v>
      </c>
      <c r="AW1333" s="13" t="s">
        <v>33</v>
      </c>
      <c r="AX1333" s="13" t="s">
        <v>86</v>
      </c>
      <c r="AY1333" s="173" t="s">
        <v>150</v>
      </c>
    </row>
    <row r="1334" spans="2:65" s="1" customFormat="1" ht="16.5" customHeight="1">
      <c r="B1334" s="32"/>
      <c r="C1334" s="136" t="s">
        <v>1415</v>
      </c>
      <c r="D1334" s="136" t="s">
        <v>153</v>
      </c>
      <c r="E1334" s="137" t="s">
        <v>1416</v>
      </c>
      <c r="F1334" s="138" t="s">
        <v>1417</v>
      </c>
      <c r="G1334" s="139" t="s">
        <v>849</v>
      </c>
      <c r="H1334" s="140">
        <v>24</v>
      </c>
      <c r="I1334" s="141"/>
      <c r="J1334" s="142">
        <f>ROUND(I1334*H1334,2)</f>
        <v>0</v>
      </c>
      <c r="K1334" s="138" t="s">
        <v>294</v>
      </c>
      <c r="L1334" s="143"/>
      <c r="M1334" s="144" t="s">
        <v>1</v>
      </c>
      <c r="N1334" s="145" t="s">
        <v>43</v>
      </c>
      <c r="P1334" s="146">
        <f>O1334*H1334</f>
        <v>0</v>
      </c>
      <c r="Q1334" s="146">
        <v>0.00072</v>
      </c>
      <c r="R1334" s="146">
        <f>Q1334*H1334</f>
        <v>0.01728</v>
      </c>
      <c r="S1334" s="146">
        <v>0</v>
      </c>
      <c r="T1334" s="147">
        <f>S1334*H1334</f>
        <v>0</v>
      </c>
      <c r="AR1334" s="148" t="s">
        <v>195</v>
      </c>
      <c r="AT1334" s="148" t="s">
        <v>153</v>
      </c>
      <c r="AU1334" s="148" t="s">
        <v>89</v>
      </c>
      <c r="AY1334" s="17" t="s">
        <v>150</v>
      </c>
      <c r="BE1334" s="149">
        <f>IF(N1334="základní",J1334,0)</f>
        <v>0</v>
      </c>
      <c r="BF1334" s="149">
        <f>IF(N1334="snížená",J1334,0)</f>
        <v>0</v>
      </c>
      <c r="BG1334" s="149">
        <f>IF(N1334="zákl. přenesená",J1334,0)</f>
        <v>0</v>
      </c>
      <c r="BH1334" s="149">
        <f>IF(N1334="sníž. přenesená",J1334,0)</f>
        <v>0</v>
      </c>
      <c r="BI1334" s="149">
        <f>IF(N1334="nulová",J1334,0)</f>
        <v>0</v>
      </c>
      <c r="BJ1334" s="17" t="s">
        <v>86</v>
      </c>
      <c r="BK1334" s="149">
        <f>ROUND(I1334*H1334,2)</f>
        <v>0</v>
      </c>
      <c r="BL1334" s="17" t="s">
        <v>171</v>
      </c>
      <c r="BM1334" s="148" t="s">
        <v>1418</v>
      </c>
    </row>
    <row r="1335" spans="2:51" s="12" customFormat="1" ht="12">
      <c r="B1335" s="166"/>
      <c r="D1335" s="150" t="s">
        <v>296</v>
      </c>
      <c r="E1335" s="167" t="s">
        <v>1</v>
      </c>
      <c r="F1335" s="168" t="s">
        <v>383</v>
      </c>
      <c r="H1335" s="167" t="s">
        <v>1</v>
      </c>
      <c r="I1335" s="169"/>
      <c r="L1335" s="166"/>
      <c r="M1335" s="170"/>
      <c r="T1335" s="171"/>
      <c r="AT1335" s="167" t="s">
        <v>296</v>
      </c>
      <c r="AU1335" s="167" t="s">
        <v>89</v>
      </c>
      <c r="AV1335" s="12" t="s">
        <v>86</v>
      </c>
      <c r="AW1335" s="12" t="s">
        <v>33</v>
      </c>
      <c r="AX1335" s="12" t="s">
        <v>78</v>
      </c>
      <c r="AY1335" s="167" t="s">
        <v>150</v>
      </c>
    </row>
    <row r="1336" spans="2:51" s="13" customFormat="1" ht="12">
      <c r="B1336" s="172"/>
      <c r="D1336" s="150" t="s">
        <v>296</v>
      </c>
      <c r="E1336" s="173" t="s">
        <v>1</v>
      </c>
      <c r="F1336" s="174" t="s">
        <v>1419</v>
      </c>
      <c r="H1336" s="175">
        <v>14</v>
      </c>
      <c r="I1336" s="176"/>
      <c r="L1336" s="172"/>
      <c r="M1336" s="177"/>
      <c r="T1336" s="178"/>
      <c r="AT1336" s="173" t="s">
        <v>296</v>
      </c>
      <c r="AU1336" s="173" t="s">
        <v>89</v>
      </c>
      <c r="AV1336" s="13" t="s">
        <v>89</v>
      </c>
      <c r="AW1336" s="13" t="s">
        <v>33</v>
      </c>
      <c r="AX1336" s="13" t="s">
        <v>78</v>
      </c>
      <c r="AY1336" s="173" t="s">
        <v>150</v>
      </c>
    </row>
    <row r="1337" spans="2:51" s="12" customFormat="1" ht="12">
      <c r="B1337" s="166"/>
      <c r="D1337" s="150" t="s">
        <v>296</v>
      </c>
      <c r="E1337" s="167" t="s">
        <v>1</v>
      </c>
      <c r="F1337" s="168" t="s">
        <v>393</v>
      </c>
      <c r="H1337" s="167" t="s">
        <v>1</v>
      </c>
      <c r="I1337" s="169"/>
      <c r="L1337" s="166"/>
      <c r="M1337" s="170"/>
      <c r="T1337" s="171"/>
      <c r="AT1337" s="167" t="s">
        <v>296</v>
      </c>
      <c r="AU1337" s="167" t="s">
        <v>89</v>
      </c>
      <c r="AV1337" s="12" t="s">
        <v>86</v>
      </c>
      <c r="AW1337" s="12" t="s">
        <v>33</v>
      </c>
      <c r="AX1337" s="12" t="s">
        <v>78</v>
      </c>
      <c r="AY1337" s="167" t="s">
        <v>150</v>
      </c>
    </row>
    <row r="1338" spans="2:51" s="13" customFormat="1" ht="12">
      <c r="B1338" s="172"/>
      <c r="D1338" s="150" t="s">
        <v>296</v>
      </c>
      <c r="E1338" s="173" t="s">
        <v>1</v>
      </c>
      <c r="F1338" s="174" t="s">
        <v>1346</v>
      </c>
      <c r="H1338" s="175">
        <v>4</v>
      </c>
      <c r="I1338" s="176"/>
      <c r="L1338" s="172"/>
      <c r="M1338" s="177"/>
      <c r="T1338" s="178"/>
      <c r="AT1338" s="173" t="s">
        <v>296</v>
      </c>
      <c r="AU1338" s="173" t="s">
        <v>89</v>
      </c>
      <c r="AV1338" s="13" t="s">
        <v>89</v>
      </c>
      <c r="AW1338" s="13" t="s">
        <v>33</v>
      </c>
      <c r="AX1338" s="13" t="s">
        <v>78</v>
      </c>
      <c r="AY1338" s="173" t="s">
        <v>150</v>
      </c>
    </row>
    <row r="1339" spans="2:51" s="12" customFormat="1" ht="12">
      <c r="B1339" s="166"/>
      <c r="D1339" s="150" t="s">
        <v>296</v>
      </c>
      <c r="E1339" s="167" t="s">
        <v>1</v>
      </c>
      <c r="F1339" s="168" t="s">
        <v>395</v>
      </c>
      <c r="H1339" s="167" t="s">
        <v>1</v>
      </c>
      <c r="I1339" s="169"/>
      <c r="L1339" s="166"/>
      <c r="M1339" s="170"/>
      <c r="T1339" s="171"/>
      <c r="AT1339" s="167" t="s">
        <v>296</v>
      </c>
      <c r="AU1339" s="167" t="s">
        <v>89</v>
      </c>
      <c r="AV1339" s="12" t="s">
        <v>86</v>
      </c>
      <c r="AW1339" s="12" t="s">
        <v>33</v>
      </c>
      <c r="AX1339" s="12" t="s">
        <v>78</v>
      </c>
      <c r="AY1339" s="167" t="s">
        <v>150</v>
      </c>
    </row>
    <row r="1340" spans="2:51" s="13" customFormat="1" ht="12">
      <c r="B1340" s="172"/>
      <c r="D1340" s="150" t="s">
        <v>296</v>
      </c>
      <c r="E1340" s="173" t="s">
        <v>1</v>
      </c>
      <c r="F1340" s="174" t="s">
        <v>1420</v>
      </c>
      <c r="H1340" s="175">
        <v>6</v>
      </c>
      <c r="I1340" s="176"/>
      <c r="L1340" s="172"/>
      <c r="M1340" s="177"/>
      <c r="T1340" s="178"/>
      <c r="AT1340" s="173" t="s">
        <v>296</v>
      </c>
      <c r="AU1340" s="173" t="s">
        <v>89</v>
      </c>
      <c r="AV1340" s="13" t="s">
        <v>89</v>
      </c>
      <c r="AW1340" s="13" t="s">
        <v>33</v>
      </c>
      <c r="AX1340" s="13" t="s">
        <v>78</v>
      </c>
      <c r="AY1340" s="173" t="s">
        <v>150</v>
      </c>
    </row>
    <row r="1341" spans="2:51" s="14" customFormat="1" ht="12">
      <c r="B1341" s="179"/>
      <c r="D1341" s="150" t="s">
        <v>296</v>
      </c>
      <c r="E1341" s="180" t="s">
        <v>1</v>
      </c>
      <c r="F1341" s="181" t="s">
        <v>303</v>
      </c>
      <c r="H1341" s="182">
        <v>24</v>
      </c>
      <c r="I1341" s="183"/>
      <c r="L1341" s="179"/>
      <c r="M1341" s="184"/>
      <c r="T1341" s="185"/>
      <c r="AT1341" s="180" t="s">
        <v>296</v>
      </c>
      <c r="AU1341" s="180" t="s">
        <v>89</v>
      </c>
      <c r="AV1341" s="14" t="s">
        <v>171</v>
      </c>
      <c r="AW1341" s="14" t="s">
        <v>33</v>
      </c>
      <c r="AX1341" s="14" t="s">
        <v>86</v>
      </c>
      <c r="AY1341" s="180" t="s">
        <v>150</v>
      </c>
    </row>
    <row r="1342" spans="2:65" s="1" customFormat="1" ht="21.75" customHeight="1">
      <c r="B1342" s="32"/>
      <c r="C1342" s="136" t="s">
        <v>1421</v>
      </c>
      <c r="D1342" s="136" t="s">
        <v>153</v>
      </c>
      <c r="E1342" s="137" t="s">
        <v>1422</v>
      </c>
      <c r="F1342" s="138" t="s">
        <v>1423</v>
      </c>
      <c r="G1342" s="139" t="s">
        <v>849</v>
      </c>
      <c r="H1342" s="140">
        <v>13</v>
      </c>
      <c r="I1342" s="141"/>
      <c r="J1342" s="142">
        <f>ROUND(I1342*H1342,2)</f>
        <v>0</v>
      </c>
      <c r="K1342" s="138" t="s">
        <v>1</v>
      </c>
      <c r="L1342" s="143"/>
      <c r="M1342" s="144" t="s">
        <v>1</v>
      </c>
      <c r="N1342" s="145" t="s">
        <v>43</v>
      </c>
      <c r="P1342" s="146">
        <f>O1342*H1342</f>
        <v>0</v>
      </c>
      <c r="Q1342" s="146">
        <v>0.0012</v>
      </c>
      <c r="R1342" s="146">
        <f>Q1342*H1342</f>
        <v>0.0156</v>
      </c>
      <c r="S1342" s="146">
        <v>0</v>
      </c>
      <c r="T1342" s="147">
        <f>S1342*H1342</f>
        <v>0</v>
      </c>
      <c r="AR1342" s="148" t="s">
        <v>195</v>
      </c>
      <c r="AT1342" s="148" t="s">
        <v>153</v>
      </c>
      <c r="AU1342" s="148" t="s">
        <v>89</v>
      </c>
      <c r="AY1342" s="17" t="s">
        <v>150</v>
      </c>
      <c r="BE1342" s="149">
        <f>IF(N1342="základní",J1342,0)</f>
        <v>0</v>
      </c>
      <c r="BF1342" s="149">
        <f>IF(N1342="snížená",J1342,0)</f>
        <v>0</v>
      </c>
      <c r="BG1342" s="149">
        <f>IF(N1342="zákl. přenesená",J1342,0)</f>
        <v>0</v>
      </c>
      <c r="BH1342" s="149">
        <f>IF(N1342="sníž. přenesená",J1342,0)</f>
        <v>0</v>
      </c>
      <c r="BI1342" s="149">
        <f>IF(N1342="nulová",J1342,0)</f>
        <v>0</v>
      </c>
      <c r="BJ1342" s="17" t="s">
        <v>86</v>
      </c>
      <c r="BK1342" s="149">
        <f>ROUND(I1342*H1342,2)</f>
        <v>0</v>
      </c>
      <c r="BL1342" s="17" t="s">
        <v>171</v>
      </c>
      <c r="BM1342" s="148" t="s">
        <v>1424</v>
      </c>
    </row>
    <row r="1343" spans="2:51" s="12" customFormat="1" ht="12">
      <c r="B1343" s="166"/>
      <c r="D1343" s="150" t="s">
        <v>296</v>
      </c>
      <c r="E1343" s="167" t="s">
        <v>1</v>
      </c>
      <c r="F1343" s="168" t="s">
        <v>383</v>
      </c>
      <c r="H1343" s="167" t="s">
        <v>1</v>
      </c>
      <c r="I1343" s="169"/>
      <c r="L1343" s="166"/>
      <c r="M1343" s="170"/>
      <c r="T1343" s="171"/>
      <c r="AT1343" s="167" t="s">
        <v>296</v>
      </c>
      <c r="AU1343" s="167" t="s">
        <v>89</v>
      </c>
      <c r="AV1343" s="12" t="s">
        <v>86</v>
      </c>
      <c r="AW1343" s="12" t="s">
        <v>33</v>
      </c>
      <c r="AX1343" s="12" t="s">
        <v>78</v>
      </c>
      <c r="AY1343" s="167" t="s">
        <v>150</v>
      </c>
    </row>
    <row r="1344" spans="2:51" s="13" customFormat="1" ht="12">
      <c r="B1344" s="172"/>
      <c r="D1344" s="150" t="s">
        <v>296</v>
      </c>
      <c r="E1344" s="173" t="s">
        <v>1</v>
      </c>
      <c r="F1344" s="174" t="s">
        <v>1425</v>
      </c>
      <c r="H1344" s="175">
        <v>8</v>
      </c>
      <c r="I1344" s="176"/>
      <c r="L1344" s="172"/>
      <c r="M1344" s="177"/>
      <c r="T1344" s="178"/>
      <c r="AT1344" s="173" t="s">
        <v>296</v>
      </c>
      <c r="AU1344" s="173" t="s">
        <v>89</v>
      </c>
      <c r="AV1344" s="13" t="s">
        <v>89</v>
      </c>
      <c r="AW1344" s="13" t="s">
        <v>33</v>
      </c>
      <c r="AX1344" s="13" t="s">
        <v>78</v>
      </c>
      <c r="AY1344" s="173" t="s">
        <v>150</v>
      </c>
    </row>
    <row r="1345" spans="2:51" s="12" customFormat="1" ht="12">
      <c r="B1345" s="166"/>
      <c r="D1345" s="150" t="s">
        <v>296</v>
      </c>
      <c r="E1345" s="167" t="s">
        <v>1</v>
      </c>
      <c r="F1345" s="168" t="s">
        <v>393</v>
      </c>
      <c r="H1345" s="167" t="s">
        <v>1</v>
      </c>
      <c r="I1345" s="169"/>
      <c r="L1345" s="166"/>
      <c r="M1345" s="170"/>
      <c r="T1345" s="171"/>
      <c r="AT1345" s="167" t="s">
        <v>296</v>
      </c>
      <c r="AU1345" s="167" t="s">
        <v>89</v>
      </c>
      <c r="AV1345" s="12" t="s">
        <v>86</v>
      </c>
      <c r="AW1345" s="12" t="s">
        <v>33</v>
      </c>
      <c r="AX1345" s="12" t="s">
        <v>78</v>
      </c>
      <c r="AY1345" s="167" t="s">
        <v>150</v>
      </c>
    </row>
    <row r="1346" spans="2:51" s="13" customFormat="1" ht="12">
      <c r="B1346" s="172"/>
      <c r="D1346" s="150" t="s">
        <v>296</v>
      </c>
      <c r="E1346" s="173" t="s">
        <v>1</v>
      </c>
      <c r="F1346" s="174" t="s">
        <v>1347</v>
      </c>
      <c r="H1346" s="175">
        <v>2</v>
      </c>
      <c r="I1346" s="176"/>
      <c r="L1346" s="172"/>
      <c r="M1346" s="177"/>
      <c r="T1346" s="178"/>
      <c r="AT1346" s="173" t="s">
        <v>296</v>
      </c>
      <c r="AU1346" s="173" t="s">
        <v>89</v>
      </c>
      <c r="AV1346" s="13" t="s">
        <v>89</v>
      </c>
      <c r="AW1346" s="13" t="s">
        <v>33</v>
      </c>
      <c r="AX1346" s="13" t="s">
        <v>78</v>
      </c>
      <c r="AY1346" s="173" t="s">
        <v>150</v>
      </c>
    </row>
    <row r="1347" spans="2:51" s="12" customFormat="1" ht="12">
      <c r="B1347" s="166"/>
      <c r="D1347" s="150" t="s">
        <v>296</v>
      </c>
      <c r="E1347" s="167" t="s">
        <v>1</v>
      </c>
      <c r="F1347" s="168" t="s">
        <v>395</v>
      </c>
      <c r="H1347" s="167" t="s">
        <v>1</v>
      </c>
      <c r="I1347" s="169"/>
      <c r="L1347" s="166"/>
      <c r="M1347" s="170"/>
      <c r="T1347" s="171"/>
      <c r="AT1347" s="167" t="s">
        <v>296</v>
      </c>
      <c r="AU1347" s="167" t="s">
        <v>89</v>
      </c>
      <c r="AV1347" s="12" t="s">
        <v>86</v>
      </c>
      <c r="AW1347" s="12" t="s">
        <v>33</v>
      </c>
      <c r="AX1347" s="12" t="s">
        <v>78</v>
      </c>
      <c r="AY1347" s="167" t="s">
        <v>150</v>
      </c>
    </row>
    <row r="1348" spans="2:51" s="13" customFormat="1" ht="12">
      <c r="B1348" s="172"/>
      <c r="D1348" s="150" t="s">
        <v>296</v>
      </c>
      <c r="E1348" s="173" t="s">
        <v>1</v>
      </c>
      <c r="F1348" s="174" t="s">
        <v>1340</v>
      </c>
      <c r="H1348" s="175">
        <v>3</v>
      </c>
      <c r="I1348" s="176"/>
      <c r="L1348" s="172"/>
      <c r="M1348" s="177"/>
      <c r="T1348" s="178"/>
      <c r="AT1348" s="173" t="s">
        <v>296</v>
      </c>
      <c r="AU1348" s="173" t="s">
        <v>89</v>
      </c>
      <c r="AV1348" s="13" t="s">
        <v>89</v>
      </c>
      <c r="AW1348" s="13" t="s">
        <v>33</v>
      </c>
      <c r="AX1348" s="13" t="s">
        <v>78</v>
      </c>
      <c r="AY1348" s="173" t="s">
        <v>150</v>
      </c>
    </row>
    <row r="1349" spans="2:51" s="14" customFormat="1" ht="12">
      <c r="B1349" s="179"/>
      <c r="D1349" s="150" t="s">
        <v>296</v>
      </c>
      <c r="E1349" s="180" t="s">
        <v>1</v>
      </c>
      <c r="F1349" s="181" t="s">
        <v>303</v>
      </c>
      <c r="H1349" s="182">
        <v>13</v>
      </c>
      <c r="I1349" s="183"/>
      <c r="L1349" s="179"/>
      <c r="M1349" s="184"/>
      <c r="T1349" s="185"/>
      <c r="AT1349" s="180" t="s">
        <v>296</v>
      </c>
      <c r="AU1349" s="180" t="s">
        <v>89</v>
      </c>
      <c r="AV1349" s="14" t="s">
        <v>171</v>
      </c>
      <c r="AW1349" s="14" t="s">
        <v>33</v>
      </c>
      <c r="AX1349" s="14" t="s">
        <v>86</v>
      </c>
      <c r="AY1349" s="180" t="s">
        <v>150</v>
      </c>
    </row>
    <row r="1350" spans="2:65" s="1" customFormat="1" ht="21.75" customHeight="1">
      <c r="B1350" s="32"/>
      <c r="C1350" s="136" t="s">
        <v>1426</v>
      </c>
      <c r="D1350" s="136" t="s">
        <v>153</v>
      </c>
      <c r="E1350" s="137" t="s">
        <v>1427</v>
      </c>
      <c r="F1350" s="138" t="s">
        <v>1428</v>
      </c>
      <c r="G1350" s="139" t="s">
        <v>849</v>
      </c>
      <c r="H1350" s="140">
        <v>13</v>
      </c>
      <c r="I1350" s="141"/>
      <c r="J1350" s="142">
        <f>ROUND(I1350*H1350,2)</f>
        <v>0</v>
      </c>
      <c r="K1350" s="138" t="s">
        <v>1</v>
      </c>
      <c r="L1350" s="143"/>
      <c r="M1350" s="144" t="s">
        <v>1</v>
      </c>
      <c r="N1350" s="145" t="s">
        <v>43</v>
      </c>
      <c r="P1350" s="146">
        <f>O1350*H1350</f>
        <v>0</v>
      </c>
      <c r="Q1350" s="146">
        <v>0.0012</v>
      </c>
      <c r="R1350" s="146">
        <f>Q1350*H1350</f>
        <v>0.0156</v>
      </c>
      <c r="S1350" s="146">
        <v>0</v>
      </c>
      <c r="T1350" s="147">
        <f>S1350*H1350</f>
        <v>0</v>
      </c>
      <c r="AR1350" s="148" t="s">
        <v>195</v>
      </c>
      <c r="AT1350" s="148" t="s">
        <v>153</v>
      </c>
      <c r="AU1350" s="148" t="s">
        <v>89</v>
      </c>
      <c r="AY1350" s="17" t="s">
        <v>150</v>
      </c>
      <c r="BE1350" s="149">
        <f>IF(N1350="základní",J1350,0)</f>
        <v>0</v>
      </c>
      <c r="BF1350" s="149">
        <f>IF(N1350="snížená",J1350,0)</f>
        <v>0</v>
      </c>
      <c r="BG1350" s="149">
        <f>IF(N1350="zákl. přenesená",J1350,0)</f>
        <v>0</v>
      </c>
      <c r="BH1350" s="149">
        <f>IF(N1350="sníž. přenesená",J1350,0)</f>
        <v>0</v>
      </c>
      <c r="BI1350" s="149">
        <f>IF(N1350="nulová",J1350,0)</f>
        <v>0</v>
      </c>
      <c r="BJ1350" s="17" t="s">
        <v>86</v>
      </c>
      <c r="BK1350" s="149">
        <f>ROUND(I1350*H1350,2)</f>
        <v>0</v>
      </c>
      <c r="BL1350" s="17" t="s">
        <v>171</v>
      </c>
      <c r="BM1350" s="148" t="s">
        <v>1429</v>
      </c>
    </row>
    <row r="1351" spans="2:51" s="12" customFormat="1" ht="12">
      <c r="B1351" s="166"/>
      <c r="D1351" s="150" t="s">
        <v>296</v>
      </c>
      <c r="E1351" s="167" t="s">
        <v>1</v>
      </c>
      <c r="F1351" s="168" t="s">
        <v>383</v>
      </c>
      <c r="H1351" s="167" t="s">
        <v>1</v>
      </c>
      <c r="I1351" s="169"/>
      <c r="L1351" s="166"/>
      <c r="M1351" s="170"/>
      <c r="T1351" s="171"/>
      <c r="AT1351" s="167" t="s">
        <v>296</v>
      </c>
      <c r="AU1351" s="167" t="s">
        <v>89</v>
      </c>
      <c r="AV1351" s="12" t="s">
        <v>86</v>
      </c>
      <c r="AW1351" s="12" t="s">
        <v>33</v>
      </c>
      <c r="AX1351" s="12" t="s">
        <v>78</v>
      </c>
      <c r="AY1351" s="167" t="s">
        <v>150</v>
      </c>
    </row>
    <row r="1352" spans="2:51" s="13" customFormat="1" ht="12">
      <c r="B1352" s="172"/>
      <c r="D1352" s="150" t="s">
        <v>296</v>
      </c>
      <c r="E1352" s="173" t="s">
        <v>1</v>
      </c>
      <c r="F1352" s="174" t="s">
        <v>1430</v>
      </c>
      <c r="H1352" s="175">
        <v>9</v>
      </c>
      <c r="I1352" s="176"/>
      <c r="L1352" s="172"/>
      <c r="M1352" s="177"/>
      <c r="T1352" s="178"/>
      <c r="AT1352" s="173" t="s">
        <v>296</v>
      </c>
      <c r="AU1352" s="173" t="s">
        <v>89</v>
      </c>
      <c r="AV1352" s="13" t="s">
        <v>89</v>
      </c>
      <c r="AW1352" s="13" t="s">
        <v>33</v>
      </c>
      <c r="AX1352" s="13" t="s">
        <v>78</v>
      </c>
      <c r="AY1352" s="173" t="s">
        <v>150</v>
      </c>
    </row>
    <row r="1353" spans="2:51" s="12" customFormat="1" ht="12">
      <c r="B1353" s="166"/>
      <c r="D1353" s="150" t="s">
        <v>296</v>
      </c>
      <c r="E1353" s="167" t="s">
        <v>1</v>
      </c>
      <c r="F1353" s="168" t="s">
        <v>393</v>
      </c>
      <c r="H1353" s="167" t="s">
        <v>1</v>
      </c>
      <c r="I1353" s="169"/>
      <c r="L1353" s="166"/>
      <c r="M1353" s="170"/>
      <c r="T1353" s="171"/>
      <c r="AT1353" s="167" t="s">
        <v>296</v>
      </c>
      <c r="AU1353" s="167" t="s">
        <v>89</v>
      </c>
      <c r="AV1353" s="12" t="s">
        <v>86</v>
      </c>
      <c r="AW1353" s="12" t="s">
        <v>33</v>
      </c>
      <c r="AX1353" s="12" t="s">
        <v>78</v>
      </c>
      <c r="AY1353" s="167" t="s">
        <v>150</v>
      </c>
    </row>
    <row r="1354" spans="2:51" s="13" customFormat="1" ht="12">
      <c r="B1354" s="172"/>
      <c r="D1354" s="150" t="s">
        <v>296</v>
      </c>
      <c r="E1354" s="173" t="s">
        <v>1</v>
      </c>
      <c r="F1354" s="174" t="s">
        <v>1346</v>
      </c>
      <c r="H1354" s="175">
        <v>4</v>
      </c>
      <c r="I1354" s="176"/>
      <c r="L1354" s="172"/>
      <c r="M1354" s="177"/>
      <c r="T1354" s="178"/>
      <c r="AT1354" s="173" t="s">
        <v>296</v>
      </c>
      <c r="AU1354" s="173" t="s">
        <v>89</v>
      </c>
      <c r="AV1354" s="13" t="s">
        <v>89</v>
      </c>
      <c r="AW1354" s="13" t="s">
        <v>33</v>
      </c>
      <c r="AX1354" s="13" t="s">
        <v>78</v>
      </c>
      <c r="AY1354" s="173" t="s">
        <v>150</v>
      </c>
    </row>
    <row r="1355" spans="2:51" s="14" customFormat="1" ht="12">
      <c r="B1355" s="179"/>
      <c r="D1355" s="150" t="s">
        <v>296</v>
      </c>
      <c r="E1355" s="180" t="s">
        <v>1</v>
      </c>
      <c r="F1355" s="181" t="s">
        <v>303</v>
      </c>
      <c r="H1355" s="182">
        <v>13</v>
      </c>
      <c r="I1355" s="183"/>
      <c r="L1355" s="179"/>
      <c r="M1355" s="184"/>
      <c r="T1355" s="185"/>
      <c r="AT1355" s="180" t="s">
        <v>296</v>
      </c>
      <c r="AU1355" s="180" t="s">
        <v>89</v>
      </c>
      <c r="AV1355" s="14" t="s">
        <v>171</v>
      </c>
      <c r="AW1355" s="14" t="s">
        <v>33</v>
      </c>
      <c r="AX1355" s="14" t="s">
        <v>86</v>
      </c>
      <c r="AY1355" s="180" t="s">
        <v>150</v>
      </c>
    </row>
    <row r="1356" spans="2:65" s="1" customFormat="1" ht="21.75" customHeight="1">
      <c r="B1356" s="32"/>
      <c r="C1356" s="136" t="s">
        <v>1431</v>
      </c>
      <c r="D1356" s="136" t="s">
        <v>153</v>
      </c>
      <c r="E1356" s="137" t="s">
        <v>1432</v>
      </c>
      <c r="F1356" s="138" t="s">
        <v>1433</v>
      </c>
      <c r="G1356" s="139" t="s">
        <v>849</v>
      </c>
      <c r="H1356" s="140">
        <v>8</v>
      </c>
      <c r="I1356" s="141"/>
      <c r="J1356" s="142">
        <f>ROUND(I1356*H1356,2)</f>
        <v>0</v>
      </c>
      <c r="K1356" s="138" t="s">
        <v>294</v>
      </c>
      <c r="L1356" s="143"/>
      <c r="M1356" s="144" t="s">
        <v>1</v>
      </c>
      <c r="N1356" s="145" t="s">
        <v>43</v>
      </c>
      <c r="P1356" s="146">
        <f>O1356*H1356</f>
        <v>0</v>
      </c>
      <c r="Q1356" s="146">
        <v>0.00121</v>
      </c>
      <c r="R1356" s="146">
        <f>Q1356*H1356</f>
        <v>0.00968</v>
      </c>
      <c r="S1356" s="146">
        <v>0</v>
      </c>
      <c r="T1356" s="147">
        <f>S1356*H1356</f>
        <v>0</v>
      </c>
      <c r="AR1356" s="148" t="s">
        <v>195</v>
      </c>
      <c r="AT1356" s="148" t="s">
        <v>153</v>
      </c>
      <c r="AU1356" s="148" t="s">
        <v>89</v>
      </c>
      <c r="AY1356" s="17" t="s">
        <v>150</v>
      </c>
      <c r="BE1356" s="149">
        <f>IF(N1356="základní",J1356,0)</f>
        <v>0</v>
      </c>
      <c r="BF1356" s="149">
        <f>IF(N1356="snížená",J1356,0)</f>
        <v>0</v>
      </c>
      <c r="BG1356" s="149">
        <f>IF(N1356="zákl. přenesená",J1356,0)</f>
        <v>0</v>
      </c>
      <c r="BH1356" s="149">
        <f>IF(N1356="sníž. přenesená",J1356,0)</f>
        <v>0</v>
      </c>
      <c r="BI1356" s="149">
        <f>IF(N1356="nulová",J1356,0)</f>
        <v>0</v>
      </c>
      <c r="BJ1356" s="17" t="s">
        <v>86</v>
      </c>
      <c r="BK1356" s="149">
        <f>ROUND(I1356*H1356,2)</f>
        <v>0</v>
      </c>
      <c r="BL1356" s="17" t="s">
        <v>171</v>
      </c>
      <c r="BM1356" s="148" t="s">
        <v>1434</v>
      </c>
    </row>
    <row r="1357" spans="2:51" s="12" customFormat="1" ht="12">
      <c r="B1357" s="166"/>
      <c r="D1357" s="150" t="s">
        <v>296</v>
      </c>
      <c r="E1357" s="167" t="s">
        <v>1</v>
      </c>
      <c r="F1357" s="168" t="s">
        <v>383</v>
      </c>
      <c r="H1357" s="167" t="s">
        <v>1</v>
      </c>
      <c r="I1357" s="169"/>
      <c r="L1357" s="166"/>
      <c r="M1357" s="170"/>
      <c r="T1357" s="171"/>
      <c r="AT1357" s="167" t="s">
        <v>296</v>
      </c>
      <c r="AU1357" s="167" t="s">
        <v>89</v>
      </c>
      <c r="AV1357" s="12" t="s">
        <v>86</v>
      </c>
      <c r="AW1357" s="12" t="s">
        <v>33</v>
      </c>
      <c r="AX1357" s="12" t="s">
        <v>78</v>
      </c>
      <c r="AY1357" s="167" t="s">
        <v>150</v>
      </c>
    </row>
    <row r="1358" spans="2:51" s="13" customFormat="1" ht="12">
      <c r="B1358" s="172"/>
      <c r="D1358" s="150" t="s">
        <v>296</v>
      </c>
      <c r="E1358" s="173" t="s">
        <v>1</v>
      </c>
      <c r="F1358" s="174" t="s">
        <v>1435</v>
      </c>
      <c r="H1358" s="175">
        <v>8</v>
      </c>
      <c r="I1358" s="176"/>
      <c r="L1358" s="172"/>
      <c r="M1358" s="177"/>
      <c r="T1358" s="178"/>
      <c r="AT1358" s="173" t="s">
        <v>296</v>
      </c>
      <c r="AU1358" s="173" t="s">
        <v>89</v>
      </c>
      <c r="AV1358" s="13" t="s">
        <v>89</v>
      </c>
      <c r="AW1358" s="13" t="s">
        <v>33</v>
      </c>
      <c r="AX1358" s="13" t="s">
        <v>78</v>
      </c>
      <c r="AY1358" s="173" t="s">
        <v>150</v>
      </c>
    </row>
    <row r="1359" spans="2:51" s="14" customFormat="1" ht="12">
      <c r="B1359" s="179"/>
      <c r="D1359" s="150" t="s">
        <v>296</v>
      </c>
      <c r="E1359" s="180" t="s">
        <v>1</v>
      </c>
      <c r="F1359" s="181" t="s">
        <v>303</v>
      </c>
      <c r="H1359" s="182">
        <v>8</v>
      </c>
      <c r="I1359" s="183"/>
      <c r="L1359" s="179"/>
      <c r="M1359" s="184"/>
      <c r="T1359" s="185"/>
      <c r="AT1359" s="180" t="s">
        <v>296</v>
      </c>
      <c r="AU1359" s="180" t="s">
        <v>89</v>
      </c>
      <c r="AV1359" s="14" t="s">
        <v>171</v>
      </c>
      <c r="AW1359" s="14" t="s">
        <v>33</v>
      </c>
      <c r="AX1359" s="14" t="s">
        <v>86</v>
      </c>
      <c r="AY1359" s="180" t="s">
        <v>150</v>
      </c>
    </row>
    <row r="1360" spans="2:65" s="1" customFormat="1" ht="21.75" customHeight="1">
      <c r="B1360" s="32"/>
      <c r="C1360" s="136" t="s">
        <v>1436</v>
      </c>
      <c r="D1360" s="136" t="s">
        <v>153</v>
      </c>
      <c r="E1360" s="137" t="s">
        <v>1437</v>
      </c>
      <c r="F1360" s="138" t="s">
        <v>1438</v>
      </c>
      <c r="G1360" s="139" t="s">
        <v>849</v>
      </c>
      <c r="H1360" s="140">
        <v>6</v>
      </c>
      <c r="I1360" s="141"/>
      <c r="J1360" s="142">
        <f>ROUND(I1360*H1360,2)</f>
        <v>0</v>
      </c>
      <c r="K1360" s="138" t="s">
        <v>1</v>
      </c>
      <c r="L1360" s="143"/>
      <c r="M1360" s="144" t="s">
        <v>1</v>
      </c>
      <c r="N1360" s="145" t="s">
        <v>43</v>
      </c>
      <c r="P1360" s="146">
        <f>O1360*H1360</f>
        <v>0</v>
      </c>
      <c r="Q1360" s="146">
        <v>0.0012</v>
      </c>
      <c r="R1360" s="146">
        <f>Q1360*H1360</f>
        <v>0.0072</v>
      </c>
      <c r="S1360" s="146">
        <v>0</v>
      </c>
      <c r="T1360" s="147">
        <f>S1360*H1360</f>
        <v>0</v>
      </c>
      <c r="AR1360" s="148" t="s">
        <v>195</v>
      </c>
      <c r="AT1360" s="148" t="s">
        <v>153</v>
      </c>
      <c r="AU1360" s="148" t="s">
        <v>89</v>
      </c>
      <c r="AY1360" s="17" t="s">
        <v>150</v>
      </c>
      <c r="BE1360" s="149">
        <f>IF(N1360="základní",J1360,0)</f>
        <v>0</v>
      </c>
      <c r="BF1360" s="149">
        <f>IF(N1360="snížená",J1360,0)</f>
        <v>0</v>
      </c>
      <c r="BG1360" s="149">
        <f>IF(N1360="zákl. přenesená",J1360,0)</f>
        <v>0</v>
      </c>
      <c r="BH1360" s="149">
        <f>IF(N1360="sníž. přenesená",J1360,0)</f>
        <v>0</v>
      </c>
      <c r="BI1360" s="149">
        <f>IF(N1360="nulová",J1360,0)</f>
        <v>0</v>
      </c>
      <c r="BJ1360" s="17" t="s">
        <v>86</v>
      </c>
      <c r="BK1360" s="149">
        <f>ROUND(I1360*H1360,2)</f>
        <v>0</v>
      </c>
      <c r="BL1360" s="17" t="s">
        <v>171</v>
      </c>
      <c r="BM1360" s="148" t="s">
        <v>1439</v>
      </c>
    </row>
    <row r="1361" spans="2:51" s="12" customFormat="1" ht="12">
      <c r="B1361" s="166"/>
      <c r="D1361" s="150" t="s">
        <v>296</v>
      </c>
      <c r="E1361" s="167" t="s">
        <v>1</v>
      </c>
      <c r="F1361" s="168" t="s">
        <v>383</v>
      </c>
      <c r="H1361" s="167" t="s">
        <v>1</v>
      </c>
      <c r="I1361" s="169"/>
      <c r="L1361" s="166"/>
      <c r="M1361" s="170"/>
      <c r="T1361" s="171"/>
      <c r="AT1361" s="167" t="s">
        <v>296</v>
      </c>
      <c r="AU1361" s="167" t="s">
        <v>89</v>
      </c>
      <c r="AV1361" s="12" t="s">
        <v>86</v>
      </c>
      <c r="AW1361" s="12" t="s">
        <v>33</v>
      </c>
      <c r="AX1361" s="12" t="s">
        <v>78</v>
      </c>
      <c r="AY1361" s="167" t="s">
        <v>150</v>
      </c>
    </row>
    <row r="1362" spans="2:51" s="13" customFormat="1" ht="12">
      <c r="B1362" s="172"/>
      <c r="D1362" s="150" t="s">
        <v>296</v>
      </c>
      <c r="E1362" s="173" t="s">
        <v>1</v>
      </c>
      <c r="F1362" s="174" t="s">
        <v>1347</v>
      </c>
      <c r="H1362" s="175">
        <v>2</v>
      </c>
      <c r="I1362" s="176"/>
      <c r="L1362" s="172"/>
      <c r="M1362" s="177"/>
      <c r="T1362" s="178"/>
      <c r="AT1362" s="173" t="s">
        <v>296</v>
      </c>
      <c r="AU1362" s="173" t="s">
        <v>89</v>
      </c>
      <c r="AV1362" s="13" t="s">
        <v>89</v>
      </c>
      <c r="AW1362" s="13" t="s">
        <v>33</v>
      </c>
      <c r="AX1362" s="13" t="s">
        <v>78</v>
      </c>
      <c r="AY1362" s="173" t="s">
        <v>150</v>
      </c>
    </row>
    <row r="1363" spans="2:51" s="12" customFormat="1" ht="12">
      <c r="B1363" s="166"/>
      <c r="D1363" s="150" t="s">
        <v>296</v>
      </c>
      <c r="E1363" s="167" t="s">
        <v>1</v>
      </c>
      <c r="F1363" s="168" t="s">
        <v>393</v>
      </c>
      <c r="H1363" s="167" t="s">
        <v>1</v>
      </c>
      <c r="I1363" s="169"/>
      <c r="L1363" s="166"/>
      <c r="M1363" s="170"/>
      <c r="T1363" s="171"/>
      <c r="AT1363" s="167" t="s">
        <v>296</v>
      </c>
      <c r="AU1363" s="167" t="s">
        <v>89</v>
      </c>
      <c r="AV1363" s="12" t="s">
        <v>86</v>
      </c>
      <c r="AW1363" s="12" t="s">
        <v>33</v>
      </c>
      <c r="AX1363" s="12" t="s">
        <v>78</v>
      </c>
      <c r="AY1363" s="167" t="s">
        <v>150</v>
      </c>
    </row>
    <row r="1364" spans="2:51" s="13" customFormat="1" ht="12">
      <c r="B1364" s="172"/>
      <c r="D1364" s="150" t="s">
        <v>296</v>
      </c>
      <c r="E1364" s="173" t="s">
        <v>1</v>
      </c>
      <c r="F1364" s="174" t="s">
        <v>1346</v>
      </c>
      <c r="H1364" s="175">
        <v>4</v>
      </c>
      <c r="I1364" s="176"/>
      <c r="L1364" s="172"/>
      <c r="M1364" s="177"/>
      <c r="T1364" s="178"/>
      <c r="AT1364" s="173" t="s">
        <v>296</v>
      </c>
      <c r="AU1364" s="173" t="s">
        <v>89</v>
      </c>
      <c r="AV1364" s="13" t="s">
        <v>89</v>
      </c>
      <c r="AW1364" s="13" t="s">
        <v>33</v>
      </c>
      <c r="AX1364" s="13" t="s">
        <v>78</v>
      </c>
      <c r="AY1364" s="173" t="s">
        <v>150</v>
      </c>
    </row>
    <row r="1365" spans="2:51" s="14" customFormat="1" ht="12">
      <c r="B1365" s="179"/>
      <c r="D1365" s="150" t="s">
        <v>296</v>
      </c>
      <c r="E1365" s="180" t="s">
        <v>1</v>
      </c>
      <c r="F1365" s="181" t="s">
        <v>303</v>
      </c>
      <c r="H1365" s="182">
        <v>6</v>
      </c>
      <c r="I1365" s="183"/>
      <c r="L1365" s="179"/>
      <c r="M1365" s="184"/>
      <c r="T1365" s="185"/>
      <c r="AT1365" s="180" t="s">
        <v>296</v>
      </c>
      <c r="AU1365" s="180" t="s">
        <v>89</v>
      </c>
      <c r="AV1365" s="14" t="s">
        <v>171</v>
      </c>
      <c r="AW1365" s="14" t="s">
        <v>33</v>
      </c>
      <c r="AX1365" s="14" t="s">
        <v>86</v>
      </c>
      <c r="AY1365" s="180" t="s">
        <v>150</v>
      </c>
    </row>
    <row r="1366" spans="2:65" s="1" customFormat="1" ht="21.75" customHeight="1">
      <c r="B1366" s="32"/>
      <c r="C1366" s="136" t="s">
        <v>1440</v>
      </c>
      <c r="D1366" s="136" t="s">
        <v>153</v>
      </c>
      <c r="E1366" s="137" t="s">
        <v>1441</v>
      </c>
      <c r="F1366" s="138" t="s">
        <v>1442</v>
      </c>
      <c r="G1366" s="139" t="s">
        <v>849</v>
      </c>
      <c r="H1366" s="140">
        <v>2</v>
      </c>
      <c r="I1366" s="141"/>
      <c r="J1366" s="142">
        <f>ROUND(I1366*H1366,2)</f>
        <v>0</v>
      </c>
      <c r="K1366" s="138" t="s">
        <v>294</v>
      </c>
      <c r="L1366" s="143"/>
      <c r="M1366" s="144" t="s">
        <v>1</v>
      </c>
      <c r="N1366" s="145" t="s">
        <v>43</v>
      </c>
      <c r="P1366" s="146">
        <f>O1366*H1366</f>
        <v>0</v>
      </c>
      <c r="Q1366" s="146">
        <v>0.00141</v>
      </c>
      <c r="R1366" s="146">
        <f>Q1366*H1366</f>
        <v>0.00282</v>
      </c>
      <c r="S1366" s="146">
        <v>0</v>
      </c>
      <c r="T1366" s="147">
        <f>S1366*H1366</f>
        <v>0</v>
      </c>
      <c r="AR1366" s="148" t="s">
        <v>195</v>
      </c>
      <c r="AT1366" s="148" t="s">
        <v>153</v>
      </c>
      <c r="AU1366" s="148" t="s">
        <v>89</v>
      </c>
      <c r="AY1366" s="17" t="s">
        <v>150</v>
      </c>
      <c r="BE1366" s="149">
        <f>IF(N1366="základní",J1366,0)</f>
        <v>0</v>
      </c>
      <c r="BF1366" s="149">
        <f>IF(N1366="snížená",J1366,0)</f>
        <v>0</v>
      </c>
      <c r="BG1366" s="149">
        <f>IF(N1366="zákl. přenesená",J1366,0)</f>
        <v>0</v>
      </c>
      <c r="BH1366" s="149">
        <f>IF(N1366="sníž. přenesená",J1366,0)</f>
        <v>0</v>
      </c>
      <c r="BI1366" s="149">
        <f>IF(N1366="nulová",J1366,0)</f>
        <v>0</v>
      </c>
      <c r="BJ1366" s="17" t="s">
        <v>86</v>
      </c>
      <c r="BK1366" s="149">
        <f>ROUND(I1366*H1366,2)</f>
        <v>0</v>
      </c>
      <c r="BL1366" s="17" t="s">
        <v>171</v>
      </c>
      <c r="BM1366" s="148" t="s">
        <v>1443</v>
      </c>
    </row>
    <row r="1367" spans="2:51" s="12" customFormat="1" ht="12">
      <c r="B1367" s="166"/>
      <c r="D1367" s="150" t="s">
        <v>296</v>
      </c>
      <c r="E1367" s="167" t="s">
        <v>1</v>
      </c>
      <c r="F1367" s="168" t="s">
        <v>383</v>
      </c>
      <c r="H1367" s="167" t="s">
        <v>1</v>
      </c>
      <c r="I1367" s="169"/>
      <c r="L1367" s="166"/>
      <c r="M1367" s="170"/>
      <c r="T1367" s="171"/>
      <c r="AT1367" s="167" t="s">
        <v>296</v>
      </c>
      <c r="AU1367" s="167" t="s">
        <v>89</v>
      </c>
      <c r="AV1367" s="12" t="s">
        <v>86</v>
      </c>
      <c r="AW1367" s="12" t="s">
        <v>33</v>
      </c>
      <c r="AX1367" s="12" t="s">
        <v>78</v>
      </c>
      <c r="AY1367" s="167" t="s">
        <v>150</v>
      </c>
    </row>
    <row r="1368" spans="2:51" s="13" customFormat="1" ht="12">
      <c r="B1368" s="172"/>
      <c r="D1368" s="150" t="s">
        <v>296</v>
      </c>
      <c r="E1368" s="173" t="s">
        <v>1</v>
      </c>
      <c r="F1368" s="174" t="s">
        <v>1341</v>
      </c>
      <c r="H1368" s="175">
        <v>1</v>
      </c>
      <c r="I1368" s="176"/>
      <c r="L1368" s="172"/>
      <c r="M1368" s="177"/>
      <c r="T1368" s="178"/>
      <c r="AT1368" s="173" t="s">
        <v>296</v>
      </c>
      <c r="AU1368" s="173" t="s">
        <v>89</v>
      </c>
      <c r="AV1368" s="13" t="s">
        <v>89</v>
      </c>
      <c r="AW1368" s="13" t="s">
        <v>33</v>
      </c>
      <c r="AX1368" s="13" t="s">
        <v>78</v>
      </c>
      <c r="AY1368" s="173" t="s">
        <v>150</v>
      </c>
    </row>
    <row r="1369" spans="2:51" s="12" customFormat="1" ht="12">
      <c r="B1369" s="166"/>
      <c r="D1369" s="150" t="s">
        <v>296</v>
      </c>
      <c r="E1369" s="167" t="s">
        <v>1</v>
      </c>
      <c r="F1369" s="168" t="s">
        <v>395</v>
      </c>
      <c r="H1369" s="167" t="s">
        <v>1</v>
      </c>
      <c r="I1369" s="169"/>
      <c r="L1369" s="166"/>
      <c r="M1369" s="170"/>
      <c r="T1369" s="171"/>
      <c r="AT1369" s="167" t="s">
        <v>296</v>
      </c>
      <c r="AU1369" s="167" t="s">
        <v>89</v>
      </c>
      <c r="AV1369" s="12" t="s">
        <v>86</v>
      </c>
      <c r="AW1369" s="12" t="s">
        <v>33</v>
      </c>
      <c r="AX1369" s="12" t="s">
        <v>78</v>
      </c>
      <c r="AY1369" s="167" t="s">
        <v>150</v>
      </c>
    </row>
    <row r="1370" spans="2:51" s="13" customFormat="1" ht="12">
      <c r="B1370" s="172"/>
      <c r="D1370" s="150" t="s">
        <v>296</v>
      </c>
      <c r="E1370" s="173" t="s">
        <v>1</v>
      </c>
      <c r="F1370" s="174" t="s">
        <v>1341</v>
      </c>
      <c r="H1370" s="175">
        <v>1</v>
      </c>
      <c r="I1370" s="176"/>
      <c r="L1370" s="172"/>
      <c r="M1370" s="177"/>
      <c r="T1370" s="178"/>
      <c r="AT1370" s="173" t="s">
        <v>296</v>
      </c>
      <c r="AU1370" s="173" t="s">
        <v>89</v>
      </c>
      <c r="AV1370" s="13" t="s">
        <v>89</v>
      </c>
      <c r="AW1370" s="13" t="s">
        <v>33</v>
      </c>
      <c r="AX1370" s="13" t="s">
        <v>78</v>
      </c>
      <c r="AY1370" s="173" t="s">
        <v>150</v>
      </c>
    </row>
    <row r="1371" spans="2:51" s="14" customFormat="1" ht="12">
      <c r="B1371" s="179"/>
      <c r="D1371" s="150" t="s">
        <v>296</v>
      </c>
      <c r="E1371" s="180" t="s">
        <v>1</v>
      </c>
      <c r="F1371" s="181" t="s">
        <v>303</v>
      </c>
      <c r="H1371" s="182">
        <v>2</v>
      </c>
      <c r="I1371" s="183"/>
      <c r="L1371" s="179"/>
      <c r="M1371" s="184"/>
      <c r="T1371" s="185"/>
      <c r="AT1371" s="180" t="s">
        <v>296</v>
      </c>
      <c r="AU1371" s="180" t="s">
        <v>89</v>
      </c>
      <c r="AV1371" s="14" t="s">
        <v>171</v>
      </c>
      <c r="AW1371" s="14" t="s">
        <v>33</v>
      </c>
      <c r="AX1371" s="14" t="s">
        <v>86</v>
      </c>
      <c r="AY1371" s="180" t="s">
        <v>150</v>
      </c>
    </row>
    <row r="1372" spans="2:65" s="1" customFormat="1" ht="21.75" customHeight="1">
      <c r="B1372" s="32"/>
      <c r="C1372" s="136" t="s">
        <v>1444</v>
      </c>
      <c r="D1372" s="136" t="s">
        <v>153</v>
      </c>
      <c r="E1372" s="137" t="s">
        <v>1445</v>
      </c>
      <c r="F1372" s="138" t="s">
        <v>1446</v>
      </c>
      <c r="G1372" s="139" t="s">
        <v>849</v>
      </c>
      <c r="H1372" s="140">
        <v>1</v>
      </c>
      <c r="I1372" s="141"/>
      <c r="J1372" s="142">
        <f>ROUND(I1372*H1372,2)</f>
        <v>0</v>
      </c>
      <c r="K1372" s="138" t="s">
        <v>294</v>
      </c>
      <c r="L1372" s="143"/>
      <c r="M1372" s="144" t="s">
        <v>1</v>
      </c>
      <c r="N1372" s="145" t="s">
        <v>43</v>
      </c>
      <c r="P1372" s="146">
        <f>O1372*H1372</f>
        <v>0</v>
      </c>
      <c r="Q1372" s="146">
        <v>0.0008</v>
      </c>
      <c r="R1372" s="146">
        <f>Q1372*H1372</f>
        <v>0.0008</v>
      </c>
      <c r="S1372" s="146">
        <v>0</v>
      </c>
      <c r="T1372" s="147">
        <f>S1372*H1372</f>
        <v>0</v>
      </c>
      <c r="AR1372" s="148" t="s">
        <v>195</v>
      </c>
      <c r="AT1372" s="148" t="s">
        <v>153</v>
      </c>
      <c r="AU1372" s="148" t="s">
        <v>89</v>
      </c>
      <c r="AY1372" s="17" t="s">
        <v>150</v>
      </c>
      <c r="BE1372" s="149">
        <f>IF(N1372="základní",J1372,0)</f>
        <v>0</v>
      </c>
      <c r="BF1372" s="149">
        <f>IF(N1372="snížená",J1372,0)</f>
        <v>0</v>
      </c>
      <c r="BG1372" s="149">
        <f>IF(N1372="zákl. přenesená",J1372,0)</f>
        <v>0</v>
      </c>
      <c r="BH1372" s="149">
        <f>IF(N1372="sníž. přenesená",J1372,0)</f>
        <v>0</v>
      </c>
      <c r="BI1372" s="149">
        <f>IF(N1372="nulová",J1372,0)</f>
        <v>0</v>
      </c>
      <c r="BJ1372" s="17" t="s">
        <v>86</v>
      </c>
      <c r="BK1372" s="149">
        <f>ROUND(I1372*H1372,2)</f>
        <v>0</v>
      </c>
      <c r="BL1372" s="17" t="s">
        <v>171</v>
      </c>
      <c r="BM1372" s="148" t="s">
        <v>1447</v>
      </c>
    </row>
    <row r="1373" spans="2:51" s="12" customFormat="1" ht="12">
      <c r="B1373" s="166"/>
      <c r="D1373" s="150" t="s">
        <v>296</v>
      </c>
      <c r="E1373" s="167" t="s">
        <v>1</v>
      </c>
      <c r="F1373" s="168" t="s">
        <v>383</v>
      </c>
      <c r="H1373" s="167" t="s">
        <v>1</v>
      </c>
      <c r="I1373" s="169"/>
      <c r="L1373" s="166"/>
      <c r="M1373" s="170"/>
      <c r="T1373" s="171"/>
      <c r="AT1373" s="167" t="s">
        <v>296</v>
      </c>
      <c r="AU1373" s="167" t="s">
        <v>89</v>
      </c>
      <c r="AV1373" s="12" t="s">
        <v>86</v>
      </c>
      <c r="AW1373" s="12" t="s">
        <v>33</v>
      </c>
      <c r="AX1373" s="12" t="s">
        <v>78</v>
      </c>
      <c r="AY1373" s="167" t="s">
        <v>150</v>
      </c>
    </row>
    <row r="1374" spans="2:51" s="13" customFormat="1" ht="12">
      <c r="B1374" s="172"/>
      <c r="D1374" s="150" t="s">
        <v>296</v>
      </c>
      <c r="E1374" s="173" t="s">
        <v>1</v>
      </c>
      <c r="F1374" s="174" t="s">
        <v>1341</v>
      </c>
      <c r="H1374" s="175">
        <v>1</v>
      </c>
      <c r="I1374" s="176"/>
      <c r="L1374" s="172"/>
      <c r="M1374" s="177"/>
      <c r="T1374" s="178"/>
      <c r="AT1374" s="173" t="s">
        <v>296</v>
      </c>
      <c r="AU1374" s="173" t="s">
        <v>89</v>
      </c>
      <c r="AV1374" s="13" t="s">
        <v>89</v>
      </c>
      <c r="AW1374" s="13" t="s">
        <v>33</v>
      </c>
      <c r="AX1374" s="13" t="s">
        <v>78</v>
      </c>
      <c r="AY1374" s="173" t="s">
        <v>150</v>
      </c>
    </row>
    <row r="1375" spans="2:51" s="14" customFormat="1" ht="12">
      <c r="B1375" s="179"/>
      <c r="D1375" s="150" t="s">
        <v>296</v>
      </c>
      <c r="E1375" s="180" t="s">
        <v>1</v>
      </c>
      <c r="F1375" s="181" t="s">
        <v>303</v>
      </c>
      <c r="H1375" s="182">
        <v>1</v>
      </c>
      <c r="I1375" s="183"/>
      <c r="L1375" s="179"/>
      <c r="M1375" s="184"/>
      <c r="T1375" s="185"/>
      <c r="AT1375" s="180" t="s">
        <v>296</v>
      </c>
      <c r="AU1375" s="180" t="s">
        <v>89</v>
      </c>
      <c r="AV1375" s="14" t="s">
        <v>171</v>
      </c>
      <c r="AW1375" s="14" t="s">
        <v>33</v>
      </c>
      <c r="AX1375" s="14" t="s">
        <v>86</v>
      </c>
      <c r="AY1375" s="180" t="s">
        <v>150</v>
      </c>
    </row>
    <row r="1376" spans="2:65" s="1" customFormat="1" ht="16.5" customHeight="1">
      <c r="B1376" s="32"/>
      <c r="C1376" s="136" t="s">
        <v>1448</v>
      </c>
      <c r="D1376" s="136" t="s">
        <v>153</v>
      </c>
      <c r="E1376" s="137" t="s">
        <v>1449</v>
      </c>
      <c r="F1376" s="138" t="s">
        <v>1450</v>
      </c>
      <c r="G1376" s="139" t="s">
        <v>849</v>
      </c>
      <c r="H1376" s="140">
        <v>25</v>
      </c>
      <c r="I1376" s="141"/>
      <c r="J1376" s="142">
        <f>ROUND(I1376*H1376,2)</f>
        <v>0</v>
      </c>
      <c r="K1376" s="138" t="s">
        <v>294</v>
      </c>
      <c r="L1376" s="143"/>
      <c r="M1376" s="144" t="s">
        <v>1</v>
      </c>
      <c r="N1376" s="145" t="s">
        <v>43</v>
      </c>
      <c r="P1376" s="146">
        <f>O1376*H1376</f>
        <v>0</v>
      </c>
      <c r="Q1376" s="146">
        <v>0.00072</v>
      </c>
      <c r="R1376" s="146">
        <f>Q1376*H1376</f>
        <v>0.018000000000000002</v>
      </c>
      <c r="S1376" s="146">
        <v>0</v>
      </c>
      <c r="T1376" s="147">
        <f>S1376*H1376</f>
        <v>0</v>
      </c>
      <c r="AR1376" s="148" t="s">
        <v>195</v>
      </c>
      <c r="AT1376" s="148" t="s">
        <v>153</v>
      </c>
      <c r="AU1376" s="148" t="s">
        <v>89</v>
      </c>
      <c r="AY1376" s="17" t="s">
        <v>150</v>
      </c>
      <c r="BE1376" s="149">
        <f>IF(N1376="základní",J1376,0)</f>
        <v>0</v>
      </c>
      <c r="BF1376" s="149">
        <f>IF(N1376="snížená",J1376,0)</f>
        <v>0</v>
      </c>
      <c r="BG1376" s="149">
        <f>IF(N1376="zákl. přenesená",J1376,0)</f>
        <v>0</v>
      </c>
      <c r="BH1376" s="149">
        <f>IF(N1376="sníž. přenesená",J1376,0)</f>
        <v>0</v>
      </c>
      <c r="BI1376" s="149">
        <f>IF(N1376="nulová",J1376,0)</f>
        <v>0</v>
      </c>
      <c r="BJ1376" s="17" t="s">
        <v>86</v>
      </c>
      <c r="BK1376" s="149">
        <f>ROUND(I1376*H1376,2)</f>
        <v>0</v>
      </c>
      <c r="BL1376" s="17" t="s">
        <v>171</v>
      </c>
      <c r="BM1376" s="148" t="s">
        <v>1451</v>
      </c>
    </row>
    <row r="1377" spans="2:51" s="12" customFormat="1" ht="12">
      <c r="B1377" s="166"/>
      <c r="D1377" s="150" t="s">
        <v>296</v>
      </c>
      <c r="E1377" s="167" t="s">
        <v>1</v>
      </c>
      <c r="F1377" s="168" t="s">
        <v>383</v>
      </c>
      <c r="H1377" s="167" t="s">
        <v>1</v>
      </c>
      <c r="I1377" s="169"/>
      <c r="L1377" s="166"/>
      <c r="M1377" s="170"/>
      <c r="T1377" s="171"/>
      <c r="AT1377" s="167" t="s">
        <v>296</v>
      </c>
      <c r="AU1377" s="167" t="s">
        <v>89</v>
      </c>
      <c r="AV1377" s="12" t="s">
        <v>86</v>
      </c>
      <c r="AW1377" s="12" t="s">
        <v>33</v>
      </c>
      <c r="AX1377" s="12" t="s">
        <v>78</v>
      </c>
      <c r="AY1377" s="167" t="s">
        <v>150</v>
      </c>
    </row>
    <row r="1378" spans="2:51" s="13" customFormat="1" ht="12">
      <c r="B1378" s="172"/>
      <c r="D1378" s="150" t="s">
        <v>296</v>
      </c>
      <c r="E1378" s="173" t="s">
        <v>1</v>
      </c>
      <c r="F1378" s="174" t="s">
        <v>1452</v>
      </c>
      <c r="H1378" s="175">
        <v>15</v>
      </c>
      <c r="I1378" s="176"/>
      <c r="L1378" s="172"/>
      <c r="M1378" s="177"/>
      <c r="T1378" s="178"/>
      <c r="AT1378" s="173" t="s">
        <v>296</v>
      </c>
      <c r="AU1378" s="173" t="s">
        <v>89</v>
      </c>
      <c r="AV1378" s="13" t="s">
        <v>89</v>
      </c>
      <c r="AW1378" s="13" t="s">
        <v>33</v>
      </c>
      <c r="AX1378" s="13" t="s">
        <v>78</v>
      </c>
      <c r="AY1378" s="173" t="s">
        <v>150</v>
      </c>
    </row>
    <row r="1379" spans="2:51" s="12" customFormat="1" ht="12">
      <c r="B1379" s="166"/>
      <c r="D1379" s="150" t="s">
        <v>296</v>
      </c>
      <c r="E1379" s="167" t="s">
        <v>1</v>
      </c>
      <c r="F1379" s="168" t="s">
        <v>393</v>
      </c>
      <c r="H1379" s="167" t="s">
        <v>1</v>
      </c>
      <c r="I1379" s="169"/>
      <c r="L1379" s="166"/>
      <c r="M1379" s="170"/>
      <c r="T1379" s="171"/>
      <c r="AT1379" s="167" t="s">
        <v>296</v>
      </c>
      <c r="AU1379" s="167" t="s">
        <v>89</v>
      </c>
      <c r="AV1379" s="12" t="s">
        <v>86</v>
      </c>
      <c r="AW1379" s="12" t="s">
        <v>33</v>
      </c>
      <c r="AX1379" s="12" t="s">
        <v>78</v>
      </c>
      <c r="AY1379" s="167" t="s">
        <v>150</v>
      </c>
    </row>
    <row r="1380" spans="2:51" s="13" customFormat="1" ht="12">
      <c r="B1380" s="172"/>
      <c r="D1380" s="150" t="s">
        <v>296</v>
      </c>
      <c r="E1380" s="173" t="s">
        <v>1</v>
      </c>
      <c r="F1380" s="174" t="s">
        <v>1346</v>
      </c>
      <c r="H1380" s="175">
        <v>4</v>
      </c>
      <c r="I1380" s="176"/>
      <c r="L1380" s="172"/>
      <c r="M1380" s="177"/>
      <c r="T1380" s="178"/>
      <c r="AT1380" s="173" t="s">
        <v>296</v>
      </c>
      <c r="AU1380" s="173" t="s">
        <v>89</v>
      </c>
      <c r="AV1380" s="13" t="s">
        <v>89</v>
      </c>
      <c r="AW1380" s="13" t="s">
        <v>33</v>
      </c>
      <c r="AX1380" s="13" t="s">
        <v>78</v>
      </c>
      <c r="AY1380" s="173" t="s">
        <v>150</v>
      </c>
    </row>
    <row r="1381" spans="2:51" s="12" customFormat="1" ht="12">
      <c r="B1381" s="166"/>
      <c r="D1381" s="150" t="s">
        <v>296</v>
      </c>
      <c r="E1381" s="167" t="s">
        <v>1</v>
      </c>
      <c r="F1381" s="168" t="s">
        <v>395</v>
      </c>
      <c r="H1381" s="167" t="s">
        <v>1</v>
      </c>
      <c r="I1381" s="169"/>
      <c r="L1381" s="166"/>
      <c r="M1381" s="170"/>
      <c r="T1381" s="171"/>
      <c r="AT1381" s="167" t="s">
        <v>296</v>
      </c>
      <c r="AU1381" s="167" t="s">
        <v>89</v>
      </c>
      <c r="AV1381" s="12" t="s">
        <v>86</v>
      </c>
      <c r="AW1381" s="12" t="s">
        <v>33</v>
      </c>
      <c r="AX1381" s="12" t="s">
        <v>78</v>
      </c>
      <c r="AY1381" s="167" t="s">
        <v>150</v>
      </c>
    </row>
    <row r="1382" spans="2:51" s="13" customFormat="1" ht="12">
      <c r="B1382" s="172"/>
      <c r="D1382" s="150" t="s">
        <v>296</v>
      </c>
      <c r="E1382" s="173" t="s">
        <v>1</v>
      </c>
      <c r="F1382" s="174" t="s">
        <v>1420</v>
      </c>
      <c r="H1382" s="175">
        <v>6</v>
      </c>
      <c r="I1382" s="176"/>
      <c r="L1382" s="172"/>
      <c r="M1382" s="177"/>
      <c r="T1382" s="178"/>
      <c r="AT1382" s="173" t="s">
        <v>296</v>
      </c>
      <c r="AU1382" s="173" t="s">
        <v>89</v>
      </c>
      <c r="AV1382" s="13" t="s">
        <v>89</v>
      </c>
      <c r="AW1382" s="13" t="s">
        <v>33</v>
      </c>
      <c r="AX1382" s="13" t="s">
        <v>78</v>
      </c>
      <c r="AY1382" s="173" t="s">
        <v>150</v>
      </c>
    </row>
    <row r="1383" spans="2:51" s="14" customFormat="1" ht="12">
      <c r="B1383" s="179"/>
      <c r="D1383" s="150" t="s">
        <v>296</v>
      </c>
      <c r="E1383" s="180" t="s">
        <v>1</v>
      </c>
      <c r="F1383" s="181" t="s">
        <v>303</v>
      </c>
      <c r="H1383" s="182">
        <v>25</v>
      </c>
      <c r="I1383" s="183"/>
      <c r="L1383" s="179"/>
      <c r="M1383" s="184"/>
      <c r="T1383" s="185"/>
      <c r="AT1383" s="180" t="s">
        <v>296</v>
      </c>
      <c r="AU1383" s="180" t="s">
        <v>89</v>
      </c>
      <c r="AV1383" s="14" t="s">
        <v>171</v>
      </c>
      <c r="AW1383" s="14" t="s">
        <v>33</v>
      </c>
      <c r="AX1383" s="14" t="s">
        <v>86</v>
      </c>
      <c r="AY1383" s="180" t="s">
        <v>150</v>
      </c>
    </row>
    <row r="1384" spans="2:65" s="1" customFormat="1" ht="16.5" customHeight="1">
      <c r="B1384" s="32"/>
      <c r="C1384" s="136" t="s">
        <v>1453</v>
      </c>
      <c r="D1384" s="136" t="s">
        <v>153</v>
      </c>
      <c r="E1384" s="137" t="s">
        <v>1454</v>
      </c>
      <c r="F1384" s="138" t="s">
        <v>1455</v>
      </c>
      <c r="G1384" s="139" t="s">
        <v>849</v>
      </c>
      <c r="H1384" s="140">
        <v>25</v>
      </c>
      <c r="I1384" s="141"/>
      <c r="J1384" s="142">
        <f>ROUND(I1384*H1384,2)</f>
        <v>0</v>
      </c>
      <c r="K1384" s="138" t="s">
        <v>294</v>
      </c>
      <c r="L1384" s="143"/>
      <c r="M1384" s="144" t="s">
        <v>1</v>
      </c>
      <c r="N1384" s="145" t="s">
        <v>43</v>
      </c>
      <c r="P1384" s="146">
        <f>O1384*H1384</f>
        <v>0</v>
      </c>
      <c r="Q1384" s="146">
        <v>0.004</v>
      </c>
      <c r="R1384" s="146">
        <f>Q1384*H1384</f>
        <v>0.1</v>
      </c>
      <c r="S1384" s="146">
        <v>0</v>
      </c>
      <c r="T1384" s="147">
        <f>S1384*H1384</f>
        <v>0</v>
      </c>
      <c r="AR1384" s="148" t="s">
        <v>195</v>
      </c>
      <c r="AT1384" s="148" t="s">
        <v>153</v>
      </c>
      <c r="AU1384" s="148" t="s">
        <v>89</v>
      </c>
      <c r="AY1384" s="17" t="s">
        <v>150</v>
      </c>
      <c r="BE1384" s="149">
        <f>IF(N1384="základní",J1384,0)</f>
        <v>0</v>
      </c>
      <c r="BF1384" s="149">
        <f>IF(N1384="snížená",J1384,0)</f>
        <v>0</v>
      </c>
      <c r="BG1384" s="149">
        <f>IF(N1384="zákl. přenesená",J1384,0)</f>
        <v>0</v>
      </c>
      <c r="BH1384" s="149">
        <f>IF(N1384="sníž. přenesená",J1384,0)</f>
        <v>0</v>
      </c>
      <c r="BI1384" s="149">
        <f>IF(N1384="nulová",J1384,0)</f>
        <v>0</v>
      </c>
      <c r="BJ1384" s="17" t="s">
        <v>86</v>
      </c>
      <c r="BK1384" s="149">
        <f>ROUND(I1384*H1384,2)</f>
        <v>0</v>
      </c>
      <c r="BL1384" s="17" t="s">
        <v>171</v>
      </c>
      <c r="BM1384" s="148" t="s">
        <v>1456</v>
      </c>
    </row>
    <row r="1385" spans="2:51" s="12" customFormat="1" ht="12">
      <c r="B1385" s="166"/>
      <c r="D1385" s="150" t="s">
        <v>296</v>
      </c>
      <c r="E1385" s="167" t="s">
        <v>1</v>
      </c>
      <c r="F1385" s="168" t="s">
        <v>383</v>
      </c>
      <c r="H1385" s="167" t="s">
        <v>1</v>
      </c>
      <c r="I1385" s="169"/>
      <c r="L1385" s="166"/>
      <c r="M1385" s="170"/>
      <c r="T1385" s="171"/>
      <c r="AT1385" s="167" t="s">
        <v>296</v>
      </c>
      <c r="AU1385" s="167" t="s">
        <v>89</v>
      </c>
      <c r="AV1385" s="12" t="s">
        <v>86</v>
      </c>
      <c r="AW1385" s="12" t="s">
        <v>33</v>
      </c>
      <c r="AX1385" s="12" t="s">
        <v>78</v>
      </c>
      <c r="AY1385" s="167" t="s">
        <v>150</v>
      </c>
    </row>
    <row r="1386" spans="2:51" s="13" customFormat="1" ht="12">
      <c r="B1386" s="172"/>
      <c r="D1386" s="150" t="s">
        <v>296</v>
      </c>
      <c r="E1386" s="173" t="s">
        <v>1</v>
      </c>
      <c r="F1386" s="174" t="s">
        <v>1452</v>
      </c>
      <c r="H1386" s="175">
        <v>15</v>
      </c>
      <c r="I1386" s="176"/>
      <c r="L1386" s="172"/>
      <c r="M1386" s="177"/>
      <c r="T1386" s="178"/>
      <c r="AT1386" s="173" t="s">
        <v>296</v>
      </c>
      <c r="AU1386" s="173" t="s">
        <v>89</v>
      </c>
      <c r="AV1386" s="13" t="s">
        <v>89</v>
      </c>
      <c r="AW1386" s="13" t="s">
        <v>33</v>
      </c>
      <c r="AX1386" s="13" t="s">
        <v>78</v>
      </c>
      <c r="AY1386" s="173" t="s">
        <v>150</v>
      </c>
    </row>
    <row r="1387" spans="2:51" s="12" customFormat="1" ht="12">
      <c r="B1387" s="166"/>
      <c r="D1387" s="150" t="s">
        <v>296</v>
      </c>
      <c r="E1387" s="167" t="s">
        <v>1</v>
      </c>
      <c r="F1387" s="168" t="s">
        <v>393</v>
      </c>
      <c r="H1387" s="167" t="s">
        <v>1</v>
      </c>
      <c r="I1387" s="169"/>
      <c r="L1387" s="166"/>
      <c r="M1387" s="170"/>
      <c r="T1387" s="171"/>
      <c r="AT1387" s="167" t="s">
        <v>296</v>
      </c>
      <c r="AU1387" s="167" t="s">
        <v>89</v>
      </c>
      <c r="AV1387" s="12" t="s">
        <v>86</v>
      </c>
      <c r="AW1387" s="12" t="s">
        <v>33</v>
      </c>
      <c r="AX1387" s="12" t="s">
        <v>78</v>
      </c>
      <c r="AY1387" s="167" t="s">
        <v>150</v>
      </c>
    </row>
    <row r="1388" spans="2:51" s="13" customFormat="1" ht="12">
      <c r="B1388" s="172"/>
      <c r="D1388" s="150" t="s">
        <v>296</v>
      </c>
      <c r="E1388" s="173" t="s">
        <v>1</v>
      </c>
      <c r="F1388" s="174" t="s">
        <v>1346</v>
      </c>
      <c r="H1388" s="175">
        <v>4</v>
      </c>
      <c r="I1388" s="176"/>
      <c r="L1388" s="172"/>
      <c r="M1388" s="177"/>
      <c r="T1388" s="178"/>
      <c r="AT1388" s="173" t="s">
        <v>296</v>
      </c>
      <c r="AU1388" s="173" t="s">
        <v>89</v>
      </c>
      <c r="AV1388" s="13" t="s">
        <v>89</v>
      </c>
      <c r="AW1388" s="13" t="s">
        <v>33</v>
      </c>
      <c r="AX1388" s="13" t="s">
        <v>78</v>
      </c>
      <c r="AY1388" s="173" t="s">
        <v>150</v>
      </c>
    </row>
    <row r="1389" spans="2:51" s="12" customFormat="1" ht="12">
      <c r="B1389" s="166"/>
      <c r="D1389" s="150" t="s">
        <v>296</v>
      </c>
      <c r="E1389" s="167" t="s">
        <v>1</v>
      </c>
      <c r="F1389" s="168" t="s">
        <v>395</v>
      </c>
      <c r="H1389" s="167" t="s">
        <v>1</v>
      </c>
      <c r="I1389" s="169"/>
      <c r="L1389" s="166"/>
      <c r="M1389" s="170"/>
      <c r="T1389" s="171"/>
      <c r="AT1389" s="167" t="s">
        <v>296</v>
      </c>
      <c r="AU1389" s="167" t="s">
        <v>89</v>
      </c>
      <c r="AV1389" s="12" t="s">
        <v>86</v>
      </c>
      <c r="AW1389" s="12" t="s">
        <v>33</v>
      </c>
      <c r="AX1389" s="12" t="s">
        <v>78</v>
      </c>
      <c r="AY1389" s="167" t="s">
        <v>150</v>
      </c>
    </row>
    <row r="1390" spans="2:51" s="13" customFormat="1" ht="12">
      <c r="B1390" s="172"/>
      <c r="D1390" s="150" t="s">
        <v>296</v>
      </c>
      <c r="E1390" s="173" t="s">
        <v>1</v>
      </c>
      <c r="F1390" s="174" t="s">
        <v>1420</v>
      </c>
      <c r="H1390" s="175">
        <v>6</v>
      </c>
      <c r="I1390" s="176"/>
      <c r="L1390" s="172"/>
      <c r="M1390" s="177"/>
      <c r="T1390" s="178"/>
      <c r="AT1390" s="173" t="s">
        <v>296</v>
      </c>
      <c r="AU1390" s="173" t="s">
        <v>89</v>
      </c>
      <c r="AV1390" s="13" t="s">
        <v>89</v>
      </c>
      <c r="AW1390" s="13" t="s">
        <v>33</v>
      </c>
      <c r="AX1390" s="13" t="s">
        <v>78</v>
      </c>
      <c r="AY1390" s="173" t="s">
        <v>150</v>
      </c>
    </row>
    <row r="1391" spans="2:51" s="14" customFormat="1" ht="12">
      <c r="B1391" s="179"/>
      <c r="D1391" s="150" t="s">
        <v>296</v>
      </c>
      <c r="E1391" s="180" t="s">
        <v>1</v>
      </c>
      <c r="F1391" s="181" t="s">
        <v>303</v>
      </c>
      <c r="H1391" s="182">
        <v>25</v>
      </c>
      <c r="I1391" s="183"/>
      <c r="L1391" s="179"/>
      <c r="M1391" s="184"/>
      <c r="T1391" s="185"/>
      <c r="AT1391" s="180" t="s">
        <v>296</v>
      </c>
      <c r="AU1391" s="180" t="s">
        <v>89</v>
      </c>
      <c r="AV1391" s="14" t="s">
        <v>171</v>
      </c>
      <c r="AW1391" s="14" t="s">
        <v>33</v>
      </c>
      <c r="AX1391" s="14" t="s">
        <v>86</v>
      </c>
      <c r="AY1391" s="180" t="s">
        <v>150</v>
      </c>
    </row>
    <row r="1392" spans="2:65" s="1" customFormat="1" ht="21.75" customHeight="1">
      <c r="B1392" s="32"/>
      <c r="C1392" s="154" t="s">
        <v>1457</v>
      </c>
      <c r="D1392" s="154" t="s">
        <v>172</v>
      </c>
      <c r="E1392" s="155" t="s">
        <v>1458</v>
      </c>
      <c r="F1392" s="156" t="s">
        <v>1459</v>
      </c>
      <c r="G1392" s="157" t="s">
        <v>849</v>
      </c>
      <c r="H1392" s="158">
        <v>19</v>
      </c>
      <c r="I1392" s="159"/>
      <c r="J1392" s="160">
        <f>ROUND(I1392*H1392,2)</f>
        <v>0</v>
      </c>
      <c r="K1392" s="156" t="s">
        <v>294</v>
      </c>
      <c r="L1392" s="32"/>
      <c r="M1392" s="161" t="s">
        <v>1</v>
      </c>
      <c r="N1392" s="162" t="s">
        <v>43</v>
      </c>
      <c r="P1392" s="146">
        <f>O1392*H1392</f>
        <v>0</v>
      </c>
      <c r="Q1392" s="146">
        <v>0.00162</v>
      </c>
      <c r="R1392" s="146">
        <f>Q1392*H1392</f>
        <v>0.03078</v>
      </c>
      <c r="S1392" s="146">
        <v>0</v>
      </c>
      <c r="T1392" s="147">
        <f>S1392*H1392</f>
        <v>0</v>
      </c>
      <c r="AR1392" s="148" t="s">
        <v>171</v>
      </c>
      <c r="AT1392" s="148" t="s">
        <v>172</v>
      </c>
      <c r="AU1392" s="148" t="s">
        <v>89</v>
      </c>
      <c r="AY1392" s="17" t="s">
        <v>150</v>
      </c>
      <c r="BE1392" s="149">
        <f>IF(N1392="základní",J1392,0)</f>
        <v>0</v>
      </c>
      <c r="BF1392" s="149">
        <f>IF(N1392="snížená",J1392,0)</f>
        <v>0</v>
      </c>
      <c r="BG1392" s="149">
        <f>IF(N1392="zákl. přenesená",J1392,0)</f>
        <v>0</v>
      </c>
      <c r="BH1392" s="149">
        <f>IF(N1392="sníž. přenesená",J1392,0)</f>
        <v>0</v>
      </c>
      <c r="BI1392" s="149">
        <f>IF(N1392="nulová",J1392,0)</f>
        <v>0</v>
      </c>
      <c r="BJ1392" s="17" t="s">
        <v>86</v>
      </c>
      <c r="BK1392" s="149">
        <f>ROUND(I1392*H1392,2)</f>
        <v>0</v>
      </c>
      <c r="BL1392" s="17" t="s">
        <v>171</v>
      </c>
      <c r="BM1392" s="148" t="s">
        <v>1460</v>
      </c>
    </row>
    <row r="1393" spans="2:51" s="13" customFormat="1" ht="12">
      <c r="B1393" s="172"/>
      <c r="D1393" s="150" t="s">
        <v>296</v>
      </c>
      <c r="E1393" s="173" t="s">
        <v>1</v>
      </c>
      <c r="F1393" s="174" t="s">
        <v>1461</v>
      </c>
      <c r="H1393" s="175">
        <v>19</v>
      </c>
      <c r="I1393" s="176"/>
      <c r="L1393" s="172"/>
      <c r="M1393" s="177"/>
      <c r="T1393" s="178"/>
      <c r="AT1393" s="173" t="s">
        <v>296</v>
      </c>
      <c r="AU1393" s="173" t="s">
        <v>89</v>
      </c>
      <c r="AV1393" s="13" t="s">
        <v>89</v>
      </c>
      <c r="AW1393" s="13" t="s">
        <v>33</v>
      </c>
      <c r="AX1393" s="13" t="s">
        <v>86</v>
      </c>
      <c r="AY1393" s="173" t="s">
        <v>150</v>
      </c>
    </row>
    <row r="1394" spans="2:65" s="1" customFormat="1" ht="16.5" customHeight="1">
      <c r="B1394" s="32"/>
      <c r="C1394" s="136" t="s">
        <v>1462</v>
      </c>
      <c r="D1394" s="136" t="s">
        <v>153</v>
      </c>
      <c r="E1394" s="137" t="s">
        <v>1463</v>
      </c>
      <c r="F1394" s="138" t="s">
        <v>1464</v>
      </c>
      <c r="G1394" s="139" t="s">
        <v>849</v>
      </c>
      <c r="H1394" s="140">
        <v>19</v>
      </c>
      <c r="I1394" s="141"/>
      <c r="J1394" s="142">
        <f>ROUND(I1394*H1394,2)</f>
        <v>0</v>
      </c>
      <c r="K1394" s="138" t="s">
        <v>294</v>
      </c>
      <c r="L1394" s="143"/>
      <c r="M1394" s="144" t="s">
        <v>1</v>
      </c>
      <c r="N1394" s="145" t="s">
        <v>43</v>
      </c>
      <c r="P1394" s="146">
        <f>O1394*H1394</f>
        <v>0</v>
      </c>
      <c r="Q1394" s="146">
        <v>0.01847</v>
      </c>
      <c r="R1394" s="146">
        <f>Q1394*H1394</f>
        <v>0.35093</v>
      </c>
      <c r="S1394" s="146">
        <v>0</v>
      </c>
      <c r="T1394" s="147">
        <f>S1394*H1394</f>
        <v>0</v>
      </c>
      <c r="AR1394" s="148" t="s">
        <v>195</v>
      </c>
      <c r="AT1394" s="148" t="s">
        <v>153</v>
      </c>
      <c r="AU1394" s="148" t="s">
        <v>89</v>
      </c>
      <c r="AY1394" s="17" t="s">
        <v>150</v>
      </c>
      <c r="BE1394" s="149">
        <f>IF(N1394="základní",J1394,0)</f>
        <v>0</v>
      </c>
      <c r="BF1394" s="149">
        <f>IF(N1394="snížená",J1394,0)</f>
        <v>0</v>
      </c>
      <c r="BG1394" s="149">
        <f>IF(N1394="zákl. přenesená",J1394,0)</f>
        <v>0</v>
      </c>
      <c r="BH1394" s="149">
        <f>IF(N1394="sníž. přenesená",J1394,0)</f>
        <v>0</v>
      </c>
      <c r="BI1394" s="149">
        <f>IF(N1394="nulová",J1394,0)</f>
        <v>0</v>
      </c>
      <c r="BJ1394" s="17" t="s">
        <v>86</v>
      </c>
      <c r="BK1394" s="149">
        <f>ROUND(I1394*H1394,2)</f>
        <v>0</v>
      </c>
      <c r="BL1394" s="17" t="s">
        <v>171</v>
      </c>
      <c r="BM1394" s="148" t="s">
        <v>1465</v>
      </c>
    </row>
    <row r="1395" spans="2:51" s="12" customFormat="1" ht="12">
      <c r="B1395" s="166"/>
      <c r="D1395" s="150" t="s">
        <v>296</v>
      </c>
      <c r="E1395" s="167" t="s">
        <v>1</v>
      </c>
      <c r="F1395" s="168" t="s">
        <v>383</v>
      </c>
      <c r="H1395" s="167" t="s">
        <v>1</v>
      </c>
      <c r="I1395" s="169"/>
      <c r="L1395" s="166"/>
      <c r="M1395" s="170"/>
      <c r="T1395" s="171"/>
      <c r="AT1395" s="167" t="s">
        <v>296</v>
      </c>
      <c r="AU1395" s="167" t="s">
        <v>89</v>
      </c>
      <c r="AV1395" s="12" t="s">
        <v>86</v>
      </c>
      <c r="AW1395" s="12" t="s">
        <v>33</v>
      </c>
      <c r="AX1395" s="12" t="s">
        <v>78</v>
      </c>
      <c r="AY1395" s="167" t="s">
        <v>150</v>
      </c>
    </row>
    <row r="1396" spans="2:51" s="13" customFormat="1" ht="12">
      <c r="B1396" s="172"/>
      <c r="D1396" s="150" t="s">
        <v>296</v>
      </c>
      <c r="E1396" s="173" t="s">
        <v>1</v>
      </c>
      <c r="F1396" s="174" t="s">
        <v>1420</v>
      </c>
      <c r="H1396" s="175">
        <v>6</v>
      </c>
      <c r="I1396" s="176"/>
      <c r="L1396" s="172"/>
      <c r="M1396" s="177"/>
      <c r="T1396" s="178"/>
      <c r="AT1396" s="173" t="s">
        <v>296</v>
      </c>
      <c r="AU1396" s="173" t="s">
        <v>89</v>
      </c>
      <c r="AV1396" s="13" t="s">
        <v>89</v>
      </c>
      <c r="AW1396" s="13" t="s">
        <v>33</v>
      </c>
      <c r="AX1396" s="13" t="s">
        <v>78</v>
      </c>
      <c r="AY1396" s="173" t="s">
        <v>150</v>
      </c>
    </row>
    <row r="1397" spans="2:51" s="12" customFormat="1" ht="12">
      <c r="B1397" s="166"/>
      <c r="D1397" s="150" t="s">
        <v>296</v>
      </c>
      <c r="E1397" s="167" t="s">
        <v>1</v>
      </c>
      <c r="F1397" s="168" t="s">
        <v>393</v>
      </c>
      <c r="H1397" s="167" t="s">
        <v>1</v>
      </c>
      <c r="I1397" s="169"/>
      <c r="L1397" s="166"/>
      <c r="M1397" s="170"/>
      <c r="T1397" s="171"/>
      <c r="AT1397" s="167" t="s">
        <v>296</v>
      </c>
      <c r="AU1397" s="167" t="s">
        <v>89</v>
      </c>
      <c r="AV1397" s="12" t="s">
        <v>86</v>
      </c>
      <c r="AW1397" s="12" t="s">
        <v>33</v>
      </c>
      <c r="AX1397" s="12" t="s">
        <v>78</v>
      </c>
      <c r="AY1397" s="167" t="s">
        <v>150</v>
      </c>
    </row>
    <row r="1398" spans="2:51" s="13" customFormat="1" ht="12">
      <c r="B1398" s="172"/>
      <c r="D1398" s="150" t="s">
        <v>296</v>
      </c>
      <c r="E1398" s="173" t="s">
        <v>1</v>
      </c>
      <c r="F1398" s="174" t="s">
        <v>1346</v>
      </c>
      <c r="H1398" s="175">
        <v>4</v>
      </c>
      <c r="I1398" s="176"/>
      <c r="L1398" s="172"/>
      <c r="M1398" s="177"/>
      <c r="T1398" s="178"/>
      <c r="AT1398" s="173" t="s">
        <v>296</v>
      </c>
      <c r="AU1398" s="173" t="s">
        <v>89</v>
      </c>
      <c r="AV1398" s="13" t="s">
        <v>89</v>
      </c>
      <c r="AW1398" s="13" t="s">
        <v>33</v>
      </c>
      <c r="AX1398" s="13" t="s">
        <v>78</v>
      </c>
      <c r="AY1398" s="173" t="s">
        <v>150</v>
      </c>
    </row>
    <row r="1399" spans="2:51" s="12" customFormat="1" ht="12">
      <c r="B1399" s="166"/>
      <c r="D1399" s="150" t="s">
        <v>296</v>
      </c>
      <c r="E1399" s="167" t="s">
        <v>1</v>
      </c>
      <c r="F1399" s="168" t="s">
        <v>407</v>
      </c>
      <c r="H1399" s="167" t="s">
        <v>1</v>
      </c>
      <c r="I1399" s="169"/>
      <c r="L1399" s="166"/>
      <c r="M1399" s="170"/>
      <c r="T1399" s="171"/>
      <c r="AT1399" s="167" t="s">
        <v>296</v>
      </c>
      <c r="AU1399" s="167" t="s">
        <v>89</v>
      </c>
      <c r="AV1399" s="12" t="s">
        <v>86</v>
      </c>
      <c r="AW1399" s="12" t="s">
        <v>33</v>
      </c>
      <c r="AX1399" s="12" t="s">
        <v>78</v>
      </c>
      <c r="AY1399" s="167" t="s">
        <v>150</v>
      </c>
    </row>
    <row r="1400" spans="2:51" s="13" customFormat="1" ht="12">
      <c r="B1400" s="172"/>
      <c r="D1400" s="150" t="s">
        <v>296</v>
      </c>
      <c r="E1400" s="173" t="s">
        <v>1</v>
      </c>
      <c r="F1400" s="174" t="s">
        <v>1341</v>
      </c>
      <c r="H1400" s="175">
        <v>1</v>
      </c>
      <c r="I1400" s="176"/>
      <c r="L1400" s="172"/>
      <c r="M1400" s="177"/>
      <c r="T1400" s="178"/>
      <c r="AT1400" s="173" t="s">
        <v>296</v>
      </c>
      <c r="AU1400" s="173" t="s">
        <v>89</v>
      </c>
      <c r="AV1400" s="13" t="s">
        <v>89</v>
      </c>
      <c r="AW1400" s="13" t="s">
        <v>33</v>
      </c>
      <c r="AX1400" s="13" t="s">
        <v>78</v>
      </c>
      <c r="AY1400" s="173" t="s">
        <v>150</v>
      </c>
    </row>
    <row r="1401" spans="2:51" s="12" customFormat="1" ht="12">
      <c r="B1401" s="166"/>
      <c r="D1401" s="150" t="s">
        <v>296</v>
      </c>
      <c r="E1401" s="167" t="s">
        <v>1</v>
      </c>
      <c r="F1401" s="168" t="s">
        <v>409</v>
      </c>
      <c r="H1401" s="167" t="s">
        <v>1</v>
      </c>
      <c r="I1401" s="169"/>
      <c r="L1401" s="166"/>
      <c r="M1401" s="170"/>
      <c r="T1401" s="171"/>
      <c r="AT1401" s="167" t="s">
        <v>296</v>
      </c>
      <c r="AU1401" s="167" t="s">
        <v>89</v>
      </c>
      <c r="AV1401" s="12" t="s">
        <v>86</v>
      </c>
      <c r="AW1401" s="12" t="s">
        <v>33</v>
      </c>
      <c r="AX1401" s="12" t="s">
        <v>78</v>
      </c>
      <c r="AY1401" s="167" t="s">
        <v>150</v>
      </c>
    </row>
    <row r="1402" spans="2:51" s="13" customFormat="1" ht="12">
      <c r="B1402" s="172"/>
      <c r="D1402" s="150" t="s">
        <v>296</v>
      </c>
      <c r="E1402" s="173" t="s">
        <v>1</v>
      </c>
      <c r="F1402" s="174" t="s">
        <v>1347</v>
      </c>
      <c r="H1402" s="175">
        <v>2</v>
      </c>
      <c r="I1402" s="176"/>
      <c r="L1402" s="172"/>
      <c r="M1402" s="177"/>
      <c r="T1402" s="178"/>
      <c r="AT1402" s="173" t="s">
        <v>296</v>
      </c>
      <c r="AU1402" s="173" t="s">
        <v>89</v>
      </c>
      <c r="AV1402" s="13" t="s">
        <v>89</v>
      </c>
      <c r="AW1402" s="13" t="s">
        <v>33</v>
      </c>
      <c r="AX1402" s="13" t="s">
        <v>78</v>
      </c>
      <c r="AY1402" s="173" t="s">
        <v>150</v>
      </c>
    </row>
    <row r="1403" spans="2:51" s="12" customFormat="1" ht="12">
      <c r="B1403" s="166"/>
      <c r="D1403" s="150" t="s">
        <v>296</v>
      </c>
      <c r="E1403" s="167" t="s">
        <v>1</v>
      </c>
      <c r="F1403" s="168" t="s">
        <v>395</v>
      </c>
      <c r="H1403" s="167" t="s">
        <v>1</v>
      </c>
      <c r="I1403" s="169"/>
      <c r="L1403" s="166"/>
      <c r="M1403" s="170"/>
      <c r="T1403" s="171"/>
      <c r="AT1403" s="167" t="s">
        <v>296</v>
      </c>
      <c r="AU1403" s="167" t="s">
        <v>89</v>
      </c>
      <c r="AV1403" s="12" t="s">
        <v>86</v>
      </c>
      <c r="AW1403" s="12" t="s">
        <v>33</v>
      </c>
      <c r="AX1403" s="12" t="s">
        <v>78</v>
      </c>
      <c r="AY1403" s="167" t="s">
        <v>150</v>
      </c>
    </row>
    <row r="1404" spans="2:51" s="13" customFormat="1" ht="12">
      <c r="B1404" s="172"/>
      <c r="D1404" s="150" t="s">
        <v>296</v>
      </c>
      <c r="E1404" s="173" t="s">
        <v>1</v>
      </c>
      <c r="F1404" s="174" t="s">
        <v>1341</v>
      </c>
      <c r="H1404" s="175">
        <v>1</v>
      </c>
      <c r="I1404" s="176"/>
      <c r="L1404" s="172"/>
      <c r="M1404" s="177"/>
      <c r="T1404" s="178"/>
      <c r="AT1404" s="173" t="s">
        <v>296</v>
      </c>
      <c r="AU1404" s="173" t="s">
        <v>89</v>
      </c>
      <c r="AV1404" s="13" t="s">
        <v>89</v>
      </c>
      <c r="AW1404" s="13" t="s">
        <v>33</v>
      </c>
      <c r="AX1404" s="13" t="s">
        <v>78</v>
      </c>
      <c r="AY1404" s="173" t="s">
        <v>150</v>
      </c>
    </row>
    <row r="1405" spans="2:51" s="12" customFormat="1" ht="12">
      <c r="B1405" s="166"/>
      <c r="D1405" s="150" t="s">
        <v>296</v>
      </c>
      <c r="E1405" s="167" t="s">
        <v>1</v>
      </c>
      <c r="F1405" s="168" t="s">
        <v>398</v>
      </c>
      <c r="H1405" s="167" t="s">
        <v>1</v>
      </c>
      <c r="I1405" s="169"/>
      <c r="L1405" s="166"/>
      <c r="M1405" s="170"/>
      <c r="T1405" s="171"/>
      <c r="AT1405" s="167" t="s">
        <v>296</v>
      </c>
      <c r="AU1405" s="167" t="s">
        <v>89</v>
      </c>
      <c r="AV1405" s="12" t="s">
        <v>86</v>
      </c>
      <c r="AW1405" s="12" t="s">
        <v>33</v>
      </c>
      <c r="AX1405" s="12" t="s">
        <v>78</v>
      </c>
      <c r="AY1405" s="167" t="s">
        <v>150</v>
      </c>
    </row>
    <row r="1406" spans="2:51" s="13" customFormat="1" ht="12">
      <c r="B1406" s="172"/>
      <c r="D1406" s="150" t="s">
        <v>296</v>
      </c>
      <c r="E1406" s="173" t="s">
        <v>1</v>
      </c>
      <c r="F1406" s="174" t="s">
        <v>1347</v>
      </c>
      <c r="H1406" s="175">
        <v>2</v>
      </c>
      <c r="I1406" s="176"/>
      <c r="L1406" s="172"/>
      <c r="M1406" s="177"/>
      <c r="T1406" s="178"/>
      <c r="AT1406" s="173" t="s">
        <v>296</v>
      </c>
      <c r="AU1406" s="173" t="s">
        <v>89</v>
      </c>
      <c r="AV1406" s="13" t="s">
        <v>89</v>
      </c>
      <c r="AW1406" s="13" t="s">
        <v>33</v>
      </c>
      <c r="AX1406" s="13" t="s">
        <v>78</v>
      </c>
      <c r="AY1406" s="173" t="s">
        <v>150</v>
      </c>
    </row>
    <row r="1407" spans="2:51" s="12" customFormat="1" ht="12">
      <c r="B1407" s="166"/>
      <c r="D1407" s="150" t="s">
        <v>296</v>
      </c>
      <c r="E1407" s="167" t="s">
        <v>1</v>
      </c>
      <c r="F1407" s="168" t="s">
        <v>510</v>
      </c>
      <c r="H1407" s="167" t="s">
        <v>1</v>
      </c>
      <c r="I1407" s="169"/>
      <c r="L1407" s="166"/>
      <c r="M1407" s="170"/>
      <c r="T1407" s="171"/>
      <c r="AT1407" s="167" t="s">
        <v>296</v>
      </c>
      <c r="AU1407" s="167" t="s">
        <v>89</v>
      </c>
      <c r="AV1407" s="12" t="s">
        <v>86</v>
      </c>
      <c r="AW1407" s="12" t="s">
        <v>33</v>
      </c>
      <c r="AX1407" s="12" t="s">
        <v>78</v>
      </c>
      <c r="AY1407" s="167" t="s">
        <v>150</v>
      </c>
    </row>
    <row r="1408" spans="2:51" s="13" customFormat="1" ht="12">
      <c r="B1408" s="172"/>
      <c r="D1408" s="150" t="s">
        <v>296</v>
      </c>
      <c r="E1408" s="173" t="s">
        <v>1</v>
      </c>
      <c r="F1408" s="174" t="s">
        <v>1341</v>
      </c>
      <c r="H1408" s="175">
        <v>1</v>
      </c>
      <c r="I1408" s="176"/>
      <c r="L1408" s="172"/>
      <c r="M1408" s="177"/>
      <c r="T1408" s="178"/>
      <c r="AT1408" s="173" t="s">
        <v>296</v>
      </c>
      <c r="AU1408" s="173" t="s">
        <v>89</v>
      </c>
      <c r="AV1408" s="13" t="s">
        <v>89</v>
      </c>
      <c r="AW1408" s="13" t="s">
        <v>33</v>
      </c>
      <c r="AX1408" s="13" t="s">
        <v>78</v>
      </c>
      <c r="AY1408" s="173" t="s">
        <v>150</v>
      </c>
    </row>
    <row r="1409" spans="2:51" s="12" customFormat="1" ht="12">
      <c r="B1409" s="166"/>
      <c r="D1409" s="150" t="s">
        <v>296</v>
      </c>
      <c r="E1409" s="167" t="s">
        <v>1</v>
      </c>
      <c r="F1409" s="168" t="s">
        <v>414</v>
      </c>
      <c r="H1409" s="167" t="s">
        <v>1</v>
      </c>
      <c r="I1409" s="169"/>
      <c r="L1409" s="166"/>
      <c r="M1409" s="170"/>
      <c r="T1409" s="171"/>
      <c r="AT1409" s="167" t="s">
        <v>296</v>
      </c>
      <c r="AU1409" s="167" t="s">
        <v>89</v>
      </c>
      <c r="AV1409" s="12" t="s">
        <v>86</v>
      </c>
      <c r="AW1409" s="12" t="s">
        <v>33</v>
      </c>
      <c r="AX1409" s="12" t="s">
        <v>78</v>
      </c>
      <c r="AY1409" s="167" t="s">
        <v>150</v>
      </c>
    </row>
    <row r="1410" spans="2:51" s="13" customFormat="1" ht="12">
      <c r="B1410" s="172"/>
      <c r="D1410" s="150" t="s">
        <v>296</v>
      </c>
      <c r="E1410" s="173" t="s">
        <v>1</v>
      </c>
      <c r="F1410" s="174" t="s">
        <v>1347</v>
      </c>
      <c r="H1410" s="175">
        <v>2</v>
      </c>
      <c r="I1410" s="176"/>
      <c r="L1410" s="172"/>
      <c r="M1410" s="177"/>
      <c r="T1410" s="178"/>
      <c r="AT1410" s="173" t="s">
        <v>296</v>
      </c>
      <c r="AU1410" s="173" t="s">
        <v>89</v>
      </c>
      <c r="AV1410" s="13" t="s">
        <v>89</v>
      </c>
      <c r="AW1410" s="13" t="s">
        <v>33</v>
      </c>
      <c r="AX1410" s="13" t="s">
        <v>78</v>
      </c>
      <c r="AY1410" s="173" t="s">
        <v>150</v>
      </c>
    </row>
    <row r="1411" spans="2:51" s="14" customFormat="1" ht="12">
      <c r="B1411" s="179"/>
      <c r="D1411" s="150" t="s">
        <v>296</v>
      </c>
      <c r="E1411" s="180" t="s">
        <v>1</v>
      </c>
      <c r="F1411" s="181" t="s">
        <v>303</v>
      </c>
      <c r="H1411" s="182">
        <v>19</v>
      </c>
      <c r="I1411" s="183"/>
      <c r="L1411" s="179"/>
      <c r="M1411" s="184"/>
      <c r="T1411" s="185"/>
      <c r="AT1411" s="180" t="s">
        <v>296</v>
      </c>
      <c r="AU1411" s="180" t="s">
        <v>89</v>
      </c>
      <c r="AV1411" s="14" t="s">
        <v>171</v>
      </c>
      <c r="AW1411" s="14" t="s">
        <v>33</v>
      </c>
      <c r="AX1411" s="14" t="s">
        <v>86</v>
      </c>
      <c r="AY1411" s="180" t="s">
        <v>150</v>
      </c>
    </row>
    <row r="1412" spans="2:65" s="1" customFormat="1" ht="24.2" customHeight="1">
      <c r="B1412" s="32"/>
      <c r="C1412" s="136" t="s">
        <v>1466</v>
      </c>
      <c r="D1412" s="136" t="s">
        <v>153</v>
      </c>
      <c r="E1412" s="137" t="s">
        <v>1467</v>
      </c>
      <c r="F1412" s="138" t="s">
        <v>1468</v>
      </c>
      <c r="G1412" s="139" t="s">
        <v>849</v>
      </c>
      <c r="H1412" s="140">
        <v>19</v>
      </c>
      <c r="I1412" s="141"/>
      <c r="J1412" s="142">
        <f>ROUND(I1412*H1412,2)</f>
        <v>0</v>
      </c>
      <c r="K1412" s="138" t="s">
        <v>294</v>
      </c>
      <c r="L1412" s="143"/>
      <c r="M1412" s="144" t="s">
        <v>1</v>
      </c>
      <c r="N1412" s="145" t="s">
        <v>43</v>
      </c>
      <c r="P1412" s="146">
        <f>O1412*H1412</f>
        <v>0</v>
      </c>
      <c r="Q1412" s="146">
        <v>0.0035</v>
      </c>
      <c r="R1412" s="146">
        <f>Q1412*H1412</f>
        <v>0.0665</v>
      </c>
      <c r="S1412" s="146">
        <v>0</v>
      </c>
      <c r="T1412" s="147">
        <f>S1412*H1412</f>
        <v>0</v>
      </c>
      <c r="AR1412" s="148" t="s">
        <v>195</v>
      </c>
      <c r="AT1412" s="148" t="s">
        <v>153</v>
      </c>
      <c r="AU1412" s="148" t="s">
        <v>89</v>
      </c>
      <c r="AY1412" s="17" t="s">
        <v>150</v>
      </c>
      <c r="BE1412" s="149">
        <f>IF(N1412="základní",J1412,0)</f>
        <v>0</v>
      </c>
      <c r="BF1412" s="149">
        <f>IF(N1412="snížená",J1412,0)</f>
        <v>0</v>
      </c>
      <c r="BG1412" s="149">
        <f>IF(N1412="zákl. přenesená",J1412,0)</f>
        <v>0</v>
      </c>
      <c r="BH1412" s="149">
        <f>IF(N1412="sníž. přenesená",J1412,0)</f>
        <v>0</v>
      </c>
      <c r="BI1412" s="149">
        <f>IF(N1412="nulová",J1412,0)</f>
        <v>0</v>
      </c>
      <c r="BJ1412" s="17" t="s">
        <v>86</v>
      </c>
      <c r="BK1412" s="149">
        <f>ROUND(I1412*H1412,2)</f>
        <v>0</v>
      </c>
      <c r="BL1412" s="17" t="s">
        <v>171</v>
      </c>
      <c r="BM1412" s="148" t="s">
        <v>1469</v>
      </c>
    </row>
    <row r="1413" spans="2:51" s="12" customFormat="1" ht="12">
      <c r="B1413" s="166"/>
      <c r="D1413" s="150" t="s">
        <v>296</v>
      </c>
      <c r="E1413" s="167" t="s">
        <v>1</v>
      </c>
      <c r="F1413" s="168" t="s">
        <v>383</v>
      </c>
      <c r="H1413" s="167" t="s">
        <v>1</v>
      </c>
      <c r="I1413" s="169"/>
      <c r="L1413" s="166"/>
      <c r="M1413" s="170"/>
      <c r="T1413" s="171"/>
      <c r="AT1413" s="167" t="s">
        <v>296</v>
      </c>
      <c r="AU1413" s="167" t="s">
        <v>89</v>
      </c>
      <c r="AV1413" s="12" t="s">
        <v>86</v>
      </c>
      <c r="AW1413" s="12" t="s">
        <v>33</v>
      </c>
      <c r="AX1413" s="12" t="s">
        <v>78</v>
      </c>
      <c r="AY1413" s="167" t="s">
        <v>150</v>
      </c>
    </row>
    <row r="1414" spans="2:51" s="13" customFormat="1" ht="12">
      <c r="B1414" s="172"/>
      <c r="D1414" s="150" t="s">
        <v>296</v>
      </c>
      <c r="E1414" s="173" t="s">
        <v>1</v>
      </c>
      <c r="F1414" s="174" t="s">
        <v>1420</v>
      </c>
      <c r="H1414" s="175">
        <v>6</v>
      </c>
      <c r="I1414" s="176"/>
      <c r="L1414" s="172"/>
      <c r="M1414" s="177"/>
      <c r="T1414" s="178"/>
      <c r="AT1414" s="173" t="s">
        <v>296</v>
      </c>
      <c r="AU1414" s="173" t="s">
        <v>89</v>
      </c>
      <c r="AV1414" s="13" t="s">
        <v>89</v>
      </c>
      <c r="AW1414" s="13" t="s">
        <v>33</v>
      </c>
      <c r="AX1414" s="13" t="s">
        <v>78</v>
      </c>
      <c r="AY1414" s="173" t="s">
        <v>150</v>
      </c>
    </row>
    <row r="1415" spans="2:51" s="12" customFormat="1" ht="12">
      <c r="B1415" s="166"/>
      <c r="D1415" s="150" t="s">
        <v>296</v>
      </c>
      <c r="E1415" s="167" t="s">
        <v>1</v>
      </c>
      <c r="F1415" s="168" t="s">
        <v>393</v>
      </c>
      <c r="H1415" s="167" t="s">
        <v>1</v>
      </c>
      <c r="I1415" s="169"/>
      <c r="L1415" s="166"/>
      <c r="M1415" s="170"/>
      <c r="T1415" s="171"/>
      <c r="AT1415" s="167" t="s">
        <v>296</v>
      </c>
      <c r="AU1415" s="167" t="s">
        <v>89</v>
      </c>
      <c r="AV1415" s="12" t="s">
        <v>86</v>
      </c>
      <c r="AW1415" s="12" t="s">
        <v>33</v>
      </c>
      <c r="AX1415" s="12" t="s">
        <v>78</v>
      </c>
      <c r="AY1415" s="167" t="s">
        <v>150</v>
      </c>
    </row>
    <row r="1416" spans="2:51" s="13" customFormat="1" ht="12">
      <c r="B1416" s="172"/>
      <c r="D1416" s="150" t="s">
        <v>296</v>
      </c>
      <c r="E1416" s="173" t="s">
        <v>1</v>
      </c>
      <c r="F1416" s="174" t="s">
        <v>1346</v>
      </c>
      <c r="H1416" s="175">
        <v>4</v>
      </c>
      <c r="I1416" s="176"/>
      <c r="L1416" s="172"/>
      <c r="M1416" s="177"/>
      <c r="T1416" s="178"/>
      <c r="AT1416" s="173" t="s">
        <v>296</v>
      </c>
      <c r="AU1416" s="173" t="s">
        <v>89</v>
      </c>
      <c r="AV1416" s="13" t="s">
        <v>89</v>
      </c>
      <c r="AW1416" s="13" t="s">
        <v>33</v>
      </c>
      <c r="AX1416" s="13" t="s">
        <v>78</v>
      </c>
      <c r="AY1416" s="173" t="s">
        <v>150</v>
      </c>
    </row>
    <row r="1417" spans="2:51" s="12" customFormat="1" ht="12">
      <c r="B1417" s="166"/>
      <c r="D1417" s="150" t="s">
        <v>296</v>
      </c>
      <c r="E1417" s="167" t="s">
        <v>1</v>
      </c>
      <c r="F1417" s="168" t="s">
        <v>407</v>
      </c>
      <c r="H1417" s="167" t="s">
        <v>1</v>
      </c>
      <c r="I1417" s="169"/>
      <c r="L1417" s="166"/>
      <c r="M1417" s="170"/>
      <c r="T1417" s="171"/>
      <c r="AT1417" s="167" t="s">
        <v>296</v>
      </c>
      <c r="AU1417" s="167" t="s">
        <v>89</v>
      </c>
      <c r="AV1417" s="12" t="s">
        <v>86</v>
      </c>
      <c r="AW1417" s="12" t="s">
        <v>33</v>
      </c>
      <c r="AX1417" s="12" t="s">
        <v>78</v>
      </c>
      <c r="AY1417" s="167" t="s">
        <v>150</v>
      </c>
    </row>
    <row r="1418" spans="2:51" s="13" customFormat="1" ht="12">
      <c r="B1418" s="172"/>
      <c r="D1418" s="150" t="s">
        <v>296</v>
      </c>
      <c r="E1418" s="173" t="s">
        <v>1</v>
      </c>
      <c r="F1418" s="174" t="s">
        <v>1341</v>
      </c>
      <c r="H1418" s="175">
        <v>1</v>
      </c>
      <c r="I1418" s="176"/>
      <c r="L1418" s="172"/>
      <c r="M1418" s="177"/>
      <c r="T1418" s="178"/>
      <c r="AT1418" s="173" t="s">
        <v>296</v>
      </c>
      <c r="AU1418" s="173" t="s">
        <v>89</v>
      </c>
      <c r="AV1418" s="13" t="s">
        <v>89</v>
      </c>
      <c r="AW1418" s="13" t="s">
        <v>33</v>
      </c>
      <c r="AX1418" s="13" t="s">
        <v>78</v>
      </c>
      <c r="AY1418" s="173" t="s">
        <v>150</v>
      </c>
    </row>
    <row r="1419" spans="2:51" s="12" customFormat="1" ht="12">
      <c r="B1419" s="166"/>
      <c r="D1419" s="150" t="s">
        <v>296</v>
      </c>
      <c r="E1419" s="167" t="s">
        <v>1</v>
      </c>
      <c r="F1419" s="168" t="s">
        <v>409</v>
      </c>
      <c r="H1419" s="167" t="s">
        <v>1</v>
      </c>
      <c r="I1419" s="169"/>
      <c r="L1419" s="166"/>
      <c r="M1419" s="170"/>
      <c r="T1419" s="171"/>
      <c r="AT1419" s="167" t="s">
        <v>296</v>
      </c>
      <c r="AU1419" s="167" t="s">
        <v>89</v>
      </c>
      <c r="AV1419" s="12" t="s">
        <v>86</v>
      </c>
      <c r="AW1419" s="12" t="s">
        <v>33</v>
      </c>
      <c r="AX1419" s="12" t="s">
        <v>78</v>
      </c>
      <c r="AY1419" s="167" t="s">
        <v>150</v>
      </c>
    </row>
    <row r="1420" spans="2:51" s="13" customFormat="1" ht="12">
      <c r="B1420" s="172"/>
      <c r="D1420" s="150" t="s">
        <v>296</v>
      </c>
      <c r="E1420" s="173" t="s">
        <v>1</v>
      </c>
      <c r="F1420" s="174" t="s">
        <v>1347</v>
      </c>
      <c r="H1420" s="175">
        <v>2</v>
      </c>
      <c r="I1420" s="176"/>
      <c r="L1420" s="172"/>
      <c r="M1420" s="177"/>
      <c r="T1420" s="178"/>
      <c r="AT1420" s="173" t="s">
        <v>296</v>
      </c>
      <c r="AU1420" s="173" t="s">
        <v>89</v>
      </c>
      <c r="AV1420" s="13" t="s">
        <v>89</v>
      </c>
      <c r="AW1420" s="13" t="s">
        <v>33</v>
      </c>
      <c r="AX1420" s="13" t="s">
        <v>78</v>
      </c>
      <c r="AY1420" s="173" t="s">
        <v>150</v>
      </c>
    </row>
    <row r="1421" spans="2:51" s="12" customFormat="1" ht="12">
      <c r="B1421" s="166"/>
      <c r="D1421" s="150" t="s">
        <v>296</v>
      </c>
      <c r="E1421" s="167" t="s">
        <v>1</v>
      </c>
      <c r="F1421" s="168" t="s">
        <v>395</v>
      </c>
      <c r="H1421" s="167" t="s">
        <v>1</v>
      </c>
      <c r="I1421" s="169"/>
      <c r="L1421" s="166"/>
      <c r="M1421" s="170"/>
      <c r="T1421" s="171"/>
      <c r="AT1421" s="167" t="s">
        <v>296</v>
      </c>
      <c r="AU1421" s="167" t="s">
        <v>89</v>
      </c>
      <c r="AV1421" s="12" t="s">
        <v>86</v>
      </c>
      <c r="AW1421" s="12" t="s">
        <v>33</v>
      </c>
      <c r="AX1421" s="12" t="s">
        <v>78</v>
      </c>
      <c r="AY1421" s="167" t="s">
        <v>150</v>
      </c>
    </row>
    <row r="1422" spans="2:51" s="13" customFormat="1" ht="12">
      <c r="B1422" s="172"/>
      <c r="D1422" s="150" t="s">
        <v>296</v>
      </c>
      <c r="E1422" s="173" t="s">
        <v>1</v>
      </c>
      <c r="F1422" s="174" t="s">
        <v>1341</v>
      </c>
      <c r="H1422" s="175">
        <v>1</v>
      </c>
      <c r="I1422" s="176"/>
      <c r="L1422" s="172"/>
      <c r="M1422" s="177"/>
      <c r="T1422" s="178"/>
      <c r="AT1422" s="173" t="s">
        <v>296</v>
      </c>
      <c r="AU1422" s="173" t="s">
        <v>89</v>
      </c>
      <c r="AV1422" s="13" t="s">
        <v>89</v>
      </c>
      <c r="AW1422" s="13" t="s">
        <v>33</v>
      </c>
      <c r="AX1422" s="13" t="s">
        <v>78</v>
      </c>
      <c r="AY1422" s="173" t="s">
        <v>150</v>
      </c>
    </row>
    <row r="1423" spans="2:51" s="12" customFormat="1" ht="12">
      <c r="B1423" s="166"/>
      <c r="D1423" s="150" t="s">
        <v>296</v>
      </c>
      <c r="E1423" s="167" t="s">
        <v>1</v>
      </c>
      <c r="F1423" s="168" t="s">
        <v>398</v>
      </c>
      <c r="H1423" s="167" t="s">
        <v>1</v>
      </c>
      <c r="I1423" s="169"/>
      <c r="L1423" s="166"/>
      <c r="M1423" s="170"/>
      <c r="T1423" s="171"/>
      <c r="AT1423" s="167" t="s">
        <v>296</v>
      </c>
      <c r="AU1423" s="167" t="s">
        <v>89</v>
      </c>
      <c r="AV1423" s="12" t="s">
        <v>86</v>
      </c>
      <c r="AW1423" s="12" t="s">
        <v>33</v>
      </c>
      <c r="AX1423" s="12" t="s">
        <v>78</v>
      </c>
      <c r="AY1423" s="167" t="s">
        <v>150</v>
      </c>
    </row>
    <row r="1424" spans="2:51" s="13" customFormat="1" ht="12">
      <c r="B1424" s="172"/>
      <c r="D1424" s="150" t="s">
        <v>296</v>
      </c>
      <c r="E1424" s="173" t="s">
        <v>1</v>
      </c>
      <c r="F1424" s="174" t="s">
        <v>1347</v>
      </c>
      <c r="H1424" s="175">
        <v>2</v>
      </c>
      <c r="I1424" s="176"/>
      <c r="L1424" s="172"/>
      <c r="M1424" s="177"/>
      <c r="T1424" s="178"/>
      <c r="AT1424" s="173" t="s">
        <v>296</v>
      </c>
      <c r="AU1424" s="173" t="s">
        <v>89</v>
      </c>
      <c r="AV1424" s="13" t="s">
        <v>89</v>
      </c>
      <c r="AW1424" s="13" t="s">
        <v>33</v>
      </c>
      <c r="AX1424" s="13" t="s">
        <v>78</v>
      </c>
      <c r="AY1424" s="173" t="s">
        <v>150</v>
      </c>
    </row>
    <row r="1425" spans="2:51" s="12" customFormat="1" ht="12">
      <c r="B1425" s="166"/>
      <c r="D1425" s="150" t="s">
        <v>296</v>
      </c>
      <c r="E1425" s="167" t="s">
        <v>1</v>
      </c>
      <c r="F1425" s="168" t="s">
        <v>510</v>
      </c>
      <c r="H1425" s="167" t="s">
        <v>1</v>
      </c>
      <c r="I1425" s="169"/>
      <c r="L1425" s="166"/>
      <c r="M1425" s="170"/>
      <c r="T1425" s="171"/>
      <c r="AT1425" s="167" t="s">
        <v>296</v>
      </c>
      <c r="AU1425" s="167" t="s">
        <v>89</v>
      </c>
      <c r="AV1425" s="12" t="s">
        <v>86</v>
      </c>
      <c r="AW1425" s="12" t="s">
        <v>33</v>
      </c>
      <c r="AX1425" s="12" t="s">
        <v>78</v>
      </c>
      <c r="AY1425" s="167" t="s">
        <v>150</v>
      </c>
    </row>
    <row r="1426" spans="2:51" s="13" customFormat="1" ht="12">
      <c r="B1426" s="172"/>
      <c r="D1426" s="150" t="s">
        <v>296</v>
      </c>
      <c r="E1426" s="173" t="s">
        <v>1</v>
      </c>
      <c r="F1426" s="174" t="s">
        <v>1341</v>
      </c>
      <c r="H1426" s="175">
        <v>1</v>
      </c>
      <c r="I1426" s="176"/>
      <c r="L1426" s="172"/>
      <c r="M1426" s="177"/>
      <c r="T1426" s="178"/>
      <c r="AT1426" s="173" t="s">
        <v>296</v>
      </c>
      <c r="AU1426" s="173" t="s">
        <v>89</v>
      </c>
      <c r="AV1426" s="13" t="s">
        <v>89</v>
      </c>
      <c r="AW1426" s="13" t="s">
        <v>33</v>
      </c>
      <c r="AX1426" s="13" t="s">
        <v>78</v>
      </c>
      <c r="AY1426" s="173" t="s">
        <v>150</v>
      </c>
    </row>
    <row r="1427" spans="2:51" s="12" customFormat="1" ht="12">
      <c r="B1427" s="166"/>
      <c r="D1427" s="150" t="s">
        <v>296</v>
      </c>
      <c r="E1427" s="167" t="s">
        <v>1</v>
      </c>
      <c r="F1427" s="168" t="s">
        <v>414</v>
      </c>
      <c r="H1427" s="167" t="s">
        <v>1</v>
      </c>
      <c r="I1427" s="169"/>
      <c r="L1427" s="166"/>
      <c r="M1427" s="170"/>
      <c r="T1427" s="171"/>
      <c r="AT1427" s="167" t="s">
        <v>296</v>
      </c>
      <c r="AU1427" s="167" t="s">
        <v>89</v>
      </c>
      <c r="AV1427" s="12" t="s">
        <v>86</v>
      </c>
      <c r="AW1427" s="12" t="s">
        <v>33</v>
      </c>
      <c r="AX1427" s="12" t="s">
        <v>78</v>
      </c>
      <c r="AY1427" s="167" t="s">
        <v>150</v>
      </c>
    </row>
    <row r="1428" spans="2:51" s="13" customFormat="1" ht="12">
      <c r="B1428" s="172"/>
      <c r="D1428" s="150" t="s">
        <v>296</v>
      </c>
      <c r="E1428" s="173" t="s">
        <v>1</v>
      </c>
      <c r="F1428" s="174" t="s">
        <v>1347</v>
      </c>
      <c r="H1428" s="175">
        <v>2</v>
      </c>
      <c r="I1428" s="176"/>
      <c r="L1428" s="172"/>
      <c r="M1428" s="177"/>
      <c r="T1428" s="178"/>
      <c r="AT1428" s="173" t="s">
        <v>296</v>
      </c>
      <c r="AU1428" s="173" t="s">
        <v>89</v>
      </c>
      <c r="AV1428" s="13" t="s">
        <v>89</v>
      </c>
      <c r="AW1428" s="13" t="s">
        <v>33</v>
      </c>
      <c r="AX1428" s="13" t="s">
        <v>78</v>
      </c>
      <c r="AY1428" s="173" t="s">
        <v>150</v>
      </c>
    </row>
    <row r="1429" spans="2:51" s="14" customFormat="1" ht="12">
      <c r="B1429" s="179"/>
      <c r="D1429" s="150" t="s">
        <v>296</v>
      </c>
      <c r="E1429" s="180" t="s">
        <v>1</v>
      </c>
      <c r="F1429" s="181" t="s">
        <v>303</v>
      </c>
      <c r="H1429" s="182">
        <v>19</v>
      </c>
      <c r="I1429" s="183"/>
      <c r="L1429" s="179"/>
      <c r="M1429" s="184"/>
      <c r="T1429" s="185"/>
      <c r="AT1429" s="180" t="s">
        <v>296</v>
      </c>
      <c r="AU1429" s="180" t="s">
        <v>89</v>
      </c>
      <c r="AV1429" s="14" t="s">
        <v>171</v>
      </c>
      <c r="AW1429" s="14" t="s">
        <v>33</v>
      </c>
      <c r="AX1429" s="14" t="s">
        <v>86</v>
      </c>
      <c r="AY1429" s="180" t="s">
        <v>150</v>
      </c>
    </row>
    <row r="1430" spans="2:65" s="1" customFormat="1" ht="16.5" customHeight="1">
      <c r="B1430" s="32"/>
      <c r="C1430" s="154" t="s">
        <v>1470</v>
      </c>
      <c r="D1430" s="154" t="s">
        <v>172</v>
      </c>
      <c r="E1430" s="155" t="s">
        <v>1471</v>
      </c>
      <c r="F1430" s="156" t="s">
        <v>1472</v>
      </c>
      <c r="G1430" s="157" t="s">
        <v>849</v>
      </c>
      <c r="H1430" s="158">
        <v>14</v>
      </c>
      <c r="I1430" s="159"/>
      <c r="J1430" s="160">
        <f>ROUND(I1430*H1430,2)</f>
        <v>0</v>
      </c>
      <c r="K1430" s="156" t="s">
        <v>294</v>
      </c>
      <c r="L1430" s="32"/>
      <c r="M1430" s="161" t="s">
        <v>1</v>
      </c>
      <c r="N1430" s="162" t="s">
        <v>43</v>
      </c>
      <c r="P1430" s="146">
        <f>O1430*H1430</f>
        <v>0</v>
      </c>
      <c r="Q1430" s="146">
        <v>0.00136</v>
      </c>
      <c r="R1430" s="146">
        <f>Q1430*H1430</f>
        <v>0.01904</v>
      </c>
      <c r="S1430" s="146">
        <v>0</v>
      </c>
      <c r="T1430" s="147">
        <f>S1430*H1430</f>
        <v>0</v>
      </c>
      <c r="AR1430" s="148" t="s">
        <v>171</v>
      </c>
      <c r="AT1430" s="148" t="s">
        <v>172</v>
      </c>
      <c r="AU1430" s="148" t="s">
        <v>89</v>
      </c>
      <c r="AY1430" s="17" t="s">
        <v>150</v>
      </c>
      <c r="BE1430" s="149">
        <f>IF(N1430="základní",J1430,0)</f>
        <v>0</v>
      </c>
      <c r="BF1430" s="149">
        <f>IF(N1430="snížená",J1430,0)</f>
        <v>0</v>
      </c>
      <c r="BG1430" s="149">
        <f>IF(N1430="zákl. přenesená",J1430,0)</f>
        <v>0</v>
      </c>
      <c r="BH1430" s="149">
        <f>IF(N1430="sníž. přenesená",J1430,0)</f>
        <v>0</v>
      </c>
      <c r="BI1430" s="149">
        <f>IF(N1430="nulová",J1430,0)</f>
        <v>0</v>
      </c>
      <c r="BJ1430" s="17" t="s">
        <v>86</v>
      </c>
      <c r="BK1430" s="149">
        <f>ROUND(I1430*H1430,2)</f>
        <v>0</v>
      </c>
      <c r="BL1430" s="17" t="s">
        <v>171</v>
      </c>
      <c r="BM1430" s="148" t="s">
        <v>1473</v>
      </c>
    </row>
    <row r="1431" spans="2:51" s="13" customFormat="1" ht="12">
      <c r="B1431" s="172"/>
      <c r="D1431" s="150" t="s">
        <v>296</v>
      </c>
      <c r="E1431" s="173" t="s">
        <v>1</v>
      </c>
      <c r="F1431" s="174" t="s">
        <v>1474</v>
      </c>
      <c r="H1431" s="175">
        <v>14</v>
      </c>
      <c r="I1431" s="176"/>
      <c r="L1431" s="172"/>
      <c r="M1431" s="177"/>
      <c r="T1431" s="178"/>
      <c r="AT1431" s="173" t="s">
        <v>296</v>
      </c>
      <c r="AU1431" s="173" t="s">
        <v>89</v>
      </c>
      <c r="AV1431" s="13" t="s">
        <v>89</v>
      </c>
      <c r="AW1431" s="13" t="s">
        <v>33</v>
      </c>
      <c r="AX1431" s="13" t="s">
        <v>86</v>
      </c>
      <c r="AY1431" s="173" t="s">
        <v>150</v>
      </c>
    </row>
    <row r="1432" spans="2:65" s="1" customFormat="1" ht="16.5" customHeight="1">
      <c r="B1432" s="32"/>
      <c r="C1432" s="136" t="s">
        <v>1475</v>
      </c>
      <c r="D1432" s="136" t="s">
        <v>153</v>
      </c>
      <c r="E1432" s="137" t="s">
        <v>1476</v>
      </c>
      <c r="F1432" s="138" t="s">
        <v>1477</v>
      </c>
      <c r="G1432" s="139" t="s">
        <v>849</v>
      </c>
      <c r="H1432" s="140">
        <v>6</v>
      </c>
      <c r="I1432" s="141"/>
      <c r="J1432" s="142">
        <f>ROUND(I1432*H1432,2)</f>
        <v>0</v>
      </c>
      <c r="K1432" s="138" t="s">
        <v>294</v>
      </c>
      <c r="L1432" s="143"/>
      <c r="M1432" s="144" t="s">
        <v>1</v>
      </c>
      <c r="N1432" s="145" t="s">
        <v>43</v>
      </c>
      <c r="P1432" s="146">
        <f>O1432*H1432</f>
        <v>0</v>
      </c>
      <c r="Q1432" s="146">
        <v>0.04</v>
      </c>
      <c r="R1432" s="146">
        <f>Q1432*H1432</f>
        <v>0.24</v>
      </c>
      <c r="S1432" s="146">
        <v>0</v>
      </c>
      <c r="T1432" s="147">
        <f>S1432*H1432</f>
        <v>0</v>
      </c>
      <c r="AR1432" s="148" t="s">
        <v>195</v>
      </c>
      <c r="AT1432" s="148" t="s">
        <v>153</v>
      </c>
      <c r="AU1432" s="148" t="s">
        <v>89</v>
      </c>
      <c r="AY1432" s="17" t="s">
        <v>150</v>
      </c>
      <c r="BE1432" s="149">
        <f>IF(N1432="základní",J1432,0)</f>
        <v>0</v>
      </c>
      <c r="BF1432" s="149">
        <f>IF(N1432="snížená",J1432,0)</f>
        <v>0</v>
      </c>
      <c r="BG1432" s="149">
        <f>IF(N1432="zákl. přenesená",J1432,0)</f>
        <v>0</v>
      </c>
      <c r="BH1432" s="149">
        <f>IF(N1432="sníž. přenesená",J1432,0)</f>
        <v>0</v>
      </c>
      <c r="BI1432" s="149">
        <f>IF(N1432="nulová",J1432,0)</f>
        <v>0</v>
      </c>
      <c r="BJ1432" s="17" t="s">
        <v>86</v>
      </c>
      <c r="BK1432" s="149">
        <f>ROUND(I1432*H1432,2)</f>
        <v>0</v>
      </c>
      <c r="BL1432" s="17" t="s">
        <v>171</v>
      </c>
      <c r="BM1432" s="148" t="s">
        <v>1478</v>
      </c>
    </row>
    <row r="1433" spans="2:51" s="12" customFormat="1" ht="12">
      <c r="B1433" s="166"/>
      <c r="D1433" s="150" t="s">
        <v>296</v>
      </c>
      <c r="E1433" s="167" t="s">
        <v>1</v>
      </c>
      <c r="F1433" s="168" t="s">
        <v>383</v>
      </c>
      <c r="H1433" s="167" t="s">
        <v>1</v>
      </c>
      <c r="I1433" s="169"/>
      <c r="L1433" s="166"/>
      <c r="M1433" s="170"/>
      <c r="T1433" s="171"/>
      <c r="AT1433" s="167" t="s">
        <v>296</v>
      </c>
      <c r="AU1433" s="167" t="s">
        <v>89</v>
      </c>
      <c r="AV1433" s="12" t="s">
        <v>86</v>
      </c>
      <c r="AW1433" s="12" t="s">
        <v>33</v>
      </c>
      <c r="AX1433" s="12" t="s">
        <v>78</v>
      </c>
      <c r="AY1433" s="167" t="s">
        <v>150</v>
      </c>
    </row>
    <row r="1434" spans="2:51" s="13" customFormat="1" ht="12">
      <c r="B1434" s="172"/>
      <c r="D1434" s="150" t="s">
        <v>296</v>
      </c>
      <c r="E1434" s="173" t="s">
        <v>1</v>
      </c>
      <c r="F1434" s="174" t="s">
        <v>1346</v>
      </c>
      <c r="H1434" s="175">
        <v>4</v>
      </c>
      <c r="I1434" s="176"/>
      <c r="L1434" s="172"/>
      <c r="M1434" s="177"/>
      <c r="T1434" s="178"/>
      <c r="AT1434" s="173" t="s">
        <v>296</v>
      </c>
      <c r="AU1434" s="173" t="s">
        <v>89</v>
      </c>
      <c r="AV1434" s="13" t="s">
        <v>89</v>
      </c>
      <c r="AW1434" s="13" t="s">
        <v>33</v>
      </c>
      <c r="AX1434" s="13" t="s">
        <v>78</v>
      </c>
      <c r="AY1434" s="173" t="s">
        <v>150</v>
      </c>
    </row>
    <row r="1435" spans="2:51" s="12" customFormat="1" ht="12">
      <c r="B1435" s="166"/>
      <c r="D1435" s="150" t="s">
        <v>296</v>
      </c>
      <c r="E1435" s="167" t="s">
        <v>1</v>
      </c>
      <c r="F1435" s="168" t="s">
        <v>393</v>
      </c>
      <c r="H1435" s="167" t="s">
        <v>1</v>
      </c>
      <c r="I1435" s="169"/>
      <c r="L1435" s="166"/>
      <c r="M1435" s="170"/>
      <c r="T1435" s="171"/>
      <c r="AT1435" s="167" t="s">
        <v>296</v>
      </c>
      <c r="AU1435" s="167" t="s">
        <v>89</v>
      </c>
      <c r="AV1435" s="12" t="s">
        <v>86</v>
      </c>
      <c r="AW1435" s="12" t="s">
        <v>33</v>
      </c>
      <c r="AX1435" s="12" t="s">
        <v>78</v>
      </c>
      <c r="AY1435" s="167" t="s">
        <v>150</v>
      </c>
    </row>
    <row r="1436" spans="2:51" s="13" customFormat="1" ht="12">
      <c r="B1436" s="172"/>
      <c r="D1436" s="150" t="s">
        <v>296</v>
      </c>
      <c r="E1436" s="173" t="s">
        <v>1</v>
      </c>
      <c r="F1436" s="174" t="s">
        <v>1347</v>
      </c>
      <c r="H1436" s="175">
        <v>2</v>
      </c>
      <c r="I1436" s="176"/>
      <c r="L1436" s="172"/>
      <c r="M1436" s="177"/>
      <c r="T1436" s="178"/>
      <c r="AT1436" s="173" t="s">
        <v>296</v>
      </c>
      <c r="AU1436" s="173" t="s">
        <v>89</v>
      </c>
      <c r="AV1436" s="13" t="s">
        <v>89</v>
      </c>
      <c r="AW1436" s="13" t="s">
        <v>33</v>
      </c>
      <c r="AX1436" s="13" t="s">
        <v>78</v>
      </c>
      <c r="AY1436" s="173" t="s">
        <v>150</v>
      </c>
    </row>
    <row r="1437" spans="2:51" s="14" customFormat="1" ht="12">
      <c r="B1437" s="179"/>
      <c r="D1437" s="150" t="s">
        <v>296</v>
      </c>
      <c r="E1437" s="180" t="s">
        <v>1</v>
      </c>
      <c r="F1437" s="181" t="s">
        <v>303</v>
      </c>
      <c r="H1437" s="182">
        <v>6</v>
      </c>
      <c r="I1437" s="183"/>
      <c r="L1437" s="179"/>
      <c r="M1437" s="184"/>
      <c r="T1437" s="185"/>
      <c r="AT1437" s="180" t="s">
        <v>296</v>
      </c>
      <c r="AU1437" s="180" t="s">
        <v>89</v>
      </c>
      <c r="AV1437" s="14" t="s">
        <v>171</v>
      </c>
      <c r="AW1437" s="14" t="s">
        <v>33</v>
      </c>
      <c r="AX1437" s="14" t="s">
        <v>86</v>
      </c>
      <c r="AY1437" s="180" t="s">
        <v>150</v>
      </c>
    </row>
    <row r="1438" spans="2:65" s="1" customFormat="1" ht="16.5" customHeight="1">
      <c r="B1438" s="32"/>
      <c r="C1438" s="136" t="s">
        <v>1479</v>
      </c>
      <c r="D1438" s="136" t="s">
        <v>153</v>
      </c>
      <c r="E1438" s="137" t="s">
        <v>1480</v>
      </c>
      <c r="F1438" s="138" t="s">
        <v>1481</v>
      </c>
      <c r="G1438" s="139" t="s">
        <v>849</v>
      </c>
      <c r="H1438" s="140">
        <v>8</v>
      </c>
      <c r="I1438" s="141"/>
      <c r="J1438" s="142">
        <f>ROUND(I1438*H1438,2)</f>
        <v>0</v>
      </c>
      <c r="K1438" s="138" t="s">
        <v>294</v>
      </c>
      <c r="L1438" s="143"/>
      <c r="M1438" s="144" t="s">
        <v>1</v>
      </c>
      <c r="N1438" s="145" t="s">
        <v>43</v>
      </c>
      <c r="P1438" s="146">
        <f>O1438*H1438</f>
        <v>0</v>
      </c>
      <c r="Q1438" s="146">
        <v>0.043</v>
      </c>
      <c r="R1438" s="146">
        <f>Q1438*H1438</f>
        <v>0.344</v>
      </c>
      <c r="S1438" s="146">
        <v>0</v>
      </c>
      <c r="T1438" s="147">
        <f>S1438*H1438</f>
        <v>0</v>
      </c>
      <c r="AR1438" s="148" t="s">
        <v>195</v>
      </c>
      <c r="AT1438" s="148" t="s">
        <v>153</v>
      </c>
      <c r="AU1438" s="148" t="s">
        <v>89</v>
      </c>
      <c r="AY1438" s="17" t="s">
        <v>150</v>
      </c>
      <c r="BE1438" s="149">
        <f>IF(N1438="základní",J1438,0)</f>
        <v>0</v>
      </c>
      <c r="BF1438" s="149">
        <f>IF(N1438="snížená",J1438,0)</f>
        <v>0</v>
      </c>
      <c r="BG1438" s="149">
        <f>IF(N1438="zákl. přenesená",J1438,0)</f>
        <v>0</v>
      </c>
      <c r="BH1438" s="149">
        <f>IF(N1438="sníž. přenesená",J1438,0)</f>
        <v>0</v>
      </c>
      <c r="BI1438" s="149">
        <f>IF(N1438="nulová",J1438,0)</f>
        <v>0</v>
      </c>
      <c r="BJ1438" s="17" t="s">
        <v>86</v>
      </c>
      <c r="BK1438" s="149">
        <f>ROUND(I1438*H1438,2)</f>
        <v>0</v>
      </c>
      <c r="BL1438" s="17" t="s">
        <v>171</v>
      </c>
      <c r="BM1438" s="148" t="s">
        <v>1482</v>
      </c>
    </row>
    <row r="1439" spans="2:51" s="12" customFormat="1" ht="12">
      <c r="B1439" s="166"/>
      <c r="D1439" s="150" t="s">
        <v>296</v>
      </c>
      <c r="E1439" s="167" t="s">
        <v>1</v>
      </c>
      <c r="F1439" s="168" t="s">
        <v>383</v>
      </c>
      <c r="H1439" s="167" t="s">
        <v>1</v>
      </c>
      <c r="I1439" s="169"/>
      <c r="L1439" s="166"/>
      <c r="M1439" s="170"/>
      <c r="T1439" s="171"/>
      <c r="AT1439" s="167" t="s">
        <v>296</v>
      </c>
      <c r="AU1439" s="167" t="s">
        <v>89</v>
      </c>
      <c r="AV1439" s="12" t="s">
        <v>86</v>
      </c>
      <c r="AW1439" s="12" t="s">
        <v>33</v>
      </c>
      <c r="AX1439" s="12" t="s">
        <v>78</v>
      </c>
      <c r="AY1439" s="167" t="s">
        <v>150</v>
      </c>
    </row>
    <row r="1440" spans="2:51" s="13" customFormat="1" ht="12">
      <c r="B1440" s="172"/>
      <c r="D1440" s="150" t="s">
        <v>296</v>
      </c>
      <c r="E1440" s="173" t="s">
        <v>1</v>
      </c>
      <c r="F1440" s="174" t="s">
        <v>1341</v>
      </c>
      <c r="H1440" s="175">
        <v>1</v>
      </c>
      <c r="I1440" s="176"/>
      <c r="L1440" s="172"/>
      <c r="M1440" s="177"/>
      <c r="T1440" s="178"/>
      <c r="AT1440" s="173" t="s">
        <v>296</v>
      </c>
      <c r="AU1440" s="173" t="s">
        <v>89</v>
      </c>
      <c r="AV1440" s="13" t="s">
        <v>89</v>
      </c>
      <c r="AW1440" s="13" t="s">
        <v>33</v>
      </c>
      <c r="AX1440" s="13" t="s">
        <v>78</v>
      </c>
      <c r="AY1440" s="173" t="s">
        <v>150</v>
      </c>
    </row>
    <row r="1441" spans="2:51" s="12" customFormat="1" ht="12">
      <c r="B1441" s="166"/>
      <c r="D1441" s="150" t="s">
        <v>296</v>
      </c>
      <c r="E1441" s="167" t="s">
        <v>1</v>
      </c>
      <c r="F1441" s="168" t="s">
        <v>393</v>
      </c>
      <c r="H1441" s="167" t="s">
        <v>1</v>
      </c>
      <c r="I1441" s="169"/>
      <c r="L1441" s="166"/>
      <c r="M1441" s="170"/>
      <c r="T1441" s="171"/>
      <c r="AT1441" s="167" t="s">
        <v>296</v>
      </c>
      <c r="AU1441" s="167" t="s">
        <v>89</v>
      </c>
      <c r="AV1441" s="12" t="s">
        <v>86</v>
      </c>
      <c r="AW1441" s="12" t="s">
        <v>33</v>
      </c>
      <c r="AX1441" s="12" t="s">
        <v>78</v>
      </c>
      <c r="AY1441" s="167" t="s">
        <v>150</v>
      </c>
    </row>
    <row r="1442" spans="2:51" s="13" customFormat="1" ht="12">
      <c r="B1442" s="172"/>
      <c r="D1442" s="150" t="s">
        <v>296</v>
      </c>
      <c r="E1442" s="173" t="s">
        <v>1</v>
      </c>
      <c r="F1442" s="174" t="s">
        <v>1341</v>
      </c>
      <c r="H1442" s="175">
        <v>1</v>
      </c>
      <c r="I1442" s="176"/>
      <c r="L1442" s="172"/>
      <c r="M1442" s="177"/>
      <c r="T1442" s="178"/>
      <c r="AT1442" s="173" t="s">
        <v>296</v>
      </c>
      <c r="AU1442" s="173" t="s">
        <v>89</v>
      </c>
      <c r="AV1442" s="13" t="s">
        <v>89</v>
      </c>
      <c r="AW1442" s="13" t="s">
        <v>33</v>
      </c>
      <c r="AX1442" s="13" t="s">
        <v>78</v>
      </c>
      <c r="AY1442" s="173" t="s">
        <v>150</v>
      </c>
    </row>
    <row r="1443" spans="2:51" s="12" customFormat="1" ht="12">
      <c r="B1443" s="166"/>
      <c r="D1443" s="150" t="s">
        <v>296</v>
      </c>
      <c r="E1443" s="167" t="s">
        <v>1</v>
      </c>
      <c r="F1443" s="168" t="s">
        <v>407</v>
      </c>
      <c r="H1443" s="167" t="s">
        <v>1</v>
      </c>
      <c r="I1443" s="169"/>
      <c r="L1443" s="166"/>
      <c r="M1443" s="170"/>
      <c r="T1443" s="171"/>
      <c r="AT1443" s="167" t="s">
        <v>296</v>
      </c>
      <c r="AU1443" s="167" t="s">
        <v>89</v>
      </c>
      <c r="AV1443" s="12" t="s">
        <v>86</v>
      </c>
      <c r="AW1443" s="12" t="s">
        <v>33</v>
      </c>
      <c r="AX1443" s="12" t="s">
        <v>78</v>
      </c>
      <c r="AY1443" s="167" t="s">
        <v>150</v>
      </c>
    </row>
    <row r="1444" spans="2:51" s="13" customFormat="1" ht="12">
      <c r="B1444" s="172"/>
      <c r="D1444" s="150" t="s">
        <v>296</v>
      </c>
      <c r="E1444" s="173" t="s">
        <v>1</v>
      </c>
      <c r="F1444" s="174" t="s">
        <v>1341</v>
      </c>
      <c r="H1444" s="175">
        <v>1</v>
      </c>
      <c r="I1444" s="176"/>
      <c r="L1444" s="172"/>
      <c r="M1444" s="177"/>
      <c r="T1444" s="178"/>
      <c r="AT1444" s="173" t="s">
        <v>296</v>
      </c>
      <c r="AU1444" s="173" t="s">
        <v>89</v>
      </c>
      <c r="AV1444" s="13" t="s">
        <v>89</v>
      </c>
      <c r="AW1444" s="13" t="s">
        <v>33</v>
      </c>
      <c r="AX1444" s="13" t="s">
        <v>78</v>
      </c>
      <c r="AY1444" s="173" t="s">
        <v>150</v>
      </c>
    </row>
    <row r="1445" spans="2:51" s="12" customFormat="1" ht="12">
      <c r="B1445" s="166"/>
      <c r="D1445" s="150" t="s">
        <v>296</v>
      </c>
      <c r="E1445" s="167" t="s">
        <v>1</v>
      </c>
      <c r="F1445" s="168" t="s">
        <v>409</v>
      </c>
      <c r="H1445" s="167" t="s">
        <v>1</v>
      </c>
      <c r="I1445" s="169"/>
      <c r="L1445" s="166"/>
      <c r="M1445" s="170"/>
      <c r="T1445" s="171"/>
      <c r="AT1445" s="167" t="s">
        <v>296</v>
      </c>
      <c r="AU1445" s="167" t="s">
        <v>89</v>
      </c>
      <c r="AV1445" s="12" t="s">
        <v>86</v>
      </c>
      <c r="AW1445" s="12" t="s">
        <v>33</v>
      </c>
      <c r="AX1445" s="12" t="s">
        <v>78</v>
      </c>
      <c r="AY1445" s="167" t="s">
        <v>150</v>
      </c>
    </row>
    <row r="1446" spans="2:51" s="13" customFormat="1" ht="12">
      <c r="B1446" s="172"/>
      <c r="D1446" s="150" t="s">
        <v>296</v>
      </c>
      <c r="E1446" s="173" t="s">
        <v>1</v>
      </c>
      <c r="F1446" s="174" t="s">
        <v>1341</v>
      </c>
      <c r="H1446" s="175">
        <v>1</v>
      </c>
      <c r="I1446" s="176"/>
      <c r="L1446" s="172"/>
      <c r="M1446" s="177"/>
      <c r="T1446" s="178"/>
      <c r="AT1446" s="173" t="s">
        <v>296</v>
      </c>
      <c r="AU1446" s="173" t="s">
        <v>89</v>
      </c>
      <c r="AV1446" s="13" t="s">
        <v>89</v>
      </c>
      <c r="AW1446" s="13" t="s">
        <v>33</v>
      </c>
      <c r="AX1446" s="13" t="s">
        <v>78</v>
      </c>
      <c r="AY1446" s="173" t="s">
        <v>150</v>
      </c>
    </row>
    <row r="1447" spans="2:51" s="12" customFormat="1" ht="12">
      <c r="B1447" s="166"/>
      <c r="D1447" s="150" t="s">
        <v>296</v>
      </c>
      <c r="E1447" s="167" t="s">
        <v>1</v>
      </c>
      <c r="F1447" s="168" t="s">
        <v>395</v>
      </c>
      <c r="H1447" s="167" t="s">
        <v>1</v>
      </c>
      <c r="I1447" s="169"/>
      <c r="L1447" s="166"/>
      <c r="M1447" s="170"/>
      <c r="T1447" s="171"/>
      <c r="AT1447" s="167" t="s">
        <v>296</v>
      </c>
      <c r="AU1447" s="167" t="s">
        <v>89</v>
      </c>
      <c r="AV1447" s="12" t="s">
        <v>86</v>
      </c>
      <c r="AW1447" s="12" t="s">
        <v>33</v>
      </c>
      <c r="AX1447" s="12" t="s">
        <v>78</v>
      </c>
      <c r="AY1447" s="167" t="s">
        <v>150</v>
      </c>
    </row>
    <row r="1448" spans="2:51" s="13" customFormat="1" ht="12">
      <c r="B1448" s="172"/>
      <c r="D1448" s="150" t="s">
        <v>296</v>
      </c>
      <c r="E1448" s="173" t="s">
        <v>1</v>
      </c>
      <c r="F1448" s="174" t="s">
        <v>1341</v>
      </c>
      <c r="H1448" s="175">
        <v>1</v>
      </c>
      <c r="I1448" s="176"/>
      <c r="L1448" s="172"/>
      <c r="M1448" s="177"/>
      <c r="T1448" s="178"/>
      <c r="AT1448" s="173" t="s">
        <v>296</v>
      </c>
      <c r="AU1448" s="173" t="s">
        <v>89</v>
      </c>
      <c r="AV1448" s="13" t="s">
        <v>89</v>
      </c>
      <c r="AW1448" s="13" t="s">
        <v>33</v>
      </c>
      <c r="AX1448" s="13" t="s">
        <v>78</v>
      </c>
      <c r="AY1448" s="173" t="s">
        <v>150</v>
      </c>
    </row>
    <row r="1449" spans="2:51" s="12" customFormat="1" ht="12">
      <c r="B1449" s="166"/>
      <c r="D1449" s="150" t="s">
        <v>296</v>
      </c>
      <c r="E1449" s="167" t="s">
        <v>1</v>
      </c>
      <c r="F1449" s="168" t="s">
        <v>398</v>
      </c>
      <c r="H1449" s="167" t="s">
        <v>1</v>
      </c>
      <c r="I1449" s="169"/>
      <c r="L1449" s="166"/>
      <c r="M1449" s="170"/>
      <c r="T1449" s="171"/>
      <c r="AT1449" s="167" t="s">
        <v>296</v>
      </c>
      <c r="AU1449" s="167" t="s">
        <v>89</v>
      </c>
      <c r="AV1449" s="12" t="s">
        <v>86</v>
      </c>
      <c r="AW1449" s="12" t="s">
        <v>33</v>
      </c>
      <c r="AX1449" s="12" t="s">
        <v>78</v>
      </c>
      <c r="AY1449" s="167" t="s">
        <v>150</v>
      </c>
    </row>
    <row r="1450" spans="2:51" s="13" customFormat="1" ht="12">
      <c r="B1450" s="172"/>
      <c r="D1450" s="150" t="s">
        <v>296</v>
      </c>
      <c r="E1450" s="173" t="s">
        <v>1</v>
      </c>
      <c r="F1450" s="174" t="s">
        <v>1341</v>
      </c>
      <c r="H1450" s="175">
        <v>1</v>
      </c>
      <c r="I1450" s="176"/>
      <c r="L1450" s="172"/>
      <c r="M1450" s="177"/>
      <c r="T1450" s="178"/>
      <c r="AT1450" s="173" t="s">
        <v>296</v>
      </c>
      <c r="AU1450" s="173" t="s">
        <v>89</v>
      </c>
      <c r="AV1450" s="13" t="s">
        <v>89</v>
      </c>
      <c r="AW1450" s="13" t="s">
        <v>33</v>
      </c>
      <c r="AX1450" s="13" t="s">
        <v>78</v>
      </c>
      <c r="AY1450" s="173" t="s">
        <v>150</v>
      </c>
    </row>
    <row r="1451" spans="2:51" s="12" customFormat="1" ht="12">
      <c r="B1451" s="166"/>
      <c r="D1451" s="150" t="s">
        <v>296</v>
      </c>
      <c r="E1451" s="167" t="s">
        <v>1</v>
      </c>
      <c r="F1451" s="168" t="s">
        <v>510</v>
      </c>
      <c r="H1451" s="167" t="s">
        <v>1</v>
      </c>
      <c r="I1451" s="169"/>
      <c r="L1451" s="166"/>
      <c r="M1451" s="170"/>
      <c r="T1451" s="171"/>
      <c r="AT1451" s="167" t="s">
        <v>296</v>
      </c>
      <c r="AU1451" s="167" t="s">
        <v>89</v>
      </c>
      <c r="AV1451" s="12" t="s">
        <v>86</v>
      </c>
      <c r="AW1451" s="12" t="s">
        <v>33</v>
      </c>
      <c r="AX1451" s="12" t="s">
        <v>78</v>
      </c>
      <c r="AY1451" s="167" t="s">
        <v>150</v>
      </c>
    </row>
    <row r="1452" spans="2:51" s="13" customFormat="1" ht="12">
      <c r="B1452" s="172"/>
      <c r="D1452" s="150" t="s">
        <v>296</v>
      </c>
      <c r="E1452" s="173" t="s">
        <v>1</v>
      </c>
      <c r="F1452" s="174" t="s">
        <v>1341</v>
      </c>
      <c r="H1452" s="175">
        <v>1</v>
      </c>
      <c r="I1452" s="176"/>
      <c r="L1452" s="172"/>
      <c r="M1452" s="177"/>
      <c r="T1452" s="178"/>
      <c r="AT1452" s="173" t="s">
        <v>296</v>
      </c>
      <c r="AU1452" s="173" t="s">
        <v>89</v>
      </c>
      <c r="AV1452" s="13" t="s">
        <v>89</v>
      </c>
      <c r="AW1452" s="13" t="s">
        <v>33</v>
      </c>
      <c r="AX1452" s="13" t="s">
        <v>78</v>
      </c>
      <c r="AY1452" s="173" t="s">
        <v>150</v>
      </c>
    </row>
    <row r="1453" spans="2:51" s="12" customFormat="1" ht="12">
      <c r="B1453" s="166"/>
      <c r="D1453" s="150" t="s">
        <v>296</v>
      </c>
      <c r="E1453" s="167" t="s">
        <v>1</v>
      </c>
      <c r="F1453" s="168" t="s">
        <v>414</v>
      </c>
      <c r="H1453" s="167" t="s">
        <v>1</v>
      </c>
      <c r="I1453" s="169"/>
      <c r="L1453" s="166"/>
      <c r="M1453" s="170"/>
      <c r="T1453" s="171"/>
      <c r="AT1453" s="167" t="s">
        <v>296</v>
      </c>
      <c r="AU1453" s="167" t="s">
        <v>89</v>
      </c>
      <c r="AV1453" s="12" t="s">
        <v>86</v>
      </c>
      <c r="AW1453" s="12" t="s">
        <v>33</v>
      </c>
      <c r="AX1453" s="12" t="s">
        <v>78</v>
      </c>
      <c r="AY1453" s="167" t="s">
        <v>150</v>
      </c>
    </row>
    <row r="1454" spans="2:51" s="13" customFormat="1" ht="12">
      <c r="B1454" s="172"/>
      <c r="D1454" s="150" t="s">
        <v>296</v>
      </c>
      <c r="E1454" s="173" t="s">
        <v>1</v>
      </c>
      <c r="F1454" s="174" t="s">
        <v>1341</v>
      </c>
      <c r="H1454" s="175">
        <v>1</v>
      </c>
      <c r="I1454" s="176"/>
      <c r="L1454" s="172"/>
      <c r="M1454" s="177"/>
      <c r="T1454" s="178"/>
      <c r="AT1454" s="173" t="s">
        <v>296</v>
      </c>
      <c r="AU1454" s="173" t="s">
        <v>89</v>
      </c>
      <c r="AV1454" s="13" t="s">
        <v>89</v>
      </c>
      <c r="AW1454" s="13" t="s">
        <v>33</v>
      </c>
      <c r="AX1454" s="13" t="s">
        <v>78</v>
      </c>
      <c r="AY1454" s="173" t="s">
        <v>150</v>
      </c>
    </row>
    <row r="1455" spans="2:51" s="14" customFormat="1" ht="12">
      <c r="B1455" s="179"/>
      <c r="D1455" s="150" t="s">
        <v>296</v>
      </c>
      <c r="E1455" s="180" t="s">
        <v>1</v>
      </c>
      <c r="F1455" s="181" t="s">
        <v>303</v>
      </c>
      <c r="H1455" s="182">
        <v>8</v>
      </c>
      <c r="I1455" s="183"/>
      <c r="L1455" s="179"/>
      <c r="M1455" s="184"/>
      <c r="T1455" s="185"/>
      <c r="AT1455" s="180" t="s">
        <v>296</v>
      </c>
      <c r="AU1455" s="180" t="s">
        <v>89</v>
      </c>
      <c r="AV1455" s="14" t="s">
        <v>171</v>
      </c>
      <c r="AW1455" s="14" t="s">
        <v>33</v>
      </c>
      <c r="AX1455" s="14" t="s">
        <v>86</v>
      </c>
      <c r="AY1455" s="180" t="s">
        <v>150</v>
      </c>
    </row>
    <row r="1456" spans="2:65" s="1" customFormat="1" ht="21.75" customHeight="1">
      <c r="B1456" s="32"/>
      <c r="C1456" s="154" t="s">
        <v>1483</v>
      </c>
      <c r="D1456" s="154" t="s">
        <v>172</v>
      </c>
      <c r="E1456" s="155" t="s">
        <v>1484</v>
      </c>
      <c r="F1456" s="156" t="s">
        <v>1485</v>
      </c>
      <c r="G1456" s="157" t="s">
        <v>849</v>
      </c>
      <c r="H1456" s="158">
        <v>13</v>
      </c>
      <c r="I1456" s="159"/>
      <c r="J1456" s="160">
        <f>ROUND(I1456*H1456,2)</f>
        <v>0</v>
      </c>
      <c r="K1456" s="156" t="s">
        <v>294</v>
      </c>
      <c r="L1456" s="32"/>
      <c r="M1456" s="161" t="s">
        <v>1</v>
      </c>
      <c r="N1456" s="162" t="s">
        <v>43</v>
      </c>
      <c r="P1456" s="146">
        <f>O1456*H1456</f>
        <v>0</v>
      </c>
      <c r="Q1456" s="146">
        <v>0.00165</v>
      </c>
      <c r="R1456" s="146">
        <f>Q1456*H1456</f>
        <v>0.02145</v>
      </c>
      <c r="S1456" s="146">
        <v>0</v>
      </c>
      <c r="T1456" s="147">
        <f>S1456*H1456</f>
        <v>0</v>
      </c>
      <c r="AR1456" s="148" t="s">
        <v>171</v>
      </c>
      <c r="AT1456" s="148" t="s">
        <v>172</v>
      </c>
      <c r="AU1456" s="148" t="s">
        <v>89</v>
      </c>
      <c r="AY1456" s="17" t="s">
        <v>150</v>
      </c>
      <c r="BE1456" s="149">
        <f>IF(N1456="základní",J1456,0)</f>
        <v>0</v>
      </c>
      <c r="BF1456" s="149">
        <f>IF(N1456="snížená",J1456,0)</f>
        <v>0</v>
      </c>
      <c r="BG1456" s="149">
        <f>IF(N1456="zákl. přenesená",J1456,0)</f>
        <v>0</v>
      </c>
      <c r="BH1456" s="149">
        <f>IF(N1456="sníž. přenesená",J1456,0)</f>
        <v>0</v>
      </c>
      <c r="BI1456" s="149">
        <f>IF(N1456="nulová",J1456,0)</f>
        <v>0</v>
      </c>
      <c r="BJ1456" s="17" t="s">
        <v>86</v>
      </c>
      <c r="BK1456" s="149">
        <f>ROUND(I1456*H1456,2)</f>
        <v>0</v>
      </c>
      <c r="BL1456" s="17" t="s">
        <v>171</v>
      </c>
      <c r="BM1456" s="148" t="s">
        <v>1486</v>
      </c>
    </row>
    <row r="1457" spans="2:51" s="13" customFormat="1" ht="12">
      <c r="B1457" s="172"/>
      <c r="D1457" s="150" t="s">
        <v>296</v>
      </c>
      <c r="E1457" s="173" t="s">
        <v>1</v>
      </c>
      <c r="F1457" s="174" t="s">
        <v>1487</v>
      </c>
      <c r="H1457" s="175">
        <v>13</v>
      </c>
      <c r="I1457" s="176"/>
      <c r="L1457" s="172"/>
      <c r="M1457" s="177"/>
      <c r="T1457" s="178"/>
      <c r="AT1457" s="173" t="s">
        <v>296</v>
      </c>
      <c r="AU1457" s="173" t="s">
        <v>89</v>
      </c>
      <c r="AV1457" s="13" t="s">
        <v>89</v>
      </c>
      <c r="AW1457" s="13" t="s">
        <v>33</v>
      </c>
      <c r="AX1457" s="13" t="s">
        <v>86</v>
      </c>
      <c r="AY1457" s="173" t="s">
        <v>150</v>
      </c>
    </row>
    <row r="1458" spans="2:65" s="1" customFormat="1" ht="16.5" customHeight="1">
      <c r="B1458" s="32"/>
      <c r="C1458" s="136" t="s">
        <v>1488</v>
      </c>
      <c r="D1458" s="136" t="s">
        <v>153</v>
      </c>
      <c r="E1458" s="137" t="s">
        <v>1489</v>
      </c>
      <c r="F1458" s="138" t="s">
        <v>1490</v>
      </c>
      <c r="G1458" s="139" t="s">
        <v>849</v>
      </c>
      <c r="H1458" s="140">
        <v>13</v>
      </c>
      <c r="I1458" s="141"/>
      <c r="J1458" s="142">
        <f>ROUND(I1458*H1458,2)</f>
        <v>0</v>
      </c>
      <c r="K1458" s="138" t="s">
        <v>294</v>
      </c>
      <c r="L1458" s="143"/>
      <c r="M1458" s="144" t="s">
        <v>1</v>
      </c>
      <c r="N1458" s="145" t="s">
        <v>43</v>
      </c>
      <c r="P1458" s="146">
        <f>O1458*H1458</f>
        <v>0</v>
      </c>
      <c r="Q1458" s="146">
        <v>0.0245</v>
      </c>
      <c r="R1458" s="146">
        <f>Q1458*H1458</f>
        <v>0.3185</v>
      </c>
      <c r="S1458" s="146">
        <v>0</v>
      </c>
      <c r="T1458" s="147">
        <f>S1458*H1458</f>
        <v>0</v>
      </c>
      <c r="AR1458" s="148" t="s">
        <v>195</v>
      </c>
      <c r="AT1458" s="148" t="s">
        <v>153</v>
      </c>
      <c r="AU1458" s="148" t="s">
        <v>89</v>
      </c>
      <c r="AY1458" s="17" t="s">
        <v>150</v>
      </c>
      <c r="BE1458" s="149">
        <f>IF(N1458="základní",J1458,0)</f>
        <v>0</v>
      </c>
      <c r="BF1458" s="149">
        <f>IF(N1458="snížená",J1458,0)</f>
        <v>0</v>
      </c>
      <c r="BG1458" s="149">
        <f>IF(N1458="zákl. přenesená",J1458,0)</f>
        <v>0</v>
      </c>
      <c r="BH1458" s="149">
        <f>IF(N1458="sníž. přenesená",J1458,0)</f>
        <v>0</v>
      </c>
      <c r="BI1458" s="149">
        <f>IF(N1458="nulová",J1458,0)</f>
        <v>0</v>
      </c>
      <c r="BJ1458" s="17" t="s">
        <v>86</v>
      </c>
      <c r="BK1458" s="149">
        <f>ROUND(I1458*H1458,2)</f>
        <v>0</v>
      </c>
      <c r="BL1458" s="17" t="s">
        <v>171</v>
      </c>
      <c r="BM1458" s="148" t="s">
        <v>1491</v>
      </c>
    </row>
    <row r="1459" spans="2:51" s="12" customFormat="1" ht="12">
      <c r="B1459" s="166"/>
      <c r="D1459" s="150" t="s">
        <v>296</v>
      </c>
      <c r="E1459" s="167" t="s">
        <v>1</v>
      </c>
      <c r="F1459" s="168" t="s">
        <v>383</v>
      </c>
      <c r="H1459" s="167" t="s">
        <v>1</v>
      </c>
      <c r="I1459" s="169"/>
      <c r="L1459" s="166"/>
      <c r="M1459" s="170"/>
      <c r="T1459" s="171"/>
      <c r="AT1459" s="167" t="s">
        <v>296</v>
      </c>
      <c r="AU1459" s="167" t="s">
        <v>89</v>
      </c>
      <c r="AV1459" s="12" t="s">
        <v>86</v>
      </c>
      <c r="AW1459" s="12" t="s">
        <v>33</v>
      </c>
      <c r="AX1459" s="12" t="s">
        <v>78</v>
      </c>
      <c r="AY1459" s="167" t="s">
        <v>150</v>
      </c>
    </row>
    <row r="1460" spans="2:51" s="13" customFormat="1" ht="12">
      <c r="B1460" s="172"/>
      <c r="D1460" s="150" t="s">
        <v>296</v>
      </c>
      <c r="E1460" s="173" t="s">
        <v>1</v>
      </c>
      <c r="F1460" s="174" t="s">
        <v>1420</v>
      </c>
      <c r="H1460" s="175">
        <v>6</v>
      </c>
      <c r="I1460" s="176"/>
      <c r="L1460" s="172"/>
      <c r="M1460" s="177"/>
      <c r="T1460" s="178"/>
      <c r="AT1460" s="173" t="s">
        <v>296</v>
      </c>
      <c r="AU1460" s="173" t="s">
        <v>89</v>
      </c>
      <c r="AV1460" s="13" t="s">
        <v>89</v>
      </c>
      <c r="AW1460" s="13" t="s">
        <v>33</v>
      </c>
      <c r="AX1460" s="13" t="s">
        <v>78</v>
      </c>
      <c r="AY1460" s="173" t="s">
        <v>150</v>
      </c>
    </row>
    <row r="1461" spans="2:51" s="12" customFormat="1" ht="12">
      <c r="B1461" s="166"/>
      <c r="D1461" s="150" t="s">
        <v>296</v>
      </c>
      <c r="E1461" s="167" t="s">
        <v>1</v>
      </c>
      <c r="F1461" s="168" t="s">
        <v>393</v>
      </c>
      <c r="H1461" s="167" t="s">
        <v>1</v>
      </c>
      <c r="I1461" s="169"/>
      <c r="L1461" s="166"/>
      <c r="M1461" s="170"/>
      <c r="T1461" s="171"/>
      <c r="AT1461" s="167" t="s">
        <v>296</v>
      </c>
      <c r="AU1461" s="167" t="s">
        <v>89</v>
      </c>
      <c r="AV1461" s="12" t="s">
        <v>86</v>
      </c>
      <c r="AW1461" s="12" t="s">
        <v>33</v>
      </c>
      <c r="AX1461" s="12" t="s">
        <v>78</v>
      </c>
      <c r="AY1461" s="167" t="s">
        <v>150</v>
      </c>
    </row>
    <row r="1462" spans="2:51" s="13" customFormat="1" ht="12">
      <c r="B1462" s="172"/>
      <c r="D1462" s="150" t="s">
        <v>296</v>
      </c>
      <c r="E1462" s="173" t="s">
        <v>1</v>
      </c>
      <c r="F1462" s="174" t="s">
        <v>1341</v>
      </c>
      <c r="H1462" s="175">
        <v>1</v>
      </c>
      <c r="I1462" s="176"/>
      <c r="L1462" s="172"/>
      <c r="M1462" s="177"/>
      <c r="T1462" s="178"/>
      <c r="AT1462" s="173" t="s">
        <v>296</v>
      </c>
      <c r="AU1462" s="173" t="s">
        <v>89</v>
      </c>
      <c r="AV1462" s="13" t="s">
        <v>89</v>
      </c>
      <c r="AW1462" s="13" t="s">
        <v>33</v>
      </c>
      <c r="AX1462" s="13" t="s">
        <v>78</v>
      </c>
      <c r="AY1462" s="173" t="s">
        <v>150</v>
      </c>
    </row>
    <row r="1463" spans="2:51" s="12" customFormat="1" ht="12">
      <c r="B1463" s="166"/>
      <c r="D1463" s="150" t="s">
        <v>296</v>
      </c>
      <c r="E1463" s="167" t="s">
        <v>1</v>
      </c>
      <c r="F1463" s="168" t="s">
        <v>407</v>
      </c>
      <c r="H1463" s="167" t="s">
        <v>1</v>
      </c>
      <c r="I1463" s="169"/>
      <c r="L1463" s="166"/>
      <c r="M1463" s="170"/>
      <c r="T1463" s="171"/>
      <c r="AT1463" s="167" t="s">
        <v>296</v>
      </c>
      <c r="AU1463" s="167" t="s">
        <v>89</v>
      </c>
      <c r="AV1463" s="12" t="s">
        <v>86</v>
      </c>
      <c r="AW1463" s="12" t="s">
        <v>33</v>
      </c>
      <c r="AX1463" s="12" t="s">
        <v>78</v>
      </c>
      <c r="AY1463" s="167" t="s">
        <v>150</v>
      </c>
    </row>
    <row r="1464" spans="2:51" s="13" customFormat="1" ht="12">
      <c r="B1464" s="172"/>
      <c r="D1464" s="150" t="s">
        <v>296</v>
      </c>
      <c r="E1464" s="173" t="s">
        <v>1</v>
      </c>
      <c r="F1464" s="174" t="s">
        <v>1341</v>
      </c>
      <c r="H1464" s="175">
        <v>1</v>
      </c>
      <c r="I1464" s="176"/>
      <c r="L1464" s="172"/>
      <c r="M1464" s="177"/>
      <c r="T1464" s="178"/>
      <c r="AT1464" s="173" t="s">
        <v>296</v>
      </c>
      <c r="AU1464" s="173" t="s">
        <v>89</v>
      </c>
      <c r="AV1464" s="13" t="s">
        <v>89</v>
      </c>
      <c r="AW1464" s="13" t="s">
        <v>33</v>
      </c>
      <c r="AX1464" s="13" t="s">
        <v>78</v>
      </c>
      <c r="AY1464" s="173" t="s">
        <v>150</v>
      </c>
    </row>
    <row r="1465" spans="2:51" s="12" customFormat="1" ht="12">
      <c r="B1465" s="166"/>
      <c r="D1465" s="150" t="s">
        <v>296</v>
      </c>
      <c r="E1465" s="167" t="s">
        <v>1</v>
      </c>
      <c r="F1465" s="168" t="s">
        <v>395</v>
      </c>
      <c r="H1465" s="167" t="s">
        <v>1</v>
      </c>
      <c r="I1465" s="169"/>
      <c r="L1465" s="166"/>
      <c r="M1465" s="170"/>
      <c r="T1465" s="171"/>
      <c r="AT1465" s="167" t="s">
        <v>296</v>
      </c>
      <c r="AU1465" s="167" t="s">
        <v>89</v>
      </c>
      <c r="AV1465" s="12" t="s">
        <v>86</v>
      </c>
      <c r="AW1465" s="12" t="s">
        <v>33</v>
      </c>
      <c r="AX1465" s="12" t="s">
        <v>78</v>
      </c>
      <c r="AY1465" s="167" t="s">
        <v>150</v>
      </c>
    </row>
    <row r="1466" spans="2:51" s="13" customFormat="1" ht="12">
      <c r="B1466" s="172"/>
      <c r="D1466" s="150" t="s">
        <v>296</v>
      </c>
      <c r="E1466" s="173" t="s">
        <v>1</v>
      </c>
      <c r="F1466" s="174" t="s">
        <v>1346</v>
      </c>
      <c r="H1466" s="175">
        <v>4</v>
      </c>
      <c r="I1466" s="176"/>
      <c r="L1466" s="172"/>
      <c r="M1466" s="177"/>
      <c r="T1466" s="178"/>
      <c r="AT1466" s="173" t="s">
        <v>296</v>
      </c>
      <c r="AU1466" s="173" t="s">
        <v>89</v>
      </c>
      <c r="AV1466" s="13" t="s">
        <v>89</v>
      </c>
      <c r="AW1466" s="13" t="s">
        <v>33</v>
      </c>
      <c r="AX1466" s="13" t="s">
        <v>78</v>
      </c>
      <c r="AY1466" s="173" t="s">
        <v>150</v>
      </c>
    </row>
    <row r="1467" spans="2:51" s="12" customFormat="1" ht="12">
      <c r="B1467" s="166"/>
      <c r="D1467" s="150" t="s">
        <v>296</v>
      </c>
      <c r="E1467" s="167" t="s">
        <v>1</v>
      </c>
      <c r="F1467" s="168" t="s">
        <v>510</v>
      </c>
      <c r="H1467" s="167" t="s">
        <v>1</v>
      </c>
      <c r="I1467" s="169"/>
      <c r="L1467" s="166"/>
      <c r="M1467" s="170"/>
      <c r="T1467" s="171"/>
      <c r="AT1467" s="167" t="s">
        <v>296</v>
      </c>
      <c r="AU1467" s="167" t="s">
        <v>89</v>
      </c>
      <c r="AV1467" s="12" t="s">
        <v>86</v>
      </c>
      <c r="AW1467" s="12" t="s">
        <v>33</v>
      </c>
      <c r="AX1467" s="12" t="s">
        <v>78</v>
      </c>
      <c r="AY1467" s="167" t="s">
        <v>150</v>
      </c>
    </row>
    <row r="1468" spans="2:51" s="13" customFormat="1" ht="12">
      <c r="B1468" s="172"/>
      <c r="D1468" s="150" t="s">
        <v>296</v>
      </c>
      <c r="E1468" s="173" t="s">
        <v>1</v>
      </c>
      <c r="F1468" s="174" t="s">
        <v>1341</v>
      </c>
      <c r="H1468" s="175">
        <v>1</v>
      </c>
      <c r="I1468" s="176"/>
      <c r="L1468" s="172"/>
      <c r="M1468" s="177"/>
      <c r="T1468" s="178"/>
      <c r="AT1468" s="173" t="s">
        <v>296</v>
      </c>
      <c r="AU1468" s="173" t="s">
        <v>89</v>
      </c>
      <c r="AV1468" s="13" t="s">
        <v>89</v>
      </c>
      <c r="AW1468" s="13" t="s">
        <v>33</v>
      </c>
      <c r="AX1468" s="13" t="s">
        <v>78</v>
      </c>
      <c r="AY1468" s="173" t="s">
        <v>150</v>
      </c>
    </row>
    <row r="1469" spans="2:51" s="14" customFormat="1" ht="12">
      <c r="B1469" s="179"/>
      <c r="D1469" s="150" t="s">
        <v>296</v>
      </c>
      <c r="E1469" s="180" t="s">
        <v>1</v>
      </c>
      <c r="F1469" s="181" t="s">
        <v>303</v>
      </c>
      <c r="H1469" s="182">
        <v>13</v>
      </c>
      <c r="I1469" s="183"/>
      <c r="L1469" s="179"/>
      <c r="M1469" s="184"/>
      <c r="T1469" s="185"/>
      <c r="AT1469" s="180" t="s">
        <v>296</v>
      </c>
      <c r="AU1469" s="180" t="s">
        <v>89</v>
      </c>
      <c r="AV1469" s="14" t="s">
        <v>171</v>
      </c>
      <c r="AW1469" s="14" t="s">
        <v>33</v>
      </c>
      <c r="AX1469" s="14" t="s">
        <v>86</v>
      </c>
      <c r="AY1469" s="180" t="s">
        <v>150</v>
      </c>
    </row>
    <row r="1470" spans="2:65" s="1" customFormat="1" ht="24.2" customHeight="1">
      <c r="B1470" s="32"/>
      <c r="C1470" s="136" t="s">
        <v>1492</v>
      </c>
      <c r="D1470" s="136" t="s">
        <v>153</v>
      </c>
      <c r="E1470" s="137" t="s">
        <v>1493</v>
      </c>
      <c r="F1470" s="138" t="s">
        <v>1494</v>
      </c>
      <c r="G1470" s="139" t="s">
        <v>849</v>
      </c>
      <c r="H1470" s="140">
        <v>13</v>
      </c>
      <c r="I1470" s="141"/>
      <c r="J1470" s="142">
        <f>ROUND(I1470*H1470,2)</f>
        <v>0</v>
      </c>
      <c r="K1470" s="138" t="s">
        <v>294</v>
      </c>
      <c r="L1470" s="143"/>
      <c r="M1470" s="144" t="s">
        <v>1</v>
      </c>
      <c r="N1470" s="145" t="s">
        <v>43</v>
      </c>
      <c r="P1470" s="146">
        <f>O1470*H1470</f>
        <v>0</v>
      </c>
      <c r="Q1470" s="146">
        <v>0.004</v>
      </c>
      <c r="R1470" s="146">
        <f>Q1470*H1470</f>
        <v>0.052000000000000005</v>
      </c>
      <c r="S1470" s="146">
        <v>0</v>
      </c>
      <c r="T1470" s="147">
        <f>S1470*H1470</f>
        <v>0</v>
      </c>
      <c r="AR1470" s="148" t="s">
        <v>195</v>
      </c>
      <c r="AT1470" s="148" t="s">
        <v>153</v>
      </c>
      <c r="AU1470" s="148" t="s">
        <v>89</v>
      </c>
      <c r="AY1470" s="17" t="s">
        <v>150</v>
      </c>
      <c r="BE1470" s="149">
        <f>IF(N1470="základní",J1470,0)</f>
        <v>0</v>
      </c>
      <c r="BF1470" s="149">
        <f>IF(N1470="snížená",J1470,0)</f>
        <v>0</v>
      </c>
      <c r="BG1470" s="149">
        <f>IF(N1470="zákl. přenesená",J1470,0)</f>
        <v>0</v>
      </c>
      <c r="BH1470" s="149">
        <f>IF(N1470="sníž. přenesená",J1470,0)</f>
        <v>0</v>
      </c>
      <c r="BI1470" s="149">
        <f>IF(N1470="nulová",J1470,0)</f>
        <v>0</v>
      </c>
      <c r="BJ1470" s="17" t="s">
        <v>86</v>
      </c>
      <c r="BK1470" s="149">
        <f>ROUND(I1470*H1470,2)</f>
        <v>0</v>
      </c>
      <c r="BL1470" s="17" t="s">
        <v>171</v>
      </c>
      <c r="BM1470" s="148" t="s">
        <v>1495</v>
      </c>
    </row>
    <row r="1471" spans="2:51" s="12" customFormat="1" ht="12">
      <c r="B1471" s="166"/>
      <c r="D1471" s="150" t="s">
        <v>296</v>
      </c>
      <c r="E1471" s="167" t="s">
        <v>1</v>
      </c>
      <c r="F1471" s="168" t="s">
        <v>383</v>
      </c>
      <c r="H1471" s="167" t="s">
        <v>1</v>
      </c>
      <c r="I1471" s="169"/>
      <c r="L1471" s="166"/>
      <c r="M1471" s="170"/>
      <c r="T1471" s="171"/>
      <c r="AT1471" s="167" t="s">
        <v>296</v>
      </c>
      <c r="AU1471" s="167" t="s">
        <v>89</v>
      </c>
      <c r="AV1471" s="12" t="s">
        <v>86</v>
      </c>
      <c r="AW1471" s="12" t="s">
        <v>33</v>
      </c>
      <c r="AX1471" s="12" t="s">
        <v>78</v>
      </c>
      <c r="AY1471" s="167" t="s">
        <v>150</v>
      </c>
    </row>
    <row r="1472" spans="2:51" s="13" customFormat="1" ht="12">
      <c r="B1472" s="172"/>
      <c r="D1472" s="150" t="s">
        <v>296</v>
      </c>
      <c r="E1472" s="173" t="s">
        <v>1</v>
      </c>
      <c r="F1472" s="174" t="s">
        <v>1420</v>
      </c>
      <c r="H1472" s="175">
        <v>6</v>
      </c>
      <c r="I1472" s="176"/>
      <c r="L1472" s="172"/>
      <c r="M1472" s="177"/>
      <c r="T1472" s="178"/>
      <c r="AT1472" s="173" t="s">
        <v>296</v>
      </c>
      <c r="AU1472" s="173" t="s">
        <v>89</v>
      </c>
      <c r="AV1472" s="13" t="s">
        <v>89</v>
      </c>
      <c r="AW1472" s="13" t="s">
        <v>33</v>
      </c>
      <c r="AX1472" s="13" t="s">
        <v>78</v>
      </c>
      <c r="AY1472" s="173" t="s">
        <v>150</v>
      </c>
    </row>
    <row r="1473" spans="2:51" s="12" customFormat="1" ht="12">
      <c r="B1473" s="166"/>
      <c r="D1473" s="150" t="s">
        <v>296</v>
      </c>
      <c r="E1473" s="167" t="s">
        <v>1</v>
      </c>
      <c r="F1473" s="168" t="s">
        <v>393</v>
      </c>
      <c r="H1473" s="167" t="s">
        <v>1</v>
      </c>
      <c r="I1473" s="169"/>
      <c r="L1473" s="166"/>
      <c r="M1473" s="170"/>
      <c r="T1473" s="171"/>
      <c r="AT1473" s="167" t="s">
        <v>296</v>
      </c>
      <c r="AU1473" s="167" t="s">
        <v>89</v>
      </c>
      <c r="AV1473" s="12" t="s">
        <v>86</v>
      </c>
      <c r="AW1473" s="12" t="s">
        <v>33</v>
      </c>
      <c r="AX1473" s="12" t="s">
        <v>78</v>
      </c>
      <c r="AY1473" s="167" t="s">
        <v>150</v>
      </c>
    </row>
    <row r="1474" spans="2:51" s="13" customFormat="1" ht="12">
      <c r="B1474" s="172"/>
      <c r="D1474" s="150" t="s">
        <v>296</v>
      </c>
      <c r="E1474" s="173" t="s">
        <v>1</v>
      </c>
      <c r="F1474" s="174" t="s">
        <v>1341</v>
      </c>
      <c r="H1474" s="175">
        <v>1</v>
      </c>
      <c r="I1474" s="176"/>
      <c r="L1474" s="172"/>
      <c r="M1474" s="177"/>
      <c r="T1474" s="178"/>
      <c r="AT1474" s="173" t="s">
        <v>296</v>
      </c>
      <c r="AU1474" s="173" t="s">
        <v>89</v>
      </c>
      <c r="AV1474" s="13" t="s">
        <v>89</v>
      </c>
      <c r="AW1474" s="13" t="s">
        <v>33</v>
      </c>
      <c r="AX1474" s="13" t="s">
        <v>78</v>
      </c>
      <c r="AY1474" s="173" t="s">
        <v>150</v>
      </c>
    </row>
    <row r="1475" spans="2:51" s="12" customFormat="1" ht="12">
      <c r="B1475" s="166"/>
      <c r="D1475" s="150" t="s">
        <v>296</v>
      </c>
      <c r="E1475" s="167" t="s">
        <v>1</v>
      </c>
      <c r="F1475" s="168" t="s">
        <v>407</v>
      </c>
      <c r="H1475" s="167" t="s">
        <v>1</v>
      </c>
      <c r="I1475" s="169"/>
      <c r="L1475" s="166"/>
      <c r="M1475" s="170"/>
      <c r="T1475" s="171"/>
      <c r="AT1475" s="167" t="s">
        <v>296</v>
      </c>
      <c r="AU1475" s="167" t="s">
        <v>89</v>
      </c>
      <c r="AV1475" s="12" t="s">
        <v>86</v>
      </c>
      <c r="AW1475" s="12" t="s">
        <v>33</v>
      </c>
      <c r="AX1475" s="12" t="s">
        <v>78</v>
      </c>
      <c r="AY1475" s="167" t="s">
        <v>150</v>
      </c>
    </row>
    <row r="1476" spans="2:51" s="13" customFormat="1" ht="12">
      <c r="B1476" s="172"/>
      <c r="D1476" s="150" t="s">
        <v>296</v>
      </c>
      <c r="E1476" s="173" t="s">
        <v>1</v>
      </c>
      <c r="F1476" s="174" t="s">
        <v>1341</v>
      </c>
      <c r="H1476" s="175">
        <v>1</v>
      </c>
      <c r="I1476" s="176"/>
      <c r="L1476" s="172"/>
      <c r="M1476" s="177"/>
      <c r="T1476" s="178"/>
      <c r="AT1476" s="173" t="s">
        <v>296</v>
      </c>
      <c r="AU1476" s="173" t="s">
        <v>89</v>
      </c>
      <c r="AV1476" s="13" t="s">
        <v>89</v>
      </c>
      <c r="AW1476" s="13" t="s">
        <v>33</v>
      </c>
      <c r="AX1476" s="13" t="s">
        <v>78</v>
      </c>
      <c r="AY1476" s="173" t="s">
        <v>150</v>
      </c>
    </row>
    <row r="1477" spans="2:51" s="12" customFormat="1" ht="12">
      <c r="B1477" s="166"/>
      <c r="D1477" s="150" t="s">
        <v>296</v>
      </c>
      <c r="E1477" s="167" t="s">
        <v>1</v>
      </c>
      <c r="F1477" s="168" t="s">
        <v>395</v>
      </c>
      <c r="H1477" s="167" t="s">
        <v>1</v>
      </c>
      <c r="I1477" s="169"/>
      <c r="L1477" s="166"/>
      <c r="M1477" s="170"/>
      <c r="T1477" s="171"/>
      <c r="AT1477" s="167" t="s">
        <v>296</v>
      </c>
      <c r="AU1477" s="167" t="s">
        <v>89</v>
      </c>
      <c r="AV1477" s="12" t="s">
        <v>86</v>
      </c>
      <c r="AW1477" s="12" t="s">
        <v>33</v>
      </c>
      <c r="AX1477" s="12" t="s">
        <v>78</v>
      </c>
      <c r="AY1477" s="167" t="s">
        <v>150</v>
      </c>
    </row>
    <row r="1478" spans="2:51" s="13" customFormat="1" ht="12">
      <c r="B1478" s="172"/>
      <c r="D1478" s="150" t="s">
        <v>296</v>
      </c>
      <c r="E1478" s="173" t="s">
        <v>1</v>
      </c>
      <c r="F1478" s="174" t="s">
        <v>1346</v>
      </c>
      <c r="H1478" s="175">
        <v>4</v>
      </c>
      <c r="I1478" s="176"/>
      <c r="L1478" s="172"/>
      <c r="M1478" s="177"/>
      <c r="T1478" s="178"/>
      <c r="AT1478" s="173" t="s">
        <v>296</v>
      </c>
      <c r="AU1478" s="173" t="s">
        <v>89</v>
      </c>
      <c r="AV1478" s="13" t="s">
        <v>89</v>
      </c>
      <c r="AW1478" s="13" t="s">
        <v>33</v>
      </c>
      <c r="AX1478" s="13" t="s">
        <v>78</v>
      </c>
      <c r="AY1478" s="173" t="s">
        <v>150</v>
      </c>
    </row>
    <row r="1479" spans="2:51" s="12" customFormat="1" ht="12">
      <c r="B1479" s="166"/>
      <c r="D1479" s="150" t="s">
        <v>296</v>
      </c>
      <c r="E1479" s="167" t="s">
        <v>1</v>
      </c>
      <c r="F1479" s="168" t="s">
        <v>510</v>
      </c>
      <c r="H1479" s="167" t="s">
        <v>1</v>
      </c>
      <c r="I1479" s="169"/>
      <c r="L1479" s="166"/>
      <c r="M1479" s="170"/>
      <c r="T1479" s="171"/>
      <c r="AT1479" s="167" t="s">
        <v>296</v>
      </c>
      <c r="AU1479" s="167" t="s">
        <v>89</v>
      </c>
      <c r="AV1479" s="12" t="s">
        <v>86</v>
      </c>
      <c r="AW1479" s="12" t="s">
        <v>33</v>
      </c>
      <c r="AX1479" s="12" t="s">
        <v>78</v>
      </c>
      <c r="AY1479" s="167" t="s">
        <v>150</v>
      </c>
    </row>
    <row r="1480" spans="2:51" s="13" customFormat="1" ht="12">
      <c r="B1480" s="172"/>
      <c r="D1480" s="150" t="s">
        <v>296</v>
      </c>
      <c r="E1480" s="173" t="s">
        <v>1</v>
      </c>
      <c r="F1480" s="174" t="s">
        <v>1341</v>
      </c>
      <c r="H1480" s="175">
        <v>1</v>
      </c>
      <c r="I1480" s="176"/>
      <c r="L1480" s="172"/>
      <c r="M1480" s="177"/>
      <c r="T1480" s="178"/>
      <c r="AT1480" s="173" t="s">
        <v>296</v>
      </c>
      <c r="AU1480" s="173" t="s">
        <v>89</v>
      </c>
      <c r="AV1480" s="13" t="s">
        <v>89</v>
      </c>
      <c r="AW1480" s="13" t="s">
        <v>33</v>
      </c>
      <c r="AX1480" s="13" t="s">
        <v>78</v>
      </c>
      <c r="AY1480" s="173" t="s">
        <v>150</v>
      </c>
    </row>
    <row r="1481" spans="2:51" s="14" customFormat="1" ht="12">
      <c r="B1481" s="179"/>
      <c r="D1481" s="150" t="s">
        <v>296</v>
      </c>
      <c r="E1481" s="180" t="s">
        <v>1</v>
      </c>
      <c r="F1481" s="181" t="s">
        <v>303</v>
      </c>
      <c r="H1481" s="182">
        <v>13</v>
      </c>
      <c r="I1481" s="183"/>
      <c r="L1481" s="179"/>
      <c r="M1481" s="184"/>
      <c r="T1481" s="185"/>
      <c r="AT1481" s="180" t="s">
        <v>296</v>
      </c>
      <c r="AU1481" s="180" t="s">
        <v>89</v>
      </c>
      <c r="AV1481" s="14" t="s">
        <v>171</v>
      </c>
      <c r="AW1481" s="14" t="s">
        <v>33</v>
      </c>
      <c r="AX1481" s="14" t="s">
        <v>86</v>
      </c>
      <c r="AY1481" s="180" t="s">
        <v>150</v>
      </c>
    </row>
    <row r="1482" spans="2:65" s="1" customFormat="1" ht="16.5" customHeight="1">
      <c r="B1482" s="32"/>
      <c r="C1482" s="154" t="s">
        <v>1496</v>
      </c>
      <c r="D1482" s="154" t="s">
        <v>172</v>
      </c>
      <c r="E1482" s="155" t="s">
        <v>1497</v>
      </c>
      <c r="F1482" s="156" t="s">
        <v>1498</v>
      </c>
      <c r="G1482" s="157" t="s">
        <v>188</v>
      </c>
      <c r="H1482" s="158">
        <v>1234.61</v>
      </c>
      <c r="I1482" s="159"/>
      <c r="J1482" s="160">
        <f>ROUND(I1482*H1482,2)</f>
        <v>0</v>
      </c>
      <c r="K1482" s="156" t="s">
        <v>294</v>
      </c>
      <c r="L1482" s="32"/>
      <c r="M1482" s="161" t="s">
        <v>1</v>
      </c>
      <c r="N1482" s="162" t="s">
        <v>43</v>
      </c>
      <c r="P1482" s="146">
        <f>O1482*H1482</f>
        <v>0</v>
      </c>
      <c r="Q1482" s="146">
        <v>0</v>
      </c>
      <c r="R1482" s="146">
        <f>Q1482*H1482</f>
        <v>0</v>
      </c>
      <c r="S1482" s="146">
        <v>0</v>
      </c>
      <c r="T1482" s="147">
        <f>S1482*H1482</f>
        <v>0</v>
      </c>
      <c r="AR1482" s="148" t="s">
        <v>171</v>
      </c>
      <c r="AT1482" s="148" t="s">
        <v>172</v>
      </c>
      <c r="AU1482" s="148" t="s">
        <v>89</v>
      </c>
      <c r="AY1482" s="17" t="s">
        <v>150</v>
      </c>
      <c r="BE1482" s="149">
        <f>IF(N1482="základní",J1482,0)</f>
        <v>0</v>
      </c>
      <c r="BF1482" s="149">
        <f>IF(N1482="snížená",J1482,0)</f>
        <v>0</v>
      </c>
      <c r="BG1482" s="149">
        <f>IF(N1482="zákl. přenesená",J1482,0)</f>
        <v>0</v>
      </c>
      <c r="BH1482" s="149">
        <f>IF(N1482="sníž. přenesená",J1482,0)</f>
        <v>0</v>
      </c>
      <c r="BI1482" s="149">
        <f>IF(N1482="nulová",J1482,0)</f>
        <v>0</v>
      </c>
      <c r="BJ1482" s="17" t="s">
        <v>86</v>
      </c>
      <c r="BK1482" s="149">
        <f>ROUND(I1482*H1482,2)</f>
        <v>0</v>
      </c>
      <c r="BL1482" s="17" t="s">
        <v>171</v>
      </c>
      <c r="BM1482" s="148" t="s">
        <v>1499</v>
      </c>
    </row>
    <row r="1483" spans="2:51" s="12" customFormat="1" ht="12">
      <c r="B1483" s="166"/>
      <c r="D1483" s="150" t="s">
        <v>296</v>
      </c>
      <c r="E1483" s="167" t="s">
        <v>1</v>
      </c>
      <c r="F1483" s="168" t="s">
        <v>383</v>
      </c>
      <c r="H1483" s="167" t="s">
        <v>1</v>
      </c>
      <c r="I1483" s="169"/>
      <c r="L1483" s="166"/>
      <c r="M1483" s="170"/>
      <c r="T1483" s="171"/>
      <c r="AT1483" s="167" t="s">
        <v>296</v>
      </c>
      <c r="AU1483" s="167" t="s">
        <v>89</v>
      </c>
      <c r="AV1483" s="12" t="s">
        <v>86</v>
      </c>
      <c r="AW1483" s="12" t="s">
        <v>33</v>
      </c>
      <c r="AX1483" s="12" t="s">
        <v>78</v>
      </c>
      <c r="AY1483" s="167" t="s">
        <v>150</v>
      </c>
    </row>
    <row r="1484" spans="2:51" s="13" customFormat="1" ht="12">
      <c r="B1484" s="172"/>
      <c r="D1484" s="150" t="s">
        <v>296</v>
      </c>
      <c r="E1484" s="173" t="s">
        <v>1</v>
      </c>
      <c r="F1484" s="174" t="s">
        <v>1500</v>
      </c>
      <c r="H1484" s="175">
        <v>107.4</v>
      </c>
      <c r="I1484" s="176"/>
      <c r="L1484" s="172"/>
      <c r="M1484" s="177"/>
      <c r="T1484" s="178"/>
      <c r="AT1484" s="173" t="s">
        <v>296</v>
      </c>
      <c r="AU1484" s="173" t="s">
        <v>89</v>
      </c>
      <c r="AV1484" s="13" t="s">
        <v>89</v>
      </c>
      <c r="AW1484" s="13" t="s">
        <v>33</v>
      </c>
      <c r="AX1484" s="13" t="s">
        <v>78</v>
      </c>
      <c r="AY1484" s="173" t="s">
        <v>150</v>
      </c>
    </row>
    <row r="1485" spans="2:51" s="12" customFormat="1" ht="12">
      <c r="B1485" s="166"/>
      <c r="D1485" s="150" t="s">
        <v>296</v>
      </c>
      <c r="E1485" s="167" t="s">
        <v>1</v>
      </c>
      <c r="F1485" s="168" t="s">
        <v>393</v>
      </c>
      <c r="H1485" s="167" t="s">
        <v>1</v>
      </c>
      <c r="I1485" s="169"/>
      <c r="L1485" s="166"/>
      <c r="M1485" s="170"/>
      <c r="T1485" s="171"/>
      <c r="AT1485" s="167" t="s">
        <v>296</v>
      </c>
      <c r="AU1485" s="167" t="s">
        <v>89</v>
      </c>
      <c r="AV1485" s="12" t="s">
        <v>86</v>
      </c>
      <c r="AW1485" s="12" t="s">
        <v>33</v>
      </c>
      <c r="AX1485" s="12" t="s">
        <v>78</v>
      </c>
      <c r="AY1485" s="167" t="s">
        <v>150</v>
      </c>
    </row>
    <row r="1486" spans="2:51" s="13" customFormat="1" ht="12">
      <c r="B1486" s="172"/>
      <c r="D1486" s="150" t="s">
        <v>296</v>
      </c>
      <c r="E1486" s="173" t="s">
        <v>1</v>
      </c>
      <c r="F1486" s="174" t="s">
        <v>1501</v>
      </c>
      <c r="H1486" s="175">
        <v>317.99</v>
      </c>
      <c r="I1486" s="176"/>
      <c r="L1486" s="172"/>
      <c r="M1486" s="177"/>
      <c r="T1486" s="178"/>
      <c r="AT1486" s="173" t="s">
        <v>296</v>
      </c>
      <c r="AU1486" s="173" t="s">
        <v>89</v>
      </c>
      <c r="AV1486" s="13" t="s">
        <v>89</v>
      </c>
      <c r="AW1486" s="13" t="s">
        <v>33</v>
      </c>
      <c r="AX1486" s="13" t="s">
        <v>78</v>
      </c>
      <c r="AY1486" s="173" t="s">
        <v>150</v>
      </c>
    </row>
    <row r="1487" spans="2:51" s="12" customFormat="1" ht="12">
      <c r="B1487" s="166"/>
      <c r="D1487" s="150" t="s">
        <v>296</v>
      </c>
      <c r="E1487" s="167" t="s">
        <v>1</v>
      </c>
      <c r="F1487" s="168" t="s">
        <v>407</v>
      </c>
      <c r="H1487" s="167" t="s">
        <v>1</v>
      </c>
      <c r="I1487" s="169"/>
      <c r="L1487" s="166"/>
      <c r="M1487" s="170"/>
      <c r="T1487" s="171"/>
      <c r="AT1487" s="167" t="s">
        <v>296</v>
      </c>
      <c r="AU1487" s="167" t="s">
        <v>89</v>
      </c>
      <c r="AV1487" s="12" t="s">
        <v>86</v>
      </c>
      <c r="AW1487" s="12" t="s">
        <v>33</v>
      </c>
      <c r="AX1487" s="12" t="s">
        <v>78</v>
      </c>
      <c r="AY1487" s="167" t="s">
        <v>150</v>
      </c>
    </row>
    <row r="1488" spans="2:51" s="13" customFormat="1" ht="12">
      <c r="B1488" s="172"/>
      <c r="D1488" s="150" t="s">
        <v>296</v>
      </c>
      <c r="E1488" s="173" t="s">
        <v>1</v>
      </c>
      <c r="F1488" s="174" t="s">
        <v>1502</v>
      </c>
      <c r="H1488" s="175">
        <v>154.17</v>
      </c>
      <c r="I1488" s="176"/>
      <c r="L1488" s="172"/>
      <c r="M1488" s="177"/>
      <c r="T1488" s="178"/>
      <c r="AT1488" s="173" t="s">
        <v>296</v>
      </c>
      <c r="AU1488" s="173" t="s">
        <v>89</v>
      </c>
      <c r="AV1488" s="13" t="s">
        <v>89</v>
      </c>
      <c r="AW1488" s="13" t="s">
        <v>33</v>
      </c>
      <c r="AX1488" s="13" t="s">
        <v>78</v>
      </c>
      <c r="AY1488" s="173" t="s">
        <v>150</v>
      </c>
    </row>
    <row r="1489" spans="2:51" s="12" customFormat="1" ht="12">
      <c r="B1489" s="166"/>
      <c r="D1489" s="150" t="s">
        <v>296</v>
      </c>
      <c r="E1489" s="167" t="s">
        <v>1</v>
      </c>
      <c r="F1489" s="168" t="s">
        <v>409</v>
      </c>
      <c r="H1489" s="167" t="s">
        <v>1</v>
      </c>
      <c r="I1489" s="169"/>
      <c r="L1489" s="166"/>
      <c r="M1489" s="170"/>
      <c r="T1489" s="171"/>
      <c r="AT1489" s="167" t="s">
        <v>296</v>
      </c>
      <c r="AU1489" s="167" t="s">
        <v>89</v>
      </c>
      <c r="AV1489" s="12" t="s">
        <v>86</v>
      </c>
      <c r="AW1489" s="12" t="s">
        <v>33</v>
      </c>
      <c r="AX1489" s="12" t="s">
        <v>78</v>
      </c>
      <c r="AY1489" s="167" t="s">
        <v>150</v>
      </c>
    </row>
    <row r="1490" spans="2:51" s="13" customFormat="1" ht="12">
      <c r="B1490" s="172"/>
      <c r="D1490" s="150" t="s">
        <v>296</v>
      </c>
      <c r="E1490" s="173" t="s">
        <v>1</v>
      </c>
      <c r="F1490" s="174" t="s">
        <v>1503</v>
      </c>
      <c r="H1490" s="175">
        <v>202.82</v>
      </c>
      <c r="I1490" s="176"/>
      <c r="L1490" s="172"/>
      <c r="M1490" s="177"/>
      <c r="T1490" s="178"/>
      <c r="AT1490" s="173" t="s">
        <v>296</v>
      </c>
      <c r="AU1490" s="173" t="s">
        <v>89</v>
      </c>
      <c r="AV1490" s="13" t="s">
        <v>89</v>
      </c>
      <c r="AW1490" s="13" t="s">
        <v>33</v>
      </c>
      <c r="AX1490" s="13" t="s">
        <v>78</v>
      </c>
      <c r="AY1490" s="173" t="s">
        <v>150</v>
      </c>
    </row>
    <row r="1491" spans="2:51" s="12" customFormat="1" ht="12">
      <c r="B1491" s="166"/>
      <c r="D1491" s="150" t="s">
        <v>296</v>
      </c>
      <c r="E1491" s="167" t="s">
        <v>1</v>
      </c>
      <c r="F1491" s="168" t="s">
        <v>395</v>
      </c>
      <c r="H1491" s="167" t="s">
        <v>1</v>
      </c>
      <c r="I1491" s="169"/>
      <c r="L1491" s="166"/>
      <c r="M1491" s="170"/>
      <c r="T1491" s="171"/>
      <c r="AT1491" s="167" t="s">
        <v>296</v>
      </c>
      <c r="AU1491" s="167" t="s">
        <v>89</v>
      </c>
      <c r="AV1491" s="12" t="s">
        <v>86</v>
      </c>
      <c r="AW1491" s="12" t="s">
        <v>33</v>
      </c>
      <c r="AX1491" s="12" t="s">
        <v>78</v>
      </c>
      <c r="AY1491" s="167" t="s">
        <v>150</v>
      </c>
    </row>
    <row r="1492" spans="2:51" s="13" customFormat="1" ht="12">
      <c r="B1492" s="172"/>
      <c r="D1492" s="150" t="s">
        <v>296</v>
      </c>
      <c r="E1492" s="173" t="s">
        <v>1</v>
      </c>
      <c r="F1492" s="174" t="s">
        <v>1504</v>
      </c>
      <c r="H1492" s="175">
        <v>216.76</v>
      </c>
      <c r="I1492" s="176"/>
      <c r="L1492" s="172"/>
      <c r="M1492" s="177"/>
      <c r="T1492" s="178"/>
      <c r="AT1492" s="173" t="s">
        <v>296</v>
      </c>
      <c r="AU1492" s="173" t="s">
        <v>89</v>
      </c>
      <c r="AV1492" s="13" t="s">
        <v>89</v>
      </c>
      <c r="AW1492" s="13" t="s">
        <v>33</v>
      </c>
      <c r="AX1492" s="13" t="s">
        <v>78</v>
      </c>
      <c r="AY1492" s="173" t="s">
        <v>150</v>
      </c>
    </row>
    <row r="1493" spans="2:51" s="12" customFormat="1" ht="12">
      <c r="B1493" s="166"/>
      <c r="D1493" s="150" t="s">
        <v>296</v>
      </c>
      <c r="E1493" s="167" t="s">
        <v>1</v>
      </c>
      <c r="F1493" s="168" t="s">
        <v>398</v>
      </c>
      <c r="H1493" s="167" t="s">
        <v>1</v>
      </c>
      <c r="I1493" s="169"/>
      <c r="L1493" s="166"/>
      <c r="M1493" s="170"/>
      <c r="T1493" s="171"/>
      <c r="AT1493" s="167" t="s">
        <v>296</v>
      </c>
      <c r="AU1493" s="167" t="s">
        <v>89</v>
      </c>
      <c r="AV1493" s="12" t="s">
        <v>86</v>
      </c>
      <c r="AW1493" s="12" t="s">
        <v>33</v>
      </c>
      <c r="AX1493" s="12" t="s">
        <v>78</v>
      </c>
      <c r="AY1493" s="167" t="s">
        <v>150</v>
      </c>
    </row>
    <row r="1494" spans="2:51" s="13" customFormat="1" ht="12">
      <c r="B1494" s="172"/>
      <c r="D1494" s="150" t="s">
        <v>296</v>
      </c>
      <c r="E1494" s="173" t="s">
        <v>1</v>
      </c>
      <c r="F1494" s="174" t="s">
        <v>1505</v>
      </c>
      <c r="H1494" s="175">
        <v>95.77</v>
      </c>
      <c r="I1494" s="176"/>
      <c r="L1494" s="172"/>
      <c r="M1494" s="177"/>
      <c r="T1494" s="178"/>
      <c r="AT1494" s="173" t="s">
        <v>296</v>
      </c>
      <c r="AU1494" s="173" t="s">
        <v>89</v>
      </c>
      <c r="AV1494" s="13" t="s">
        <v>89</v>
      </c>
      <c r="AW1494" s="13" t="s">
        <v>33</v>
      </c>
      <c r="AX1494" s="13" t="s">
        <v>78</v>
      </c>
      <c r="AY1494" s="173" t="s">
        <v>150</v>
      </c>
    </row>
    <row r="1495" spans="2:51" s="12" customFormat="1" ht="12">
      <c r="B1495" s="166"/>
      <c r="D1495" s="150" t="s">
        <v>296</v>
      </c>
      <c r="E1495" s="167" t="s">
        <v>1</v>
      </c>
      <c r="F1495" s="168" t="s">
        <v>510</v>
      </c>
      <c r="H1495" s="167" t="s">
        <v>1</v>
      </c>
      <c r="I1495" s="169"/>
      <c r="L1495" s="166"/>
      <c r="M1495" s="170"/>
      <c r="T1495" s="171"/>
      <c r="AT1495" s="167" t="s">
        <v>296</v>
      </c>
      <c r="AU1495" s="167" t="s">
        <v>89</v>
      </c>
      <c r="AV1495" s="12" t="s">
        <v>86</v>
      </c>
      <c r="AW1495" s="12" t="s">
        <v>33</v>
      </c>
      <c r="AX1495" s="12" t="s">
        <v>78</v>
      </c>
      <c r="AY1495" s="167" t="s">
        <v>150</v>
      </c>
    </row>
    <row r="1496" spans="2:51" s="13" customFormat="1" ht="12">
      <c r="B1496" s="172"/>
      <c r="D1496" s="150" t="s">
        <v>296</v>
      </c>
      <c r="E1496" s="173" t="s">
        <v>1</v>
      </c>
      <c r="F1496" s="174" t="s">
        <v>1506</v>
      </c>
      <c r="H1496" s="175">
        <v>79.91</v>
      </c>
      <c r="I1496" s="176"/>
      <c r="L1496" s="172"/>
      <c r="M1496" s="177"/>
      <c r="T1496" s="178"/>
      <c r="AT1496" s="173" t="s">
        <v>296</v>
      </c>
      <c r="AU1496" s="173" t="s">
        <v>89</v>
      </c>
      <c r="AV1496" s="13" t="s">
        <v>89</v>
      </c>
      <c r="AW1496" s="13" t="s">
        <v>33</v>
      </c>
      <c r="AX1496" s="13" t="s">
        <v>78</v>
      </c>
      <c r="AY1496" s="173" t="s">
        <v>150</v>
      </c>
    </row>
    <row r="1497" spans="2:51" s="12" customFormat="1" ht="12">
      <c r="B1497" s="166"/>
      <c r="D1497" s="150" t="s">
        <v>296</v>
      </c>
      <c r="E1497" s="167" t="s">
        <v>1</v>
      </c>
      <c r="F1497" s="168" t="s">
        <v>414</v>
      </c>
      <c r="H1497" s="167" t="s">
        <v>1</v>
      </c>
      <c r="I1497" s="169"/>
      <c r="L1497" s="166"/>
      <c r="M1497" s="170"/>
      <c r="T1497" s="171"/>
      <c r="AT1497" s="167" t="s">
        <v>296</v>
      </c>
      <c r="AU1497" s="167" t="s">
        <v>89</v>
      </c>
      <c r="AV1497" s="12" t="s">
        <v>86</v>
      </c>
      <c r="AW1497" s="12" t="s">
        <v>33</v>
      </c>
      <c r="AX1497" s="12" t="s">
        <v>78</v>
      </c>
      <c r="AY1497" s="167" t="s">
        <v>150</v>
      </c>
    </row>
    <row r="1498" spans="2:51" s="13" customFormat="1" ht="12">
      <c r="B1498" s="172"/>
      <c r="D1498" s="150" t="s">
        <v>296</v>
      </c>
      <c r="E1498" s="173" t="s">
        <v>1</v>
      </c>
      <c r="F1498" s="174" t="s">
        <v>1507</v>
      </c>
      <c r="H1498" s="175">
        <v>59.79</v>
      </c>
      <c r="I1498" s="176"/>
      <c r="L1498" s="172"/>
      <c r="M1498" s="177"/>
      <c r="T1498" s="178"/>
      <c r="AT1498" s="173" t="s">
        <v>296</v>
      </c>
      <c r="AU1498" s="173" t="s">
        <v>89</v>
      </c>
      <c r="AV1498" s="13" t="s">
        <v>89</v>
      </c>
      <c r="AW1498" s="13" t="s">
        <v>33</v>
      </c>
      <c r="AX1498" s="13" t="s">
        <v>78</v>
      </c>
      <c r="AY1498" s="173" t="s">
        <v>150</v>
      </c>
    </row>
    <row r="1499" spans="2:51" s="14" customFormat="1" ht="12">
      <c r="B1499" s="179"/>
      <c r="D1499" s="150" t="s">
        <v>296</v>
      </c>
      <c r="E1499" s="180" t="s">
        <v>1</v>
      </c>
      <c r="F1499" s="181" t="s">
        <v>303</v>
      </c>
      <c r="H1499" s="182">
        <v>1234.61</v>
      </c>
      <c r="I1499" s="183"/>
      <c r="L1499" s="179"/>
      <c r="M1499" s="184"/>
      <c r="T1499" s="185"/>
      <c r="AT1499" s="180" t="s">
        <v>296</v>
      </c>
      <c r="AU1499" s="180" t="s">
        <v>89</v>
      </c>
      <c r="AV1499" s="14" t="s">
        <v>171</v>
      </c>
      <c r="AW1499" s="14" t="s">
        <v>33</v>
      </c>
      <c r="AX1499" s="14" t="s">
        <v>86</v>
      </c>
      <c r="AY1499" s="180" t="s">
        <v>150</v>
      </c>
    </row>
    <row r="1500" spans="2:65" s="1" customFormat="1" ht="21.75" customHeight="1">
      <c r="B1500" s="32"/>
      <c r="C1500" s="154" t="s">
        <v>1508</v>
      </c>
      <c r="D1500" s="154" t="s">
        <v>172</v>
      </c>
      <c r="E1500" s="155" t="s">
        <v>1509</v>
      </c>
      <c r="F1500" s="156" t="s">
        <v>1510</v>
      </c>
      <c r="G1500" s="157" t="s">
        <v>188</v>
      </c>
      <c r="H1500" s="158">
        <v>1047.38</v>
      </c>
      <c r="I1500" s="159"/>
      <c r="J1500" s="160">
        <f>ROUND(I1500*H1500,2)</f>
        <v>0</v>
      </c>
      <c r="K1500" s="156" t="s">
        <v>294</v>
      </c>
      <c r="L1500" s="32"/>
      <c r="M1500" s="161" t="s">
        <v>1</v>
      </c>
      <c r="N1500" s="162" t="s">
        <v>43</v>
      </c>
      <c r="P1500" s="146">
        <f>O1500*H1500</f>
        <v>0</v>
      </c>
      <c r="Q1500" s="146">
        <v>0</v>
      </c>
      <c r="R1500" s="146">
        <f>Q1500*H1500</f>
        <v>0</v>
      </c>
      <c r="S1500" s="146">
        <v>0</v>
      </c>
      <c r="T1500" s="147">
        <f>S1500*H1500</f>
        <v>0</v>
      </c>
      <c r="AR1500" s="148" t="s">
        <v>171</v>
      </c>
      <c r="AT1500" s="148" t="s">
        <v>172</v>
      </c>
      <c r="AU1500" s="148" t="s">
        <v>89</v>
      </c>
      <c r="AY1500" s="17" t="s">
        <v>150</v>
      </c>
      <c r="BE1500" s="149">
        <f>IF(N1500="základní",J1500,0)</f>
        <v>0</v>
      </c>
      <c r="BF1500" s="149">
        <f>IF(N1500="snížená",J1500,0)</f>
        <v>0</v>
      </c>
      <c r="BG1500" s="149">
        <f>IF(N1500="zákl. přenesená",J1500,0)</f>
        <v>0</v>
      </c>
      <c r="BH1500" s="149">
        <f>IF(N1500="sníž. přenesená",J1500,0)</f>
        <v>0</v>
      </c>
      <c r="BI1500" s="149">
        <f>IF(N1500="nulová",J1500,0)</f>
        <v>0</v>
      </c>
      <c r="BJ1500" s="17" t="s">
        <v>86</v>
      </c>
      <c r="BK1500" s="149">
        <f>ROUND(I1500*H1500,2)</f>
        <v>0</v>
      </c>
      <c r="BL1500" s="17" t="s">
        <v>171</v>
      </c>
      <c r="BM1500" s="148" t="s">
        <v>1511</v>
      </c>
    </row>
    <row r="1501" spans="2:51" s="12" customFormat="1" ht="12">
      <c r="B1501" s="166"/>
      <c r="D1501" s="150" t="s">
        <v>296</v>
      </c>
      <c r="E1501" s="167" t="s">
        <v>1</v>
      </c>
      <c r="F1501" s="168" t="s">
        <v>383</v>
      </c>
      <c r="H1501" s="167" t="s">
        <v>1</v>
      </c>
      <c r="I1501" s="169"/>
      <c r="L1501" s="166"/>
      <c r="M1501" s="170"/>
      <c r="T1501" s="171"/>
      <c r="AT1501" s="167" t="s">
        <v>296</v>
      </c>
      <c r="AU1501" s="167" t="s">
        <v>89</v>
      </c>
      <c r="AV1501" s="12" t="s">
        <v>86</v>
      </c>
      <c r="AW1501" s="12" t="s">
        <v>33</v>
      </c>
      <c r="AX1501" s="12" t="s">
        <v>78</v>
      </c>
      <c r="AY1501" s="167" t="s">
        <v>150</v>
      </c>
    </row>
    <row r="1502" spans="2:51" s="13" customFormat="1" ht="12">
      <c r="B1502" s="172"/>
      <c r="D1502" s="150" t="s">
        <v>296</v>
      </c>
      <c r="E1502" s="173" t="s">
        <v>1</v>
      </c>
      <c r="F1502" s="174" t="s">
        <v>1512</v>
      </c>
      <c r="H1502" s="175">
        <v>656.91</v>
      </c>
      <c r="I1502" s="176"/>
      <c r="L1502" s="172"/>
      <c r="M1502" s="177"/>
      <c r="T1502" s="178"/>
      <c r="AT1502" s="173" t="s">
        <v>296</v>
      </c>
      <c r="AU1502" s="173" t="s">
        <v>89</v>
      </c>
      <c r="AV1502" s="13" t="s">
        <v>89</v>
      </c>
      <c r="AW1502" s="13" t="s">
        <v>33</v>
      </c>
      <c r="AX1502" s="13" t="s">
        <v>78</v>
      </c>
      <c r="AY1502" s="173" t="s">
        <v>150</v>
      </c>
    </row>
    <row r="1503" spans="2:51" s="12" customFormat="1" ht="12">
      <c r="B1503" s="166"/>
      <c r="D1503" s="150" t="s">
        <v>296</v>
      </c>
      <c r="E1503" s="167" t="s">
        <v>1</v>
      </c>
      <c r="F1503" s="168" t="s">
        <v>393</v>
      </c>
      <c r="H1503" s="167" t="s">
        <v>1</v>
      </c>
      <c r="I1503" s="169"/>
      <c r="L1503" s="166"/>
      <c r="M1503" s="170"/>
      <c r="T1503" s="171"/>
      <c r="AT1503" s="167" t="s">
        <v>296</v>
      </c>
      <c r="AU1503" s="167" t="s">
        <v>89</v>
      </c>
      <c r="AV1503" s="12" t="s">
        <v>86</v>
      </c>
      <c r="AW1503" s="12" t="s">
        <v>33</v>
      </c>
      <c r="AX1503" s="12" t="s">
        <v>78</v>
      </c>
      <c r="AY1503" s="167" t="s">
        <v>150</v>
      </c>
    </row>
    <row r="1504" spans="2:51" s="13" customFormat="1" ht="12">
      <c r="B1504" s="172"/>
      <c r="D1504" s="150" t="s">
        <v>296</v>
      </c>
      <c r="E1504" s="173" t="s">
        <v>1</v>
      </c>
      <c r="F1504" s="174" t="s">
        <v>1513</v>
      </c>
      <c r="H1504" s="175">
        <v>127.83</v>
      </c>
      <c r="I1504" s="176"/>
      <c r="L1504" s="172"/>
      <c r="M1504" s="177"/>
      <c r="T1504" s="178"/>
      <c r="AT1504" s="173" t="s">
        <v>296</v>
      </c>
      <c r="AU1504" s="173" t="s">
        <v>89</v>
      </c>
      <c r="AV1504" s="13" t="s">
        <v>89</v>
      </c>
      <c r="AW1504" s="13" t="s">
        <v>33</v>
      </c>
      <c r="AX1504" s="13" t="s">
        <v>78</v>
      </c>
      <c r="AY1504" s="173" t="s">
        <v>150</v>
      </c>
    </row>
    <row r="1505" spans="2:51" s="12" customFormat="1" ht="12">
      <c r="B1505" s="166"/>
      <c r="D1505" s="150" t="s">
        <v>296</v>
      </c>
      <c r="E1505" s="167" t="s">
        <v>1</v>
      </c>
      <c r="F1505" s="168" t="s">
        <v>395</v>
      </c>
      <c r="H1505" s="167" t="s">
        <v>1</v>
      </c>
      <c r="I1505" s="169"/>
      <c r="L1505" s="166"/>
      <c r="M1505" s="170"/>
      <c r="T1505" s="171"/>
      <c r="AT1505" s="167" t="s">
        <v>296</v>
      </c>
      <c r="AU1505" s="167" t="s">
        <v>89</v>
      </c>
      <c r="AV1505" s="12" t="s">
        <v>86</v>
      </c>
      <c r="AW1505" s="12" t="s">
        <v>33</v>
      </c>
      <c r="AX1505" s="12" t="s">
        <v>78</v>
      </c>
      <c r="AY1505" s="167" t="s">
        <v>150</v>
      </c>
    </row>
    <row r="1506" spans="2:51" s="13" customFormat="1" ht="12">
      <c r="B1506" s="172"/>
      <c r="D1506" s="150" t="s">
        <v>296</v>
      </c>
      <c r="E1506" s="173" t="s">
        <v>1</v>
      </c>
      <c r="F1506" s="174" t="s">
        <v>1514</v>
      </c>
      <c r="H1506" s="175">
        <v>262.64</v>
      </c>
      <c r="I1506" s="176"/>
      <c r="L1506" s="172"/>
      <c r="M1506" s="177"/>
      <c r="T1506" s="178"/>
      <c r="AT1506" s="173" t="s">
        <v>296</v>
      </c>
      <c r="AU1506" s="173" t="s">
        <v>89</v>
      </c>
      <c r="AV1506" s="13" t="s">
        <v>89</v>
      </c>
      <c r="AW1506" s="13" t="s">
        <v>33</v>
      </c>
      <c r="AX1506" s="13" t="s">
        <v>78</v>
      </c>
      <c r="AY1506" s="173" t="s">
        <v>150</v>
      </c>
    </row>
    <row r="1507" spans="2:51" s="14" customFormat="1" ht="12">
      <c r="B1507" s="179"/>
      <c r="D1507" s="150" t="s">
        <v>296</v>
      </c>
      <c r="E1507" s="180" t="s">
        <v>1</v>
      </c>
      <c r="F1507" s="181" t="s">
        <v>303</v>
      </c>
      <c r="H1507" s="182">
        <v>1047.38</v>
      </c>
      <c r="I1507" s="183"/>
      <c r="L1507" s="179"/>
      <c r="M1507" s="184"/>
      <c r="T1507" s="185"/>
      <c r="AT1507" s="180" t="s">
        <v>296</v>
      </c>
      <c r="AU1507" s="180" t="s">
        <v>89</v>
      </c>
      <c r="AV1507" s="14" t="s">
        <v>171</v>
      </c>
      <c r="AW1507" s="14" t="s">
        <v>33</v>
      </c>
      <c r="AX1507" s="14" t="s">
        <v>86</v>
      </c>
      <c r="AY1507" s="180" t="s">
        <v>150</v>
      </c>
    </row>
    <row r="1508" spans="2:65" s="1" customFormat="1" ht="24.2" customHeight="1">
      <c r="B1508" s="32"/>
      <c r="C1508" s="154" t="s">
        <v>1515</v>
      </c>
      <c r="D1508" s="154" t="s">
        <v>172</v>
      </c>
      <c r="E1508" s="155" t="s">
        <v>1516</v>
      </c>
      <c r="F1508" s="156" t="s">
        <v>1517</v>
      </c>
      <c r="G1508" s="157" t="s">
        <v>188</v>
      </c>
      <c r="H1508" s="158">
        <v>2281.99</v>
      </c>
      <c r="I1508" s="159"/>
      <c r="J1508" s="160">
        <f>ROUND(I1508*H1508,2)</f>
        <v>0</v>
      </c>
      <c r="K1508" s="156" t="s">
        <v>294</v>
      </c>
      <c r="L1508" s="32"/>
      <c r="M1508" s="161" t="s">
        <v>1</v>
      </c>
      <c r="N1508" s="162" t="s">
        <v>43</v>
      </c>
      <c r="P1508" s="146">
        <f>O1508*H1508</f>
        <v>0</v>
      </c>
      <c r="Q1508" s="146">
        <v>0</v>
      </c>
      <c r="R1508" s="146">
        <f>Q1508*H1508</f>
        <v>0</v>
      </c>
      <c r="S1508" s="146">
        <v>0</v>
      </c>
      <c r="T1508" s="147">
        <f>S1508*H1508</f>
        <v>0</v>
      </c>
      <c r="AR1508" s="148" t="s">
        <v>171</v>
      </c>
      <c r="AT1508" s="148" t="s">
        <v>172</v>
      </c>
      <c r="AU1508" s="148" t="s">
        <v>89</v>
      </c>
      <c r="AY1508" s="17" t="s">
        <v>150</v>
      </c>
      <c r="BE1508" s="149">
        <f>IF(N1508="základní",J1508,0)</f>
        <v>0</v>
      </c>
      <c r="BF1508" s="149">
        <f>IF(N1508="snížená",J1508,0)</f>
        <v>0</v>
      </c>
      <c r="BG1508" s="149">
        <f>IF(N1508="zákl. přenesená",J1508,0)</f>
        <v>0</v>
      </c>
      <c r="BH1508" s="149">
        <f>IF(N1508="sníž. přenesená",J1508,0)</f>
        <v>0</v>
      </c>
      <c r="BI1508" s="149">
        <f>IF(N1508="nulová",J1508,0)</f>
        <v>0</v>
      </c>
      <c r="BJ1508" s="17" t="s">
        <v>86</v>
      </c>
      <c r="BK1508" s="149">
        <f>ROUND(I1508*H1508,2)</f>
        <v>0</v>
      </c>
      <c r="BL1508" s="17" t="s">
        <v>171</v>
      </c>
      <c r="BM1508" s="148" t="s">
        <v>1518</v>
      </c>
    </row>
    <row r="1509" spans="2:51" s="12" customFormat="1" ht="12">
      <c r="B1509" s="166"/>
      <c r="D1509" s="150" t="s">
        <v>296</v>
      </c>
      <c r="E1509" s="167" t="s">
        <v>1</v>
      </c>
      <c r="F1509" s="168" t="s">
        <v>383</v>
      </c>
      <c r="H1509" s="167" t="s">
        <v>1</v>
      </c>
      <c r="I1509" s="169"/>
      <c r="L1509" s="166"/>
      <c r="M1509" s="170"/>
      <c r="T1509" s="171"/>
      <c r="AT1509" s="167" t="s">
        <v>296</v>
      </c>
      <c r="AU1509" s="167" t="s">
        <v>89</v>
      </c>
      <c r="AV1509" s="12" t="s">
        <v>86</v>
      </c>
      <c r="AW1509" s="12" t="s">
        <v>33</v>
      </c>
      <c r="AX1509" s="12" t="s">
        <v>78</v>
      </c>
      <c r="AY1509" s="167" t="s">
        <v>150</v>
      </c>
    </row>
    <row r="1510" spans="2:51" s="13" customFormat="1" ht="12">
      <c r="B1510" s="172"/>
      <c r="D1510" s="150" t="s">
        <v>296</v>
      </c>
      <c r="E1510" s="173" t="s">
        <v>1</v>
      </c>
      <c r="F1510" s="174" t="s">
        <v>1500</v>
      </c>
      <c r="H1510" s="175">
        <v>107.4</v>
      </c>
      <c r="I1510" s="176"/>
      <c r="L1510" s="172"/>
      <c r="M1510" s="177"/>
      <c r="T1510" s="178"/>
      <c r="AT1510" s="173" t="s">
        <v>296</v>
      </c>
      <c r="AU1510" s="173" t="s">
        <v>89</v>
      </c>
      <c r="AV1510" s="13" t="s">
        <v>89</v>
      </c>
      <c r="AW1510" s="13" t="s">
        <v>33</v>
      </c>
      <c r="AX1510" s="13" t="s">
        <v>78</v>
      </c>
      <c r="AY1510" s="173" t="s">
        <v>150</v>
      </c>
    </row>
    <row r="1511" spans="2:51" s="13" customFormat="1" ht="12">
      <c r="B1511" s="172"/>
      <c r="D1511" s="150" t="s">
        <v>296</v>
      </c>
      <c r="E1511" s="173" t="s">
        <v>1</v>
      </c>
      <c r="F1511" s="174" t="s">
        <v>1512</v>
      </c>
      <c r="H1511" s="175">
        <v>656.91</v>
      </c>
      <c r="I1511" s="176"/>
      <c r="L1511" s="172"/>
      <c r="M1511" s="177"/>
      <c r="T1511" s="178"/>
      <c r="AT1511" s="173" t="s">
        <v>296</v>
      </c>
      <c r="AU1511" s="173" t="s">
        <v>89</v>
      </c>
      <c r="AV1511" s="13" t="s">
        <v>89</v>
      </c>
      <c r="AW1511" s="13" t="s">
        <v>33</v>
      </c>
      <c r="AX1511" s="13" t="s">
        <v>78</v>
      </c>
      <c r="AY1511" s="173" t="s">
        <v>150</v>
      </c>
    </row>
    <row r="1512" spans="2:51" s="12" customFormat="1" ht="12">
      <c r="B1512" s="166"/>
      <c r="D1512" s="150" t="s">
        <v>296</v>
      </c>
      <c r="E1512" s="167" t="s">
        <v>1</v>
      </c>
      <c r="F1512" s="168" t="s">
        <v>393</v>
      </c>
      <c r="H1512" s="167" t="s">
        <v>1</v>
      </c>
      <c r="I1512" s="169"/>
      <c r="L1512" s="166"/>
      <c r="M1512" s="170"/>
      <c r="T1512" s="171"/>
      <c r="AT1512" s="167" t="s">
        <v>296</v>
      </c>
      <c r="AU1512" s="167" t="s">
        <v>89</v>
      </c>
      <c r="AV1512" s="12" t="s">
        <v>86</v>
      </c>
      <c r="AW1512" s="12" t="s">
        <v>33</v>
      </c>
      <c r="AX1512" s="12" t="s">
        <v>78</v>
      </c>
      <c r="AY1512" s="167" t="s">
        <v>150</v>
      </c>
    </row>
    <row r="1513" spans="2:51" s="13" customFormat="1" ht="12">
      <c r="B1513" s="172"/>
      <c r="D1513" s="150" t="s">
        <v>296</v>
      </c>
      <c r="E1513" s="173" t="s">
        <v>1</v>
      </c>
      <c r="F1513" s="174" t="s">
        <v>1501</v>
      </c>
      <c r="H1513" s="175">
        <v>317.99</v>
      </c>
      <c r="I1513" s="176"/>
      <c r="L1513" s="172"/>
      <c r="M1513" s="177"/>
      <c r="T1513" s="178"/>
      <c r="AT1513" s="173" t="s">
        <v>296</v>
      </c>
      <c r="AU1513" s="173" t="s">
        <v>89</v>
      </c>
      <c r="AV1513" s="13" t="s">
        <v>89</v>
      </c>
      <c r="AW1513" s="13" t="s">
        <v>33</v>
      </c>
      <c r="AX1513" s="13" t="s">
        <v>78</v>
      </c>
      <c r="AY1513" s="173" t="s">
        <v>150</v>
      </c>
    </row>
    <row r="1514" spans="2:51" s="13" customFormat="1" ht="12">
      <c r="B1514" s="172"/>
      <c r="D1514" s="150" t="s">
        <v>296</v>
      </c>
      <c r="E1514" s="173" t="s">
        <v>1</v>
      </c>
      <c r="F1514" s="174" t="s">
        <v>1513</v>
      </c>
      <c r="H1514" s="175">
        <v>127.83</v>
      </c>
      <c r="I1514" s="176"/>
      <c r="L1514" s="172"/>
      <c r="M1514" s="177"/>
      <c r="T1514" s="178"/>
      <c r="AT1514" s="173" t="s">
        <v>296</v>
      </c>
      <c r="AU1514" s="173" t="s">
        <v>89</v>
      </c>
      <c r="AV1514" s="13" t="s">
        <v>89</v>
      </c>
      <c r="AW1514" s="13" t="s">
        <v>33</v>
      </c>
      <c r="AX1514" s="13" t="s">
        <v>78</v>
      </c>
      <c r="AY1514" s="173" t="s">
        <v>150</v>
      </c>
    </row>
    <row r="1515" spans="2:51" s="12" customFormat="1" ht="12">
      <c r="B1515" s="166"/>
      <c r="D1515" s="150" t="s">
        <v>296</v>
      </c>
      <c r="E1515" s="167" t="s">
        <v>1</v>
      </c>
      <c r="F1515" s="168" t="s">
        <v>407</v>
      </c>
      <c r="H1515" s="167" t="s">
        <v>1</v>
      </c>
      <c r="I1515" s="169"/>
      <c r="L1515" s="166"/>
      <c r="M1515" s="170"/>
      <c r="T1515" s="171"/>
      <c r="AT1515" s="167" t="s">
        <v>296</v>
      </c>
      <c r="AU1515" s="167" t="s">
        <v>89</v>
      </c>
      <c r="AV1515" s="12" t="s">
        <v>86</v>
      </c>
      <c r="AW1515" s="12" t="s">
        <v>33</v>
      </c>
      <c r="AX1515" s="12" t="s">
        <v>78</v>
      </c>
      <c r="AY1515" s="167" t="s">
        <v>150</v>
      </c>
    </row>
    <row r="1516" spans="2:51" s="13" customFormat="1" ht="12">
      <c r="B1516" s="172"/>
      <c r="D1516" s="150" t="s">
        <v>296</v>
      </c>
      <c r="E1516" s="173" t="s">
        <v>1</v>
      </c>
      <c r="F1516" s="174" t="s">
        <v>1502</v>
      </c>
      <c r="H1516" s="175">
        <v>154.17</v>
      </c>
      <c r="I1516" s="176"/>
      <c r="L1516" s="172"/>
      <c r="M1516" s="177"/>
      <c r="T1516" s="178"/>
      <c r="AT1516" s="173" t="s">
        <v>296</v>
      </c>
      <c r="AU1516" s="173" t="s">
        <v>89</v>
      </c>
      <c r="AV1516" s="13" t="s">
        <v>89</v>
      </c>
      <c r="AW1516" s="13" t="s">
        <v>33</v>
      </c>
      <c r="AX1516" s="13" t="s">
        <v>78</v>
      </c>
      <c r="AY1516" s="173" t="s">
        <v>150</v>
      </c>
    </row>
    <row r="1517" spans="2:51" s="12" customFormat="1" ht="12">
      <c r="B1517" s="166"/>
      <c r="D1517" s="150" t="s">
        <v>296</v>
      </c>
      <c r="E1517" s="167" t="s">
        <v>1</v>
      </c>
      <c r="F1517" s="168" t="s">
        <v>409</v>
      </c>
      <c r="H1517" s="167" t="s">
        <v>1</v>
      </c>
      <c r="I1517" s="169"/>
      <c r="L1517" s="166"/>
      <c r="M1517" s="170"/>
      <c r="T1517" s="171"/>
      <c r="AT1517" s="167" t="s">
        <v>296</v>
      </c>
      <c r="AU1517" s="167" t="s">
        <v>89</v>
      </c>
      <c r="AV1517" s="12" t="s">
        <v>86</v>
      </c>
      <c r="AW1517" s="12" t="s">
        <v>33</v>
      </c>
      <c r="AX1517" s="12" t="s">
        <v>78</v>
      </c>
      <c r="AY1517" s="167" t="s">
        <v>150</v>
      </c>
    </row>
    <row r="1518" spans="2:51" s="13" customFormat="1" ht="12">
      <c r="B1518" s="172"/>
      <c r="D1518" s="150" t="s">
        <v>296</v>
      </c>
      <c r="E1518" s="173" t="s">
        <v>1</v>
      </c>
      <c r="F1518" s="174" t="s">
        <v>1503</v>
      </c>
      <c r="H1518" s="175">
        <v>202.82</v>
      </c>
      <c r="I1518" s="176"/>
      <c r="L1518" s="172"/>
      <c r="M1518" s="177"/>
      <c r="T1518" s="178"/>
      <c r="AT1518" s="173" t="s">
        <v>296</v>
      </c>
      <c r="AU1518" s="173" t="s">
        <v>89</v>
      </c>
      <c r="AV1518" s="13" t="s">
        <v>89</v>
      </c>
      <c r="AW1518" s="13" t="s">
        <v>33</v>
      </c>
      <c r="AX1518" s="13" t="s">
        <v>78</v>
      </c>
      <c r="AY1518" s="173" t="s">
        <v>150</v>
      </c>
    </row>
    <row r="1519" spans="2:51" s="12" customFormat="1" ht="12">
      <c r="B1519" s="166"/>
      <c r="D1519" s="150" t="s">
        <v>296</v>
      </c>
      <c r="E1519" s="167" t="s">
        <v>1</v>
      </c>
      <c r="F1519" s="168" t="s">
        <v>395</v>
      </c>
      <c r="H1519" s="167" t="s">
        <v>1</v>
      </c>
      <c r="I1519" s="169"/>
      <c r="L1519" s="166"/>
      <c r="M1519" s="170"/>
      <c r="T1519" s="171"/>
      <c r="AT1519" s="167" t="s">
        <v>296</v>
      </c>
      <c r="AU1519" s="167" t="s">
        <v>89</v>
      </c>
      <c r="AV1519" s="12" t="s">
        <v>86</v>
      </c>
      <c r="AW1519" s="12" t="s">
        <v>33</v>
      </c>
      <c r="AX1519" s="12" t="s">
        <v>78</v>
      </c>
      <c r="AY1519" s="167" t="s">
        <v>150</v>
      </c>
    </row>
    <row r="1520" spans="2:51" s="13" customFormat="1" ht="12">
      <c r="B1520" s="172"/>
      <c r="D1520" s="150" t="s">
        <v>296</v>
      </c>
      <c r="E1520" s="173" t="s">
        <v>1</v>
      </c>
      <c r="F1520" s="174" t="s">
        <v>1504</v>
      </c>
      <c r="H1520" s="175">
        <v>216.76</v>
      </c>
      <c r="I1520" s="176"/>
      <c r="L1520" s="172"/>
      <c r="M1520" s="177"/>
      <c r="T1520" s="178"/>
      <c r="AT1520" s="173" t="s">
        <v>296</v>
      </c>
      <c r="AU1520" s="173" t="s">
        <v>89</v>
      </c>
      <c r="AV1520" s="13" t="s">
        <v>89</v>
      </c>
      <c r="AW1520" s="13" t="s">
        <v>33</v>
      </c>
      <c r="AX1520" s="13" t="s">
        <v>78</v>
      </c>
      <c r="AY1520" s="173" t="s">
        <v>150</v>
      </c>
    </row>
    <row r="1521" spans="2:51" s="13" customFormat="1" ht="12">
      <c r="B1521" s="172"/>
      <c r="D1521" s="150" t="s">
        <v>296</v>
      </c>
      <c r="E1521" s="173" t="s">
        <v>1</v>
      </c>
      <c r="F1521" s="174" t="s">
        <v>1514</v>
      </c>
      <c r="H1521" s="175">
        <v>262.64</v>
      </c>
      <c r="I1521" s="176"/>
      <c r="L1521" s="172"/>
      <c r="M1521" s="177"/>
      <c r="T1521" s="178"/>
      <c r="AT1521" s="173" t="s">
        <v>296</v>
      </c>
      <c r="AU1521" s="173" t="s">
        <v>89</v>
      </c>
      <c r="AV1521" s="13" t="s">
        <v>89</v>
      </c>
      <c r="AW1521" s="13" t="s">
        <v>33</v>
      </c>
      <c r="AX1521" s="13" t="s">
        <v>78</v>
      </c>
      <c r="AY1521" s="173" t="s">
        <v>150</v>
      </c>
    </row>
    <row r="1522" spans="2:51" s="12" customFormat="1" ht="12">
      <c r="B1522" s="166"/>
      <c r="D1522" s="150" t="s">
        <v>296</v>
      </c>
      <c r="E1522" s="167" t="s">
        <v>1</v>
      </c>
      <c r="F1522" s="168" t="s">
        <v>398</v>
      </c>
      <c r="H1522" s="167" t="s">
        <v>1</v>
      </c>
      <c r="I1522" s="169"/>
      <c r="L1522" s="166"/>
      <c r="M1522" s="170"/>
      <c r="T1522" s="171"/>
      <c r="AT1522" s="167" t="s">
        <v>296</v>
      </c>
      <c r="AU1522" s="167" t="s">
        <v>89</v>
      </c>
      <c r="AV1522" s="12" t="s">
        <v>86</v>
      </c>
      <c r="AW1522" s="12" t="s">
        <v>33</v>
      </c>
      <c r="AX1522" s="12" t="s">
        <v>78</v>
      </c>
      <c r="AY1522" s="167" t="s">
        <v>150</v>
      </c>
    </row>
    <row r="1523" spans="2:51" s="13" customFormat="1" ht="12">
      <c r="B1523" s="172"/>
      <c r="D1523" s="150" t="s">
        <v>296</v>
      </c>
      <c r="E1523" s="173" t="s">
        <v>1</v>
      </c>
      <c r="F1523" s="174" t="s">
        <v>1505</v>
      </c>
      <c r="H1523" s="175">
        <v>95.77</v>
      </c>
      <c r="I1523" s="176"/>
      <c r="L1523" s="172"/>
      <c r="M1523" s="177"/>
      <c r="T1523" s="178"/>
      <c r="AT1523" s="173" t="s">
        <v>296</v>
      </c>
      <c r="AU1523" s="173" t="s">
        <v>89</v>
      </c>
      <c r="AV1523" s="13" t="s">
        <v>89</v>
      </c>
      <c r="AW1523" s="13" t="s">
        <v>33</v>
      </c>
      <c r="AX1523" s="13" t="s">
        <v>78</v>
      </c>
      <c r="AY1523" s="173" t="s">
        <v>150</v>
      </c>
    </row>
    <row r="1524" spans="2:51" s="12" customFormat="1" ht="12">
      <c r="B1524" s="166"/>
      <c r="D1524" s="150" t="s">
        <v>296</v>
      </c>
      <c r="E1524" s="167" t="s">
        <v>1</v>
      </c>
      <c r="F1524" s="168" t="s">
        <v>510</v>
      </c>
      <c r="H1524" s="167" t="s">
        <v>1</v>
      </c>
      <c r="I1524" s="169"/>
      <c r="L1524" s="166"/>
      <c r="M1524" s="170"/>
      <c r="T1524" s="171"/>
      <c r="AT1524" s="167" t="s">
        <v>296</v>
      </c>
      <c r="AU1524" s="167" t="s">
        <v>89</v>
      </c>
      <c r="AV1524" s="12" t="s">
        <v>86</v>
      </c>
      <c r="AW1524" s="12" t="s">
        <v>33</v>
      </c>
      <c r="AX1524" s="12" t="s">
        <v>78</v>
      </c>
      <c r="AY1524" s="167" t="s">
        <v>150</v>
      </c>
    </row>
    <row r="1525" spans="2:51" s="13" customFormat="1" ht="12">
      <c r="B1525" s="172"/>
      <c r="D1525" s="150" t="s">
        <v>296</v>
      </c>
      <c r="E1525" s="173" t="s">
        <v>1</v>
      </c>
      <c r="F1525" s="174" t="s">
        <v>1506</v>
      </c>
      <c r="H1525" s="175">
        <v>79.91</v>
      </c>
      <c r="I1525" s="176"/>
      <c r="L1525" s="172"/>
      <c r="M1525" s="177"/>
      <c r="T1525" s="178"/>
      <c r="AT1525" s="173" t="s">
        <v>296</v>
      </c>
      <c r="AU1525" s="173" t="s">
        <v>89</v>
      </c>
      <c r="AV1525" s="13" t="s">
        <v>89</v>
      </c>
      <c r="AW1525" s="13" t="s">
        <v>33</v>
      </c>
      <c r="AX1525" s="13" t="s">
        <v>78</v>
      </c>
      <c r="AY1525" s="173" t="s">
        <v>150</v>
      </c>
    </row>
    <row r="1526" spans="2:51" s="12" customFormat="1" ht="12">
      <c r="B1526" s="166"/>
      <c r="D1526" s="150" t="s">
        <v>296</v>
      </c>
      <c r="E1526" s="167" t="s">
        <v>1</v>
      </c>
      <c r="F1526" s="168" t="s">
        <v>414</v>
      </c>
      <c r="H1526" s="167" t="s">
        <v>1</v>
      </c>
      <c r="I1526" s="169"/>
      <c r="L1526" s="166"/>
      <c r="M1526" s="170"/>
      <c r="T1526" s="171"/>
      <c r="AT1526" s="167" t="s">
        <v>296</v>
      </c>
      <c r="AU1526" s="167" t="s">
        <v>89</v>
      </c>
      <c r="AV1526" s="12" t="s">
        <v>86</v>
      </c>
      <c r="AW1526" s="12" t="s">
        <v>33</v>
      </c>
      <c r="AX1526" s="12" t="s">
        <v>78</v>
      </c>
      <c r="AY1526" s="167" t="s">
        <v>150</v>
      </c>
    </row>
    <row r="1527" spans="2:51" s="13" customFormat="1" ht="12">
      <c r="B1527" s="172"/>
      <c r="D1527" s="150" t="s">
        <v>296</v>
      </c>
      <c r="E1527" s="173" t="s">
        <v>1</v>
      </c>
      <c r="F1527" s="174" t="s">
        <v>1507</v>
      </c>
      <c r="H1527" s="175">
        <v>59.79</v>
      </c>
      <c r="I1527" s="176"/>
      <c r="L1527" s="172"/>
      <c r="M1527" s="177"/>
      <c r="T1527" s="178"/>
      <c r="AT1527" s="173" t="s">
        <v>296</v>
      </c>
      <c r="AU1527" s="173" t="s">
        <v>89</v>
      </c>
      <c r="AV1527" s="13" t="s">
        <v>89</v>
      </c>
      <c r="AW1527" s="13" t="s">
        <v>33</v>
      </c>
      <c r="AX1527" s="13" t="s">
        <v>78</v>
      </c>
      <c r="AY1527" s="173" t="s">
        <v>150</v>
      </c>
    </row>
    <row r="1528" spans="2:51" s="14" customFormat="1" ht="12">
      <c r="B1528" s="179"/>
      <c r="D1528" s="150" t="s">
        <v>296</v>
      </c>
      <c r="E1528" s="180" t="s">
        <v>1</v>
      </c>
      <c r="F1528" s="181" t="s">
        <v>303</v>
      </c>
      <c r="H1528" s="182">
        <v>2281.99</v>
      </c>
      <c r="I1528" s="183"/>
      <c r="L1528" s="179"/>
      <c r="M1528" s="184"/>
      <c r="T1528" s="185"/>
      <c r="AT1528" s="180" t="s">
        <v>296</v>
      </c>
      <c r="AU1528" s="180" t="s">
        <v>89</v>
      </c>
      <c r="AV1528" s="14" t="s">
        <v>171</v>
      </c>
      <c r="AW1528" s="14" t="s">
        <v>33</v>
      </c>
      <c r="AX1528" s="14" t="s">
        <v>86</v>
      </c>
      <c r="AY1528" s="180" t="s">
        <v>150</v>
      </c>
    </row>
    <row r="1529" spans="2:65" s="1" customFormat="1" ht="24.2" customHeight="1">
      <c r="B1529" s="32"/>
      <c r="C1529" s="154" t="s">
        <v>1519</v>
      </c>
      <c r="D1529" s="154" t="s">
        <v>172</v>
      </c>
      <c r="E1529" s="155" t="s">
        <v>1520</v>
      </c>
      <c r="F1529" s="156" t="s">
        <v>1521</v>
      </c>
      <c r="G1529" s="157" t="s">
        <v>849</v>
      </c>
      <c r="H1529" s="158">
        <v>14</v>
      </c>
      <c r="I1529" s="159"/>
      <c r="J1529" s="160">
        <f>ROUND(I1529*H1529,2)</f>
        <v>0</v>
      </c>
      <c r="K1529" s="156" t="s">
        <v>294</v>
      </c>
      <c r="L1529" s="32"/>
      <c r="M1529" s="161" t="s">
        <v>1</v>
      </c>
      <c r="N1529" s="162" t="s">
        <v>43</v>
      </c>
      <c r="P1529" s="146">
        <f>O1529*H1529</f>
        <v>0</v>
      </c>
      <c r="Q1529" s="146">
        <v>0.45937</v>
      </c>
      <c r="R1529" s="146">
        <f>Q1529*H1529</f>
        <v>6.43118</v>
      </c>
      <c r="S1529" s="146">
        <v>0</v>
      </c>
      <c r="T1529" s="147">
        <f>S1529*H1529</f>
        <v>0</v>
      </c>
      <c r="AR1529" s="148" t="s">
        <v>171</v>
      </c>
      <c r="AT1529" s="148" t="s">
        <v>172</v>
      </c>
      <c r="AU1529" s="148" t="s">
        <v>89</v>
      </c>
      <c r="AY1529" s="17" t="s">
        <v>150</v>
      </c>
      <c r="BE1529" s="149">
        <f>IF(N1529="základní",J1529,0)</f>
        <v>0</v>
      </c>
      <c r="BF1529" s="149">
        <f>IF(N1529="snížená",J1529,0)</f>
        <v>0</v>
      </c>
      <c r="BG1529" s="149">
        <f>IF(N1529="zákl. přenesená",J1529,0)</f>
        <v>0</v>
      </c>
      <c r="BH1529" s="149">
        <f>IF(N1529="sníž. přenesená",J1529,0)</f>
        <v>0</v>
      </c>
      <c r="BI1529" s="149">
        <f>IF(N1529="nulová",J1529,0)</f>
        <v>0</v>
      </c>
      <c r="BJ1529" s="17" t="s">
        <v>86</v>
      </c>
      <c r="BK1529" s="149">
        <f>ROUND(I1529*H1529,2)</f>
        <v>0</v>
      </c>
      <c r="BL1529" s="17" t="s">
        <v>171</v>
      </c>
      <c r="BM1529" s="148" t="s">
        <v>1522</v>
      </c>
    </row>
    <row r="1530" spans="2:51" s="12" customFormat="1" ht="12">
      <c r="B1530" s="166"/>
      <c r="D1530" s="150" t="s">
        <v>296</v>
      </c>
      <c r="E1530" s="167" t="s">
        <v>1</v>
      </c>
      <c r="F1530" s="168" t="s">
        <v>383</v>
      </c>
      <c r="H1530" s="167" t="s">
        <v>1</v>
      </c>
      <c r="I1530" s="169"/>
      <c r="L1530" s="166"/>
      <c r="M1530" s="170"/>
      <c r="T1530" s="171"/>
      <c r="AT1530" s="167" t="s">
        <v>296</v>
      </c>
      <c r="AU1530" s="167" t="s">
        <v>89</v>
      </c>
      <c r="AV1530" s="12" t="s">
        <v>86</v>
      </c>
      <c r="AW1530" s="12" t="s">
        <v>33</v>
      </c>
      <c r="AX1530" s="12" t="s">
        <v>78</v>
      </c>
      <c r="AY1530" s="167" t="s">
        <v>150</v>
      </c>
    </row>
    <row r="1531" spans="2:51" s="13" customFormat="1" ht="12">
      <c r="B1531" s="172"/>
      <c r="D1531" s="150" t="s">
        <v>296</v>
      </c>
      <c r="E1531" s="173" t="s">
        <v>1</v>
      </c>
      <c r="F1531" s="174" t="s">
        <v>1339</v>
      </c>
      <c r="H1531" s="175">
        <v>5</v>
      </c>
      <c r="I1531" s="176"/>
      <c r="L1531" s="172"/>
      <c r="M1531" s="177"/>
      <c r="T1531" s="178"/>
      <c r="AT1531" s="173" t="s">
        <v>296</v>
      </c>
      <c r="AU1531" s="173" t="s">
        <v>89</v>
      </c>
      <c r="AV1531" s="13" t="s">
        <v>89</v>
      </c>
      <c r="AW1531" s="13" t="s">
        <v>33</v>
      </c>
      <c r="AX1531" s="13" t="s">
        <v>78</v>
      </c>
      <c r="AY1531" s="173" t="s">
        <v>150</v>
      </c>
    </row>
    <row r="1532" spans="2:51" s="12" customFormat="1" ht="12">
      <c r="B1532" s="166"/>
      <c r="D1532" s="150" t="s">
        <v>296</v>
      </c>
      <c r="E1532" s="167" t="s">
        <v>1</v>
      </c>
      <c r="F1532" s="168" t="s">
        <v>393</v>
      </c>
      <c r="H1532" s="167" t="s">
        <v>1</v>
      </c>
      <c r="I1532" s="169"/>
      <c r="L1532" s="166"/>
      <c r="M1532" s="170"/>
      <c r="T1532" s="171"/>
      <c r="AT1532" s="167" t="s">
        <v>296</v>
      </c>
      <c r="AU1532" s="167" t="s">
        <v>89</v>
      </c>
      <c r="AV1532" s="12" t="s">
        <v>86</v>
      </c>
      <c r="AW1532" s="12" t="s">
        <v>33</v>
      </c>
      <c r="AX1532" s="12" t="s">
        <v>78</v>
      </c>
      <c r="AY1532" s="167" t="s">
        <v>150</v>
      </c>
    </row>
    <row r="1533" spans="2:51" s="13" customFormat="1" ht="12">
      <c r="B1533" s="172"/>
      <c r="D1533" s="150" t="s">
        <v>296</v>
      </c>
      <c r="E1533" s="173" t="s">
        <v>1</v>
      </c>
      <c r="F1533" s="174" t="s">
        <v>1347</v>
      </c>
      <c r="H1533" s="175">
        <v>2</v>
      </c>
      <c r="I1533" s="176"/>
      <c r="L1533" s="172"/>
      <c r="M1533" s="177"/>
      <c r="T1533" s="178"/>
      <c r="AT1533" s="173" t="s">
        <v>296</v>
      </c>
      <c r="AU1533" s="173" t="s">
        <v>89</v>
      </c>
      <c r="AV1533" s="13" t="s">
        <v>89</v>
      </c>
      <c r="AW1533" s="13" t="s">
        <v>33</v>
      </c>
      <c r="AX1533" s="13" t="s">
        <v>78</v>
      </c>
      <c r="AY1533" s="173" t="s">
        <v>150</v>
      </c>
    </row>
    <row r="1534" spans="2:51" s="12" customFormat="1" ht="12">
      <c r="B1534" s="166"/>
      <c r="D1534" s="150" t="s">
        <v>296</v>
      </c>
      <c r="E1534" s="167" t="s">
        <v>1</v>
      </c>
      <c r="F1534" s="168" t="s">
        <v>407</v>
      </c>
      <c r="H1534" s="167" t="s">
        <v>1</v>
      </c>
      <c r="I1534" s="169"/>
      <c r="L1534" s="166"/>
      <c r="M1534" s="170"/>
      <c r="T1534" s="171"/>
      <c r="AT1534" s="167" t="s">
        <v>296</v>
      </c>
      <c r="AU1534" s="167" t="s">
        <v>89</v>
      </c>
      <c r="AV1534" s="12" t="s">
        <v>86</v>
      </c>
      <c r="AW1534" s="12" t="s">
        <v>33</v>
      </c>
      <c r="AX1534" s="12" t="s">
        <v>78</v>
      </c>
      <c r="AY1534" s="167" t="s">
        <v>150</v>
      </c>
    </row>
    <row r="1535" spans="2:51" s="13" customFormat="1" ht="12">
      <c r="B1535" s="172"/>
      <c r="D1535" s="150" t="s">
        <v>296</v>
      </c>
      <c r="E1535" s="173" t="s">
        <v>1</v>
      </c>
      <c r="F1535" s="174" t="s">
        <v>1341</v>
      </c>
      <c r="H1535" s="175">
        <v>1</v>
      </c>
      <c r="I1535" s="176"/>
      <c r="L1535" s="172"/>
      <c r="M1535" s="177"/>
      <c r="T1535" s="178"/>
      <c r="AT1535" s="173" t="s">
        <v>296</v>
      </c>
      <c r="AU1535" s="173" t="s">
        <v>89</v>
      </c>
      <c r="AV1535" s="13" t="s">
        <v>89</v>
      </c>
      <c r="AW1535" s="13" t="s">
        <v>33</v>
      </c>
      <c r="AX1535" s="13" t="s">
        <v>78</v>
      </c>
      <c r="AY1535" s="173" t="s">
        <v>150</v>
      </c>
    </row>
    <row r="1536" spans="2:51" s="12" customFormat="1" ht="12">
      <c r="B1536" s="166"/>
      <c r="D1536" s="150" t="s">
        <v>296</v>
      </c>
      <c r="E1536" s="167" t="s">
        <v>1</v>
      </c>
      <c r="F1536" s="168" t="s">
        <v>409</v>
      </c>
      <c r="H1536" s="167" t="s">
        <v>1</v>
      </c>
      <c r="I1536" s="169"/>
      <c r="L1536" s="166"/>
      <c r="M1536" s="170"/>
      <c r="T1536" s="171"/>
      <c r="AT1536" s="167" t="s">
        <v>296</v>
      </c>
      <c r="AU1536" s="167" t="s">
        <v>89</v>
      </c>
      <c r="AV1536" s="12" t="s">
        <v>86</v>
      </c>
      <c r="AW1536" s="12" t="s">
        <v>33</v>
      </c>
      <c r="AX1536" s="12" t="s">
        <v>78</v>
      </c>
      <c r="AY1536" s="167" t="s">
        <v>150</v>
      </c>
    </row>
    <row r="1537" spans="2:51" s="13" customFormat="1" ht="12">
      <c r="B1537" s="172"/>
      <c r="D1537" s="150" t="s">
        <v>296</v>
      </c>
      <c r="E1537" s="173" t="s">
        <v>1</v>
      </c>
      <c r="F1537" s="174" t="s">
        <v>1341</v>
      </c>
      <c r="H1537" s="175">
        <v>1</v>
      </c>
      <c r="I1537" s="176"/>
      <c r="L1537" s="172"/>
      <c r="M1537" s="177"/>
      <c r="T1537" s="178"/>
      <c r="AT1537" s="173" t="s">
        <v>296</v>
      </c>
      <c r="AU1537" s="173" t="s">
        <v>89</v>
      </c>
      <c r="AV1537" s="13" t="s">
        <v>89</v>
      </c>
      <c r="AW1537" s="13" t="s">
        <v>33</v>
      </c>
      <c r="AX1537" s="13" t="s">
        <v>78</v>
      </c>
      <c r="AY1537" s="173" t="s">
        <v>150</v>
      </c>
    </row>
    <row r="1538" spans="2:51" s="12" customFormat="1" ht="12">
      <c r="B1538" s="166"/>
      <c r="D1538" s="150" t="s">
        <v>296</v>
      </c>
      <c r="E1538" s="167" t="s">
        <v>1</v>
      </c>
      <c r="F1538" s="168" t="s">
        <v>395</v>
      </c>
      <c r="H1538" s="167" t="s">
        <v>1</v>
      </c>
      <c r="I1538" s="169"/>
      <c r="L1538" s="166"/>
      <c r="M1538" s="170"/>
      <c r="T1538" s="171"/>
      <c r="AT1538" s="167" t="s">
        <v>296</v>
      </c>
      <c r="AU1538" s="167" t="s">
        <v>89</v>
      </c>
      <c r="AV1538" s="12" t="s">
        <v>86</v>
      </c>
      <c r="AW1538" s="12" t="s">
        <v>33</v>
      </c>
      <c r="AX1538" s="12" t="s">
        <v>78</v>
      </c>
      <c r="AY1538" s="167" t="s">
        <v>150</v>
      </c>
    </row>
    <row r="1539" spans="2:51" s="13" customFormat="1" ht="12">
      <c r="B1539" s="172"/>
      <c r="D1539" s="150" t="s">
        <v>296</v>
      </c>
      <c r="E1539" s="173" t="s">
        <v>1</v>
      </c>
      <c r="F1539" s="174" t="s">
        <v>1347</v>
      </c>
      <c r="H1539" s="175">
        <v>2</v>
      </c>
      <c r="I1539" s="176"/>
      <c r="L1539" s="172"/>
      <c r="M1539" s="177"/>
      <c r="T1539" s="178"/>
      <c r="AT1539" s="173" t="s">
        <v>296</v>
      </c>
      <c r="AU1539" s="173" t="s">
        <v>89</v>
      </c>
      <c r="AV1539" s="13" t="s">
        <v>89</v>
      </c>
      <c r="AW1539" s="13" t="s">
        <v>33</v>
      </c>
      <c r="AX1539" s="13" t="s">
        <v>78</v>
      </c>
      <c r="AY1539" s="173" t="s">
        <v>150</v>
      </c>
    </row>
    <row r="1540" spans="2:51" s="12" customFormat="1" ht="12">
      <c r="B1540" s="166"/>
      <c r="D1540" s="150" t="s">
        <v>296</v>
      </c>
      <c r="E1540" s="167" t="s">
        <v>1</v>
      </c>
      <c r="F1540" s="168" t="s">
        <v>398</v>
      </c>
      <c r="H1540" s="167" t="s">
        <v>1</v>
      </c>
      <c r="I1540" s="169"/>
      <c r="L1540" s="166"/>
      <c r="M1540" s="170"/>
      <c r="T1540" s="171"/>
      <c r="AT1540" s="167" t="s">
        <v>296</v>
      </c>
      <c r="AU1540" s="167" t="s">
        <v>89</v>
      </c>
      <c r="AV1540" s="12" t="s">
        <v>86</v>
      </c>
      <c r="AW1540" s="12" t="s">
        <v>33</v>
      </c>
      <c r="AX1540" s="12" t="s">
        <v>78</v>
      </c>
      <c r="AY1540" s="167" t="s">
        <v>150</v>
      </c>
    </row>
    <row r="1541" spans="2:51" s="13" customFormat="1" ht="12">
      <c r="B1541" s="172"/>
      <c r="D1541" s="150" t="s">
        <v>296</v>
      </c>
      <c r="E1541" s="173" t="s">
        <v>1</v>
      </c>
      <c r="F1541" s="174" t="s">
        <v>1341</v>
      </c>
      <c r="H1541" s="175">
        <v>1</v>
      </c>
      <c r="I1541" s="176"/>
      <c r="L1541" s="172"/>
      <c r="M1541" s="177"/>
      <c r="T1541" s="178"/>
      <c r="AT1541" s="173" t="s">
        <v>296</v>
      </c>
      <c r="AU1541" s="173" t="s">
        <v>89</v>
      </c>
      <c r="AV1541" s="13" t="s">
        <v>89</v>
      </c>
      <c r="AW1541" s="13" t="s">
        <v>33</v>
      </c>
      <c r="AX1541" s="13" t="s">
        <v>78</v>
      </c>
      <c r="AY1541" s="173" t="s">
        <v>150</v>
      </c>
    </row>
    <row r="1542" spans="2:51" s="12" customFormat="1" ht="12">
      <c r="B1542" s="166"/>
      <c r="D1542" s="150" t="s">
        <v>296</v>
      </c>
      <c r="E1542" s="167" t="s">
        <v>1</v>
      </c>
      <c r="F1542" s="168" t="s">
        <v>510</v>
      </c>
      <c r="H1542" s="167" t="s">
        <v>1</v>
      </c>
      <c r="I1542" s="169"/>
      <c r="L1542" s="166"/>
      <c r="M1542" s="170"/>
      <c r="T1542" s="171"/>
      <c r="AT1542" s="167" t="s">
        <v>296</v>
      </c>
      <c r="AU1542" s="167" t="s">
        <v>89</v>
      </c>
      <c r="AV1542" s="12" t="s">
        <v>86</v>
      </c>
      <c r="AW1542" s="12" t="s">
        <v>33</v>
      </c>
      <c r="AX1542" s="12" t="s">
        <v>78</v>
      </c>
      <c r="AY1542" s="167" t="s">
        <v>150</v>
      </c>
    </row>
    <row r="1543" spans="2:51" s="13" customFormat="1" ht="12">
      <c r="B1543" s="172"/>
      <c r="D1543" s="150" t="s">
        <v>296</v>
      </c>
      <c r="E1543" s="173" t="s">
        <v>1</v>
      </c>
      <c r="F1543" s="174" t="s">
        <v>1341</v>
      </c>
      <c r="H1543" s="175">
        <v>1</v>
      </c>
      <c r="I1543" s="176"/>
      <c r="L1543" s="172"/>
      <c r="M1543" s="177"/>
      <c r="T1543" s="178"/>
      <c r="AT1543" s="173" t="s">
        <v>296</v>
      </c>
      <c r="AU1543" s="173" t="s">
        <v>89</v>
      </c>
      <c r="AV1543" s="13" t="s">
        <v>89</v>
      </c>
      <c r="AW1543" s="13" t="s">
        <v>33</v>
      </c>
      <c r="AX1543" s="13" t="s">
        <v>78</v>
      </c>
      <c r="AY1543" s="173" t="s">
        <v>150</v>
      </c>
    </row>
    <row r="1544" spans="2:51" s="12" customFormat="1" ht="12">
      <c r="B1544" s="166"/>
      <c r="D1544" s="150" t="s">
        <v>296</v>
      </c>
      <c r="E1544" s="167" t="s">
        <v>1</v>
      </c>
      <c r="F1544" s="168" t="s">
        <v>414</v>
      </c>
      <c r="H1544" s="167" t="s">
        <v>1</v>
      </c>
      <c r="I1544" s="169"/>
      <c r="L1544" s="166"/>
      <c r="M1544" s="170"/>
      <c r="T1544" s="171"/>
      <c r="AT1544" s="167" t="s">
        <v>296</v>
      </c>
      <c r="AU1544" s="167" t="s">
        <v>89</v>
      </c>
      <c r="AV1544" s="12" t="s">
        <v>86</v>
      </c>
      <c r="AW1544" s="12" t="s">
        <v>33</v>
      </c>
      <c r="AX1544" s="12" t="s">
        <v>78</v>
      </c>
      <c r="AY1544" s="167" t="s">
        <v>150</v>
      </c>
    </row>
    <row r="1545" spans="2:51" s="13" customFormat="1" ht="12">
      <c r="B1545" s="172"/>
      <c r="D1545" s="150" t="s">
        <v>296</v>
      </c>
      <c r="E1545" s="173" t="s">
        <v>1</v>
      </c>
      <c r="F1545" s="174" t="s">
        <v>1341</v>
      </c>
      <c r="H1545" s="175">
        <v>1</v>
      </c>
      <c r="I1545" s="176"/>
      <c r="L1545" s="172"/>
      <c r="M1545" s="177"/>
      <c r="T1545" s="178"/>
      <c r="AT1545" s="173" t="s">
        <v>296</v>
      </c>
      <c r="AU1545" s="173" t="s">
        <v>89</v>
      </c>
      <c r="AV1545" s="13" t="s">
        <v>89</v>
      </c>
      <c r="AW1545" s="13" t="s">
        <v>33</v>
      </c>
      <c r="AX1545" s="13" t="s">
        <v>78</v>
      </c>
      <c r="AY1545" s="173" t="s">
        <v>150</v>
      </c>
    </row>
    <row r="1546" spans="2:51" s="14" customFormat="1" ht="12">
      <c r="B1546" s="179"/>
      <c r="D1546" s="150" t="s">
        <v>296</v>
      </c>
      <c r="E1546" s="180" t="s">
        <v>1</v>
      </c>
      <c r="F1546" s="181" t="s">
        <v>303</v>
      </c>
      <c r="H1546" s="182">
        <v>14</v>
      </c>
      <c r="I1546" s="183"/>
      <c r="L1546" s="179"/>
      <c r="M1546" s="184"/>
      <c r="T1546" s="185"/>
      <c r="AT1546" s="180" t="s">
        <v>296</v>
      </c>
      <c r="AU1546" s="180" t="s">
        <v>89</v>
      </c>
      <c r="AV1546" s="14" t="s">
        <v>171</v>
      </c>
      <c r="AW1546" s="14" t="s">
        <v>33</v>
      </c>
      <c r="AX1546" s="14" t="s">
        <v>86</v>
      </c>
      <c r="AY1546" s="180" t="s">
        <v>150</v>
      </c>
    </row>
    <row r="1547" spans="2:65" s="1" customFormat="1" ht="16.5" customHeight="1">
      <c r="B1547" s="32"/>
      <c r="C1547" s="154" t="s">
        <v>1523</v>
      </c>
      <c r="D1547" s="154" t="s">
        <v>172</v>
      </c>
      <c r="E1547" s="155" t="s">
        <v>1524</v>
      </c>
      <c r="F1547" s="156" t="s">
        <v>1525</v>
      </c>
      <c r="G1547" s="157" t="s">
        <v>849</v>
      </c>
      <c r="H1547" s="158">
        <v>32</v>
      </c>
      <c r="I1547" s="159"/>
      <c r="J1547" s="160">
        <f>ROUND(I1547*H1547,2)</f>
        <v>0</v>
      </c>
      <c r="K1547" s="156" t="s">
        <v>294</v>
      </c>
      <c r="L1547" s="32"/>
      <c r="M1547" s="161" t="s">
        <v>1</v>
      </c>
      <c r="N1547" s="162" t="s">
        <v>43</v>
      </c>
      <c r="P1547" s="146">
        <f>O1547*H1547</f>
        <v>0</v>
      </c>
      <c r="Q1547" s="146">
        <v>0.12303</v>
      </c>
      <c r="R1547" s="146">
        <f>Q1547*H1547</f>
        <v>3.93696</v>
      </c>
      <c r="S1547" s="146">
        <v>0</v>
      </c>
      <c r="T1547" s="147">
        <f>S1547*H1547</f>
        <v>0</v>
      </c>
      <c r="AR1547" s="148" t="s">
        <v>171</v>
      </c>
      <c r="AT1547" s="148" t="s">
        <v>172</v>
      </c>
      <c r="AU1547" s="148" t="s">
        <v>89</v>
      </c>
      <c r="AY1547" s="17" t="s">
        <v>150</v>
      </c>
      <c r="BE1547" s="149">
        <f>IF(N1547="základní",J1547,0)</f>
        <v>0</v>
      </c>
      <c r="BF1547" s="149">
        <f>IF(N1547="snížená",J1547,0)</f>
        <v>0</v>
      </c>
      <c r="BG1547" s="149">
        <f>IF(N1547="zákl. přenesená",J1547,0)</f>
        <v>0</v>
      </c>
      <c r="BH1547" s="149">
        <f>IF(N1547="sníž. přenesená",J1547,0)</f>
        <v>0</v>
      </c>
      <c r="BI1547" s="149">
        <f>IF(N1547="nulová",J1547,0)</f>
        <v>0</v>
      </c>
      <c r="BJ1547" s="17" t="s">
        <v>86</v>
      </c>
      <c r="BK1547" s="149">
        <f>ROUND(I1547*H1547,2)</f>
        <v>0</v>
      </c>
      <c r="BL1547" s="17" t="s">
        <v>171</v>
      </c>
      <c r="BM1547" s="148" t="s">
        <v>1526</v>
      </c>
    </row>
    <row r="1548" spans="2:51" s="13" customFormat="1" ht="12">
      <c r="B1548" s="172"/>
      <c r="D1548" s="150" t="s">
        <v>296</v>
      </c>
      <c r="E1548" s="173" t="s">
        <v>1</v>
      </c>
      <c r="F1548" s="174" t="s">
        <v>1527</v>
      </c>
      <c r="H1548" s="175">
        <v>32</v>
      </c>
      <c r="I1548" s="176"/>
      <c r="L1548" s="172"/>
      <c r="M1548" s="177"/>
      <c r="T1548" s="178"/>
      <c r="AT1548" s="173" t="s">
        <v>296</v>
      </c>
      <c r="AU1548" s="173" t="s">
        <v>89</v>
      </c>
      <c r="AV1548" s="13" t="s">
        <v>89</v>
      </c>
      <c r="AW1548" s="13" t="s">
        <v>33</v>
      </c>
      <c r="AX1548" s="13" t="s">
        <v>86</v>
      </c>
      <c r="AY1548" s="173" t="s">
        <v>150</v>
      </c>
    </row>
    <row r="1549" spans="2:65" s="1" customFormat="1" ht="16.5" customHeight="1">
      <c r="B1549" s="32"/>
      <c r="C1549" s="136" t="s">
        <v>1528</v>
      </c>
      <c r="D1549" s="136" t="s">
        <v>153</v>
      </c>
      <c r="E1549" s="137" t="s">
        <v>1529</v>
      </c>
      <c r="F1549" s="138" t="s">
        <v>1530</v>
      </c>
      <c r="G1549" s="139" t="s">
        <v>849</v>
      </c>
      <c r="H1549" s="140">
        <v>32</v>
      </c>
      <c r="I1549" s="141"/>
      <c r="J1549" s="142">
        <f>ROUND(I1549*H1549,2)</f>
        <v>0</v>
      </c>
      <c r="K1549" s="138" t="s">
        <v>294</v>
      </c>
      <c r="L1549" s="143"/>
      <c r="M1549" s="144" t="s">
        <v>1</v>
      </c>
      <c r="N1549" s="145" t="s">
        <v>43</v>
      </c>
      <c r="P1549" s="146">
        <f>O1549*H1549</f>
        <v>0</v>
      </c>
      <c r="Q1549" s="146">
        <v>0.0133</v>
      </c>
      <c r="R1549" s="146">
        <f>Q1549*H1549</f>
        <v>0.4256</v>
      </c>
      <c r="S1549" s="146">
        <v>0</v>
      </c>
      <c r="T1549" s="147">
        <f>S1549*H1549</f>
        <v>0</v>
      </c>
      <c r="AR1549" s="148" t="s">
        <v>195</v>
      </c>
      <c r="AT1549" s="148" t="s">
        <v>153</v>
      </c>
      <c r="AU1549" s="148" t="s">
        <v>89</v>
      </c>
      <c r="AY1549" s="17" t="s">
        <v>150</v>
      </c>
      <c r="BE1549" s="149">
        <f>IF(N1549="základní",J1549,0)</f>
        <v>0</v>
      </c>
      <c r="BF1549" s="149">
        <f>IF(N1549="snížená",J1549,0)</f>
        <v>0</v>
      </c>
      <c r="BG1549" s="149">
        <f>IF(N1549="zákl. přenesená",J1549,0)</f>
        <v>0</v>
      </c>
      <c r="BH1549" s="149">
        <f>IF(N1549="sníž. přenesená",J1549,0)</f>
        <v>0</v>
      </c>
      <c r="BI1549" s="149">
        <f>IF(N1549="nulová",J1549,0)</f>
        <v>0</v>
      </c>
      <c r="BJ1549" s="17" t="s">
        <v>86</v>
      </c>
      <c r="BK1549" s="149">
        <f>ROUND(I1549*H1549,2)</f>
        <v>0</v>
      </c>
      <c r="BL1549" s="17" t="s">
        <v>171</v>
      </c>
      <c r="BM1549" s="148" t="s">
        <v>1531</v>
      </c>
    </row>
    <row r="1550" spans="2:51" s="12" customFormat="1" ht="12">
      <c r="B1550" s="166"/>
      <c r="D1550" s="150" t="s">
        <v>296</v>
      </c>
      <c r="E1550" s="167" t="s">
        <v>1</v>
      </c>
      <c r="F1550" s="168" t="s">
        <v>383</v>
      </c>
      <c r="H1550" s="167" t="s">
        <v>1</v>
      </c>
      <c r="I1550" s="169"/>
      <c r="L1550" s="166"/>
      <c r="M1550" s="170"/>
      <c r="T1550" s="171"/>
      <c r="AT1550" s="167" t="s">
        <v>296</v>
      </c>
      <c r="AU1550" s="167" t="s">
        <v>89</v>
      </c>
      <c r="AV1550" s="12" t="s">
        <v>86</v>
      </c>
      <c r="AW1550" s="12" t="s">
        <v>33</v>
      </c>
      <c r="AX1550" s="12" t="s">
        <v>78</v>
      </c>
      <c r="AY1550" s="167" t="s">
        <v>150</v>
      </c>
    </row>
    <row r="1551" spans="2:51" s="13" customFormat="1" ht="12">
      <c r="B1551" s="172"/>
      <c r="D1551" s="150" t="s">
        <v>296</v>
      </c>
      <c r="E1551" s="173" t="s">
        <v>1</v>
      </c>
      <c r="F1551" s="174" t="s">
        <v>1532</v>
      </c>
      <c r="H1551" s="175">
        <v>6</v>
      </c>
      <c r="I1551" s="176"/>
      <c r="L1551" s="172"/>
      <c r="M1551" s="177"/>
      <c r="T1551" s="178"/>
      <c r="AT1551" s="173" t="s">
        <v>296</v>
      </c>
      <c r="AU1551" s="173" t="s">
        <v>89</v>
      </c>
      <c r="AV1551" s="13" t="s">
        <v>89</v>
      </c>
      <c r="AW1551" s="13" t="s">
        <v>33</v>
      </c>
      <c r="AX1551" s="13" t="s">
        <v>78</v>
      </c>
      <c r="AY1551" s="173" t="s">
        <v>150</v>
      </c>
    </row>
    <row r="1552" spans="2:51" s="13" customFormat="1" ht="12">
      <c r="B1552" s="172"/>
      <c r="D1552" s="150" t="s">
        <v>296</v>
      </c>
      <c r="E1552" s="173" t="s">
        <v>1</v>
      </c>
      <c r="F1552" s="174" t="s">
        <v>1533</v>
      </c>
      <c r="H1552" s="175">
        <v>6</v>
      </c>
      <c r="I1552" s="176"/>
      <c r="L1552" s="172"/>
      <c r="M1552" s="177"/>
      <c r="T1552" s="178"/>
      <c r="AT1552" s="173" t="s">
        <v>296</v>
      </c>
      <c r="AU1552" s="173" t="s">
        <v>89</v>
      </c>
      <c r="AV1552" s="13" t="s">
        <v>89</v>
      </c>
      <c r="AW1552" s="13" t="s">
        <v>33</v>
      </c>
      <c r="AX1552" s="13" t="s">
        <v>78</v>
      </c>
      <c r="AY1552" s="173" t="s">
        <v>150</v>
      </c>
    </row>
    <row r="1553" spans="2:51" s="12" customFormat="1" ht="12">
      <c r="B1553" s="166"/>
      <c r="D1553" s="150" t="s">
        <v>296</v>
      </c>
      <c r="E1553" s="167" t="s">
        <v>1</v>
      </c>
      <c r="F1553" s="168" t="s">
        <v>393</v>
      </c>
      <c r="H1553" s="167" t="s">
        <v>1</v>
      </c>
      <c r="I1553" s="169"/>
      <c r="L1553" s="166"/>
      <c r="M1553" s="170"/>
      <c r="T1553" s="171"/>
      <c r="AT1553" s="167" t="s">
        <v>296</v>
      </c>
      <c r="AU1553" s="167" t="s">
        <v>89</v>
      </c>
      <c r="AV1553" s="12" t="s">
        <v>86</v>
      </c>
      <c r="AW1553" s="12" t="s">
        <v>33</v>
      </c>
      <c r="AX1553" s="12" t="s">
        <v>78</v>
      </c>
      <c r="AY1553" s="167" t="s">
        <v>150</v>
      </c>
    </row>
    <row r="1554" spans="2:51" s="13" customFormat="1" ht="12">
      <c r="B1554" s="172"/>
      <c r="D1554" s="150" t="s">
        <v>296</v>
      </c>
      <c r="E1554" s="173" t="s">
        <v>1</v>
      </c>
      <c r="F1554" s="174" t="s">
        <v>1534</v>
      </c>
      <c r="H1554" s="175">
        <v>4</v>
      </c>
      <c r="I1554" s="176"/>
      <c r="L1554" s="172"/>
      <c r="M1554" s="177"/>
      <c r="T1554" s="178"/>
      <c r="AT1554" s="173" t="s">
        <v>296</v>
      </c>
      <c r="AU1554" s="173" t="s">
        <v>89</v>
      </c>
      <c r="AV1554" s="13" t="s">
        <v>89</v>
      </c>
      <c r="AW1554" s="13" t="s">
        <v>33</v>
      </c>
      <c r="AX1554" s="13" t="s">
        <v>78</v>
      </c>
      <c r="AY1554" s="173" t="s">
        <v>150</v>
      </c>
    </row>
    <row r="1555" spans="2:51" s="13" customFormat="1" ht="12">
      <c r="B1555" s="172"/>
      <c r="D1555" s="150" t="s">
        <v>296</v>
      </c>
      <c r="E1555" s="173" t="s">
        <v>1</v>
      </c>
      <c r="F1555" s="174" t="s">
        <v>1535</v>
      </c>
      <c r="H1555" s="175">
        <v>1</v>
      </c>
      <c r="I1555" s="176"/>
      <c r="L1555" s="172"/>
      <c r="M1555" s="177"/>
      <c r="T1555" s="178"/>
      <c r="AT1555" s="173" t="s">
        <v>296</v>
      </c>
      <c r="AU1555" s="173" t="s">
        <v>89</v>
      </c>
      <c r="AV1555" s="13" t="s">
        <v>89</v>
      </c>
      <c r="AW1555" s="13" t="s">
        <v>33</v>
      </c>
      <c r="AX1555" s="13" t="s">
        <v>78</v>
      </c>
      <c r="AY1555" s="173" t="s">
        <v>150</v>
      </c>
    </row>
    <row r="1556" spans="2:51" s="12" customFormat="1" ht="12">
      <c r="B1556" s="166"/>
      <c r="D1556" s="150" t="s">
        <v>296</v>
      </c>
      <c r="E1556" s="167" t="s">
        <v>1</v>
      </c>
      <c r="F1556" s="168" t="s">
        <v>407</v>
      </c>
      <c r="H1556" s="167" t="s">
        <v>1</v>
      </c>
      <c r="I1556" s="169"/>
      <c r="L1556" s="166"/>
      <c r="M1556" s="170"/>
      <c r="T1556" s="171"/>
      <c r="AT1556" s="167" t="s">
        <v>296</v>
      </c>
      <c r="AU1556" s="167" t="s">
        <v>89</v>
      </c>
      <c r="AV1556" s="12" t="s">
        <v>86</v>
      </c>
      <c r="AW1556" s="12" t="s">
        <v>33</v>
      </c>
      <c r="AX1556" s="12" t="s">
        <v>78</v>
      </c>
      <c r="AY1556" s="167" t="s">
        <v>150</v>
      </c>
    </row>
    <row r="1557" spans="2:51" s="13" customFormat="1" ht="12">
      <c r="B1557" s="172"/>
      <c r="D1557" s="150" t="s">
        <v>296</v>
      </c>
      <c r="E1557" s="173" t="s">
        <v>1</v>
      </c>
      <c r="F1557" s="174" t="s">
        <v>1536</v>
      </c>
      <c r="H1557" s="175">
        <v>1</v>
      </c>
      <c r="I1557" s="176"/>
      <c r="L1557" s="172"/>
      <c r="M1557" s="177"/>
      <c r="T1557" s="178"/>
      <c r="AT1557" s="173" t="s">
        <v>296</v>
      </c>
      <c r="AU1557" s="173" t="s">
        <v>89</v>
      </c>
      <c r="AV1557" s="13" t="s">
        <v>89</v>
      </c>
      <c r="AW1557" s="13" t="s">
        <v>33</v>
      </c>
      <c r="AX1557" s="13" t="s">
        <v>78</v>
      </c>
      <c r="AY1557" s="173" t="s">
        <v>150</v>
      </c>
    </row>
    <row r="1558" spans="2:51" s="13" customFormat="1" ht="12">
      <c r="B1558" s="172"/>
      <c r="D1558" s="150" t="s">
        <v>296</v>
      </c>
      <c r="E1558" s="173" t="s">
        <v>1</v>
      </c>
      <c r="F1558" s="174" t="s">
        <v>1535</v>
      </c>
      <c r="H1558" s="175">
        <v>1</v>
      </c>
      <c r="I1558" s="176"/>
      <c r="L1558" s="172"/>
      <c r="M1558" s="177"/>
      <c r="T1558" s="178"/>
      <c r="AT1558" s="173" t="s">
        <v>296</v>
      </c>
      <c r="AU1558" s="173" t="s">
        <v>89</v>
      </c>
      <c r="AV1558" s="13" t="s">
        <v>89</v>
      </c>
      <c r="AW1558" s="13" t="s">
        <v>33</v>
      </c>
      <c r="AX1558" s="13" t="s">
        <v>78</v>
      </c>
      <c r="AY1558" s="173" t="s">
        <v>150</v>
      </c>
    </row>
    <row r="1559" spans="2:51" s="12" customFormat="1" ht="12">
      <c r="B1559" s="166"/>
      <c r="D1559" s="150" t="s">
        <v>296</v>
      </c>
      <c r="E1559" s="167" t="s">
        <v>1</v>
      </c>
      <c r="F1559" s="168" t="s">
        <v>409</v>
      </c>
      <c r="H1559" s="167" t="s">
        <v>1</v>
      </c>
      <c r="I1559" s="169"/>
      <c r="L1559" s="166"/>
      <c r="M1559" s="170"/>
      <c r="T1559" s="171"/>
      <c r="AT1559" s="167" t="s">
        <v>296</v>
      </c>
      <c r="AU1559" s="167" t="s">
        <v>89</v>
      </c>
      <c r="AV1559" s="12" t="s">
        <v>86</v>
      </c>
      <c r="AW1559" s="12" t="s">
        <v>33</v>
      </c>
      <c r="AX1559" s="12" t="s">
        <v>78</v>
      </c>
      <c r="AY1559" s="167" t="s">
        <v>150</v>
      </c>
    </row>
    <row r="1560" spans="2:51" s="13" customFormat="1" ht="12">
      <c r="B1560" s="172"/>
      <c r="D1560" s="150" t="s">
        <v>296</v>
      </c>
      <c r="E1560" s="173" t="s">
        <v>1</v>
      </c>
      <c r="F1560" s="174" t="s">
        <v>1537</v>
      </c>
      <c r="H1560" s="175">
        <v>2</v>
      </c>
      <c r="I1560" s="176"/>
      <c r="L1560" s="172"/>
      <c r="M1560" s="177"/>
      <c r="T1560" s="178"/>
      <c r="AT1560" s="173" t="s">
        <v>296</v>
      </c>
      <c r="AU1560" s="173" t="s">
        <v>89</v>
      </c>
      <c r="AV1560" s="13" t="s">
        <v>89</v>
      </c>
      <c r="AW1560" s="13" t="s">
        <v>33</v>
      </c>
      <c r="AX1560" s="13" t="s">
        <v>78</v>
      </c>
      <c r="AY1560" s="173" t="s">
        <v>150</v>
      </c>
    </row>
    <row r="1561" spans="2:51" s="12" customFormat="1" ht="12">
      <c r="B1561" s="166"/>
      <c r="D1561" s="150" t="s">
        <v>296</v>
      </c>
      <c r="E1561" s="167" t="s">
        <v>1</v>
      </c>
      <c r="F1561" s="168" t="s">
        <v>395</v>
      </c>
      <c r="H1561" s="167" t="s">
        <v>1</v>
      </c>
      <c r="I1561" s="169"/>
      <c r="L1561" s="166"/>
      <c r="M1561" s="170"/>
      <c r="T1561" s="171"/>
      <c r="AT1561" s="167" t="s">
        <v>296</v>
      </c>
      <c r="AU1561" s="167" t="s">
        <v>89</v>
      </c>
      <c r="AV1561" s="12" t="s">
        <v>86</v>
      </c>
      <c r="AW1561" s="12" t="s">
        <v>33</v>
      </c>
      <c r="AX1561" s="12" t="s">
        <v>78</v>
      </c>
      <c r="AY1561" s="167" t="s">
        <v>150</v>
      </c>
    </row>
    <row r="1562" spans="2:51" s="13" customFormat="1" ht="12">
      <c r="B1562" s="172"/>
      <c r="D1562" s="150" t="s">
        <v>296</v>
      </c>
      <c r="E1562" s="173" t="s">
        <v>1</v>
      </c>
      <c r="F1562" s="174" t="s">
        <v>1536</v>
      </c>
      <c r="H1562" s="175">
        <v>1</v>
      </c>
      <c r="I1562" s="176"/>
      <c r="L1562" s="172"/>
      <c r="M1562" s="177"/>
      <c r="T1562" s="178"/>
      <c r="AT1562" s="173" t="s">
        <v>296</v>
      </c>
      <c r="AU1562" s="173" t="s">
        <v>89</v>
      </c>
      <c r="AV1562" s="13" t="s">
        <v>89</v>
      </c>
      <c r="AW1562" s="13" t="s">
        <v>33</v>
      </c>
      <c r="AX1562" s="13" t="s">
        <v>78</v>
      </c>
      <c r="AY1562" s="173" t="s">
        <v>150</v>
      </c>
    </row>
    <row r="1563" spans="2:51" s="13" customFormat="1" ht="12">
      <c r="B1563" s="172"/>
      <c r="D1563" s="150" t="s">
        <v>296</v>
      </c>
      <c r="E1563" s="173" t="s">
        <v>1</v>
      </c>
      <c r="F1563" s="174" t="s">
        <v>1538</v>
      </c>
      <c r="H1563" s="175">
        <v>4</v>
      </c>
      <c r="I1563" s="176"/>
      <c r="L1563" s="172"/>
      <c r="M1563" s="177"/>
      <c r="T1563" s="178"/>
      <c r="AT1563" s="173" t="s">
        <v>296</v>
      </c>
      <c r="AU1563" s="173" t="s">
        <v>89</v>
      </c>
      <c r="AV1563" s="13" t="s">
        <v>89</v>
      </c>
      <c r="AW1563" s="13" t="s">
        <v>33</v>
      </c>
      <c r="AX1563" s="13" t="s">
        <v>78</v>
      </c>
      <c r="AY1563" s="173" t="s">
        <v>150</v>
      </c>
    </row>
    <row r="1564" spans="2:51" s="12" customFormat="1" ht="12">
      <c r="B1564" s="166"/>
      <c r="D1564" s="150" t="s">
        <v>296</v>
      </c>
      <c r="E1564" s="167" t="s">
        <v>1</v>
      </c>
      <c r="F1564" s="168" t="s">
        <v>398</v>
      </c>
      <c r="H1564" s="167" t="s">
        <v>1</v>
      </c>
      <c r="I1564" s="169"/>
      <c r="L1564" s="166"/>
      <c r="M1564" s="170"/>
      <c r="T1564" s="171"/>
      <c r="AT1564" s="167" t="s">
        <v>296</v>
      </c>
      <c r="AU1564" s="167" t="s">
        <v>89</v>
      </c>
      <c r="AV1564" s="12" t="s">
        <v>86</v>
      </c>
      <c r="AW1564" s="12" t="s">
        <v>33</v>
      </c>
      <c r="AX1564" s="12" t="s">
        <v>78</v>
      </c>
      <c r="AY1564" s="167" t="s">
        <v>150</v>
      </c>
    </row>
    <row r="1565" spans="2:51" s="13" customFormat="1" ht="12">
      <c r="B1565" s="172"/>
      <c r="D1565" s="150" t="s">
        <v>296</v>
      </c>
      <c r="E1565" s="173" t="s">
        <v>1</v>
      </c>
      <c r="F1565" s="174" t="s">
        <v>1537</v>
      </c>
      <c r="H1565" s="175">
        <v>2</v>
      </c>
      <c r="I1565" s="176"/>
      <c r="L1565" s="172"/>
      <c r="M1565" s="177"/>
      <c r="T1565" s="178"/>
      <c r="AT1565" s="173" t="s">
        <v>296</v>
      </c>
      <c r="AU1565" s="173" t="s">
        <v>89</v>
      </c>
      <c r="AV1565" s="13" t="s">
        <v>89</v>
      </c>
      <c r="AW1565" s="13" t="s">
        <v>33</v>
      </c>
      <c r="AX1565" s="13" t="s">
        <v>78</v>
      </c>
      <c r="AY1565" s="173" t="s">
        <v>150</v>
      </c>
    </row>
    <row r="1566" spans="2:51" s="12" customFormat="1" ht="12">
      <c r="B1566" s="166"/>
      <c r="D1566" s="150" t="s">
        <v>296</v>
      </c>
      <c r="E1566" s="167" t="s">
        <v>1</v>
      </c>
      <c r="F1566" s="168" t="s">
        <v>510</v>
      </c>
      <c r="H1566" s="167" t="s">
        <v>1</v>
      </c>
      <c r="I1566" s="169"/>
      <c r="L1566" s="166"/>
      <c r="M1566" s="170"/>
      <c r="T1566" s="171"/>
      <c r="AT1566" s="167" t="s">
        <v>296</v>
      </c>
      <c r="AU1566" s="167" t="s">
        <v>89</v>
      </c>
      <c r="AV1566" s="12" t="s">
        <v>86</v>
      </c>
      <c r="AW1566" s="12" t="s">
        <v>33</v>
      </c>
      <c r="AX1566" s="12" t="s">
        <v>78</v>
      </c>
      <c r="AY1566" s="167" t="s">
        <v>150</v>
      </c>
    </row>
    <row r="1567" spans="2:51" s="13" customFormat="1" ht="12">
      <c r="B1567" s="172"/>
      <c r="D1567" s="150" t="s">
        <v>296</v>
      </c>
      <c r="E1567" s="173" t="s">
        <v>1</v>
      </c>
      <c r="F1567" s="174" t="s">
        <v>1536</v>
      </c>
      <c r="H1567" s="175">
        <v>1</v>
      </c>
      <c r="I1567" s="176"/>
      <c r="L1567" s="172"/>
      <c r="M1567" s="177"/>
      <c r="T1567" s="178"/>
      <c r="AT1567" s="173" t="s">
        <v>296</v>
      </c>
      <c r="AU1567" s="173" t="s">
        <v>89</v>
      </c>
      <c r="AV1567" s="13" t="s">
        <v>89</v>
      </c>
      <c r="AW1567" s="13" t="s">
        <v>33</v>
      </c>
      <c r="AX1567" s="13" t="s">
        <v>78</v>
      </c>
      <c r="AY1567" s="173" t="s">
        <v>150</v>
      </c>
    </row>
    <row r="1568" spans="2:51" s="13" customFormat="1" ht="12">
      <c r="B1568" s="172"/>
      <c r="D1568" s="150" t="s">
        <v>296</v>
      </c>
      <c r="E1568" s="173" t="s">
        <v>1</v>
      </c>
      <c r="F1568" s="174" t="s">
        <v>1535</v>
      </c>
      <c r="H1568" s="175">
        <v>1</v>
      </c>
      <c r="I1568" s="176"/>
      <c r="L1568" s="172"/>
      <c r="M1568" s="177"/>
      <c r="T1568" s="178"/>
      <c r="AT1568" s="173" t="s">
        <v>296</v>
      </c>
      <c r="AU1568" s="173" t="s">
        <v>89</v>
      </c>
      <c r="AV1568" s="13" t="s">
        <v>89</v>
      </c>
      <c r="AW1568" s="13" t="s">
        <v>33</v>
      </c>
      <c r="AX1568" s="13" t="s">
        <v>78</v>
      </c>
      <c r="AY1568" s="173" t="s">
        <v>150</v>
      </c>
    </row>
    <row r="1569" spans="2:51" s="12" customFormat="1" ht="12">
      <c r="B1569" s="166"/>
      <c r="D1569" s="150" t="s">
        <v>296</v>
      </c>
      <c r="E1569" s="167" t="s">
        <v>1</v>
      </c>
      <c r="F1569" s="168" t="s">
        <v>414</v>
      </c>
      <c r="H1569" s="167" t="s">
        <v>1</v>
      </c>
      <c r="I1569" s="169"/>
      <c r="L1569" s="166"/>
      <c r="M1569" s="170"/>
      <c r="T1569" s="171"/>
      <c r="AT1569" s="167" t="s">
        <v>296</v>
      </c>
      <c r="AU1569" s="167" t="s">
        <v>89</v>
      </c>
      <c r="AV1569" s="12" t="s">
        <v>86</v>
      </c>
      <c r="AW1569" s="12" t="s">
        <v>33</v>
      </c>
      <c r="AX1569" s="12" t="s">
        <v>78</v>
      </c>
      <c r="AY1569" s="167" t="s">
        <v>150</v>
      </c>
    </row>
    <row r="1570" spans="2:51" s="13" customFormat="1" ht="12">
      <c r="B1570" s="172"/>
      <c r="D1570" s="150" t="s">
        <v>296</v>
      </c>
      <c r="E1570" s="173" t="s">
        <v>1</v>
      </c>
      <c r="F1570" s="174" t="s">
        <v>1537</v>
      </c>
      <c r="H1570" s="175">
        <v>2</v>
      </c>
      <c r="I1570" s="176"/>
      <c r="L1570" s="172"/>
      <c r="M1570" s="177"/>
      <c r="T1570" s="178"/>
      <c r="AT1570" s="173" t="s">
        <v>296</v>
      </c>
      <c r="AU1570" s="173" t="s">
        <v>89</v>
      </c>
      <c r="AV1570" s="13" t="s">
        <v>89</v>
      </c>
      <c r="AW1570" s="13" t="s">
        <v>33</v>
      </c>
      <c r="AX1570" s="13" t="s">
        <v>78</v>
      </c>
      <c r="AY1570" s="173" t="s">
        <v>150</v>
      </c>
    </row>
    <row r="1571" spans="2:51" s="14" customFormat="1" ht="12">
      <c r="B1571" s="179"/>
      <c r="D1571" s="150" t="s">
        <v>296</v>
      </c>
      <c r="E1571" s="180" t="s">
        <v>1</v>
      </c>
      <c r="F1571" s="181" t="s">
        <v>303</v>
      </c>
      <c r="H1571" s="182">
        <v>32</v>
      </c>
      <c r="I1571" s="183"/>
      <c r="L1571" s="179"/>
      <c r="M1571" s="184"/>
      <c r="T1571" s="185"/>
      <c r="AT1571" s="180" t="s">
        <v>296</v>
      </c>
      <c r="AU1571" s="180" t="s">
        <v>89</v>
      </c>
      <c r="AV1571" s="14" t="s">
        <v>171</v>
      </c>
      <c r="AW1571" s="14" t="s">
        <v>33</v>
      </c>
      <c r="AX1571" s="14" t="s">
        <v>86</v>
      </c>
      <c r="AY1571" s="180" t="s">
        <v>150</v>
      </c>
    </row>
    <row r="1572" spans="2:65" s="1" customFormat="1" ht="16.5" customHeight="1">
      <c r="B1572" s="32"/>
      <c r="C1572" s="136" t="s">
        <v>1539</v>
      </c>
      <c r="D1572" s="136" t="s">
        <v>153</v>
      </c>
      <c r="E1572" s="137" t="s">
        <v>1540</v>
      </c>
      <c r="F1572" s="138" t="s">
        <v>1541</v>
      </c>
      <c r="G1572" s="139" t="s">
        <v>849</v>
      </c>
      <c r="H1572" s="140">
        <v>32</v>
      </c>
      <c r="I1572" s="141"/>
      <c r="J1572" s="142">
        <f>ROUND(I1572*H1572,2)</f>
        <v>0</v>
      </c>
      <c r="K1572" s="138" t="s">
        <v>294</v>
      </c>
      <c r="L1572" s="143"/>
      <c r="M1572" s="144" t="s">
        <v>1</v>
      </c>
      <c r="N1572" s="145" t="s">
        <v>43</v>
      </c>
      <c r="P1572" s="146">
        <f>O1572*H1572</f>
        <v>0</v>
      </c>
      <c r="Q1572" s="146">
        <v>0.0003</v>
      </c>
      <c r="R1572" s="146">
        <f>Q1572*H1572</f>
        <v>0.0096</v>
      </c>
      <c r="S1572" s="146">
        <v>0</v>
      </c>
      <c r="T1572" s="147">
        <f>S1572*H1572</f>
        <v>0</v>
      </c>
      <c r="AR1572" s="148" t="s">
        <v>195</v>
      </c>
      <c r="AT1572" s="148" t="s">
        <v>153</v>
      </c>
      <c r="AU1572" s="148" t="s">
        <v>89</v>
      </c>
      <c r="AY1572" s="17" t="s">
        <v>150</v>
      </c>
      <c r="BE1572" s="149">
        <f>IF(N1572="základní",J1572,0)</f>
        <v>0</v>
      </c>
      <c r="BF1572" s="149">
        <f>IF(N1572="snížená",J1572,0)</f>
        <v>0</v>
      </c>
      <c r="BG1572" s="149">
        <f>IF(N1572="zákl. přenesená",J1572,0)</f>
        <v>0</v>
      </c>
      <c r="BH1572" s="149">
        <f>IF(N1572="sníž. přenesená",J1572,0)</f>
        <v>0</v>
      </c>
      <c r="BI1572" s="149">
        <f>IF(N1572="nulová",J1572,0)</f>
        <v>0</v>
      </c>
      <c r="BJ1572" s="17" t="s">
        <v>86</v>
      </c>
      <c r="BK1572" s="149">
        <f>ROUND(I1572*H1572,2)</f>
        <v>0</v>
      </c>
      <c r="BL1572" s="17" t="s">
        <v>171</v>
      </c>
      <c r="BM1572" s="148" t="s">
        <v>1542</v>
      </c>
    </row>
    <row r="1573" spans="2:51" s="12" customFormat="1" ht="12">
      <c r="B1573" s="166"/>
      <c r="D1573" s="150" t="s">
        <v>296</v>
      </c>
      <c r="E1573" s="167" t="s">
        <v>1</v>
      </c>
      <c r="F1573" s="168" t="s">
        <v>383</v>
      </c>
      <c r="H1573" s="167" t="s">
        <v>1</v>
      </c>
      <c r="I1573" s="169"/>
      <c r="L1573" s="166"/>
      <c r="M1573" s="170"/>
      <c r="T1573" s="171"/>
      <c r="AT1573" s="167" t="s">
        <v>296</v>
      </c>
      <c r="AU1573" s="167" t="s">
        <v>89</v>
      </c>
      <c r="AV1573" s="12" t="s">
        <v>86</v>
      </c>
      <c r="AW1573" s="12" t="s">
        <v>33</v>
      </c>
      <c r="AX1573" s="12" t="s">
        <v>78</v>
      </c>
      <c r="AY1573" s="167" t="s">
        <v>150</v>
      </c>
    </row>
    <row r="1574" spans="2:51" s="13" customFormat="1" ht="12">
      <c r="B1574" s="172"/>
      <c r="D1574" s="150" t="s">
        <v>296</v>
      </c>
      <c r="E1574" s="173" t="s">
        <v>1</v>
      </c>
      <c r="F1574" s="174" t="s">
        <v>1532</v>
      </c>
      <c r="H1574" s="175">
        <v>6</v>
      </c>
      <c r="I1574" s="176"/>
      <c r="L1574" s="172"/>
      <c r="M1574" s="177"/>
      <c r="T1574" s="178"/>
      <c r="AT1574" s="173" t="s">
        <v>296</v>
      </c>
      <c r="AU1574" s="173" t="s">
        <v>89</v>
      </c>
      <c r="AV1574" s="13" t="s">
        <v>89</v>
      </c>
      <c r="AW1574" s="13" t="s">
        <v>33</v>
      </c>
      <c r="AX1574" s="13" t="s">
        <v>78</v>
      </c>
      <c r="AY1574" s="173" t="s">
        <v>150</v>
      </c>
    </row>
    <row r="1575" spans="2:51" s="13" customFormat="1" ht="12">
      <c r="B1575" s="172"/>
      <c r="D1575" s="150" t="s">
        <v>296</v>
      </c>
      <c r="E1575" s="173" t="s">
        <v>1</v>
      </c>
      <c r="F1575" s="174" t="s">
        <v>1533</v>
      </c>
      <c r="H1575" s="175">
        <v>6</v>
      </c>
      <c r="I1575" s="176"/>
      <c r="L1575" s="172"/>
      <c r="M1575" s="177"/>
      <c r="T1575" s="178"/>
      <c r="AT1575" s="173" t="s">
        <v>296</v>
      </c>
      <c r="AU1575" s="173" t="s">
        <v>89</v>
      </c>
      <c r="AV1575" s="13" t="s">
        <v>89</v>
      </c>
      <c r="AW1575" s="13" t="s">
        <v>33</v>
      </c>
      <c r="AX1575" s="13" t="s">
        <v>78</v>
      </c>
      <c r="AY1575" s="173" t="s">
        <v>150</v>
      </c>
    </row>
    <row r="1576" spans="2:51" s="12" customFormat="1" ht="12">
      <c r="B1576" s="166"/>
      <c r="D1576" s="150" t="s">
        <v>296</v>
      </c>
      <c r="E1576" s="167" t="s">
        <v>1</v>
      </c>
      <c r="F1576" s="168" t="s">
        <v>393</v>
      </c>
      <c r="H1576" s="167" t="s">
        <v>1</v>
      </c>
      <c r="I1576" s="169"/>
      <c r="L1576" s="166"/>
      <c r="M1576" s="170"/>
      <c r="T1576" s="171"/>
      <c r="AT1576" s="167" t="s">
        <v>296</v>
      </c>
      <c r="AU1576" s="167" t="s">
        <v>89</v>
      </c>
      <c r="AV1576" s="12" t="s">
        <v>86</v>
      </c>
      <c r="AW1576" s="12" t="s">
        <v>33</v>
      </c>
      <c r="AX1576" s="12" t="s">
        <v>78</v>
      </c>
      <c r="AY1576" s="167" t="s">
        <v>150</v>
      </c>
    </row>
    <row r="1577" spans="2:51" s="13" customFormat="1" ht="12">
      <c r="B1577" s="172"/>
      <c r="D1577" s="150" t="s">
        <v>296</v>
      </c>
      <c r="E1577" s="173" t="s">
        <v>1</v>
      </c>
      <c r="F1577" s="174" t="s">
        <v>1534</v>
      </c>
      <c r="H1577" s="175">
        <v>4</v>
      </c>
      <c r="I1577" s="176"/>
      <c r="L1577" s="172"/>
      <c r="M1577" s="177"/>
      <c r="T1577" s="178"/>
      <c r="AT1577" s="173" t="s">
        <v>296</v>
      </c>
      <c r="AU1577" s="173" t="s">
        <v>89</v>
      </c>
      <c r="AV1577" s="13" t="s">
        <v>89</v>
      </c>
      <c r="AW1577" s="13" t="s">
        <v>33</v>
      </c>
      <c r="AX1577" s="13" t="s">
        <v>78</v>
      </c>
      <c r="AY1577" s="173" t="s">
        <v>150</v>
      </c>
    </row>
    <row r="1578" spans="2:51" s="13" customFormat="1" ht="12">
      <c r="B1578" s="172"/>
      <c r="D1578" s="150" t="s">
        <v>296</v>
      </c>
      <c r="E1578" s="173" t="s">
        <v>1</v>
      </c>
      <c r="F1578" s="174" t="s">
        <v>1535</v>
      </c>
      <c r="H1578" s="175">
        <v>1</v>
      </c>
      <c r="I1578" s="176"/>
      <c r="L1578" s="172"/>
      <c r="M1578" s="177"/>
      <c r="T1578" s="178"/>
      <c r="AT1578" s="173" t="s">
        <v>296</v>
      </c>
      <c r="AU1578" s="173" t="s">
        <v>89</v>
      </c>
      <c r="AV1578" s="13" t="s">
        <v>89</v>
      </c>
      <c r="AW1578" s="13" t="s">
        <v>33</v>
      </c>
      <c r="AX1578" s="13" t="s">
        <v>78</v>
      </c>
      <c r="AY1578" s="173" t="s">
        <v>150</v>
      </c>
    </row>
    <row r="1579" spans="2:51" s="12" customFormat="1" ht="12">
      <c r="B1579" s="166"/>
      <c r="D1579" s="150" t="s">
        <v>296</v>
      </c>
      <c r="E1579" s="167" t="s">
        <v>1</v>
      </c>
      <c r="F1579" s="168" t="s">
        <v>407</v>
      </c>
      <c r="H1579" s="167" t="s">
        <v>1</v>
      </c>
      <c r="I1579" s="169"/>
      <c r="L1579" s="166"/>
      <c r="M1579" s="170"/>
      <c r="T1579" s="171"/>
      <c r="AT1579" s="167" t="s">
        <v>296</v>
      </c>
      <c r="AU1579" s="167" t="s">
        <v>89</v>
      </c>
      <c r="AV1579" s="12" t="s">
        <v>86</v>
      </c>
      <c r="AW1579" s="12" t="s">
        <v>33</v>
      </c>
      <c r="AX1579" s="12" t="s">
        <v>78</v>
      </c>
      <c r="AY1579" s="167" t="s">
        <v>150</v>
      </c>
    </row>
    <row r="1580" spans="2:51" s="13" customFormat="1" ht="12">
      <c r="B1580" s="172"/>
      <c r="D1580" s="150" t="s">
        <v>296</v>
      </c>
      <c r="E1580" s="173" t="s">
        <v>1</v>
      </c>
      <c r="F1580" s="174" t="s">
        <v>1536</v>
      </c>
      <c r="H1580" s="175">
        <v>1</v>
      </c>
      <c r="I1580" s="176"/>
      <c r="L1580" s="172"/>
      <c r="M1580" s="177"/>
      <c r="T1580" s="178"/>
      <c r="AT1580" s="173" t="s">
        <v>296</v>
      </c>
      <c r="AU1580" s="173" t="s">
        <v>89</v>
      </c>
      <c r="AV1580" s="13" t="s">
        <v>89</v>
      </c>
      <c r="AW1580" s="13" t="s">
        <v>33</v>
      </c>
      <c r="AX1580" s="13" t="s">
        <v>78</v>
      </c>
      <c r="AY1580" s="173" t="s">
        <v>150</v>
      </c>
    </row>
    <row r="1581" spans="2:51" s="13" customFormat="1" ht="12">
      <c r="B1581" s="172"/>
      <c r="D1581" s="150" t="s">
        <v>296</v>
      </c>
      <c r="E1581" s="173" t="s">
        <v>1</v>
      </c>
      <c r="F1581" s="174" t="s">
        <v>1535</v>
      </c>
      <c r="H1581" s="175">
        <v>1</v>
      </c>
      <c r="I1581" s="176"/>
      <c r="L1581" s="172"/>
      <c r="M1581" s="177"/>
      <c r="T1581" s="178"/>
      <c r="AT1581" s="173" t="s">
        <v>296</v>
      </c>
      <c r="AU1581" s="173" t="s">
        <v>89</v>
      </c>
      <c r="AV1581" s="13" t="s">
        <v>89</v>
      </c>
      <c r="AW1581" s="13" t="s">
        <v>33</v>
      </c>
      <c r="AX1581" s="13" t="s">
        <v>78</v>
      </c>
      <c r="AY1581" s="173" t="s">
        <v>150</v>
      </c>
    </row>
    <row r="1582" spans="2:51" s="12" customFormat="1" ht="12">
      <c r="B1582" s="166"/>
      <c r="D1582" s="150" t="s">
        <v>296</v>
      </c>
      <c r="E1582" s="167" t="s">
        <v>1</v>
      </c>
      <c r="F1582" s="168" t="s">
        <v>409</v>
      </c>
      <c r="H1582" s="167" t="s">
        <v>1</v>
      </c>
      <c r="I1582" s="169"/>
      <c r="L1582" s="166"/>
      <c r="M1582" s="170"/>
      <c r="T1582" s="171"/>
      <c r="AT1582" s="167" t="s">
        <v>296</v>
      </c>
      <c r="AU1582" s="167" t="s">
        <v>89</v>
      </c>
      <c r="AV1582" s="12" t="s">
        <v>86</v>
      </c>
      <c r="AW1582" s="12" t="s">
        <v>33</v>
      </c>
      <c r="AX1582" s="12" t="s">
        <v>78</v>
      </c>
      <c r="AY1582" s="167" t="s">
        <v>150</v>
      </c>
    </row>
    <row r="1583" spans="2:51" s="13" customFormat="1" ht="12">
      <c r="B1583" s="172"/>
      <c r="D1583" s="150" t="s">
        <v>296</v>
      </c>
      <c r="E1583" s="173" t="s">
        <v>1</v>
      </c>
      <c r="F1583" s="174" t="s">
        <v>1537</v>
      </c>
      <c r="H1583" s="175">
        <v>2</v>
      </c>
      <c r="I1583" s="176"/>
      <c r="L1583" s="172"/>
      <c r="M1583" s="177"/>
      <c r="T1583" s="178"/>
      <c r="AT1583" s="173" t="s">
        <v>296</v>
      </c>
      <c r="AU1583" s="173" t="s">
        <v>89</v>
      </c>
      <c r="AV1583" s="13" t="s">
        <v>89</v>
      </c>
      <c r="AW1583" s="13" t="s">
        <v>33</v>
      </c>
      <c r="AX1583" s="13" t="s">
        <v>78</v>
      </c>
      <c r="AY1583" s="173" t="s">
        <v>150</v>
      </c>
    </row>
    <row r="1584" spans="2:51" s="12" customFormat="1" ht="12">
      <c r="B1584" s="166"/>
      <c r="D1584" s="150" t="s">
        <v>296</v>
      </c>
      <c r="E1584" s="167" t="s">
        <v>1</v>
      </c>
      <c r="F1584" s="168" t="s">
        <v>395</v>
      </c>
      <c r="H1584" s="167" t="s">
        <v>1</v>
      </c>
      <c r="I1584" s="169"/>
      <c r="L1584" s="166"/>
      <c r="M1584" s="170"/>
      <c r="T1584" s="171"/>
      <c r="AT1584" s="167" t="s">
        <v>296</v>
      </c>
      <c r="AU1584" s="167" t="s">
        <v>89</v>
      </c>
      <c r="AV1584" s="12" t="s">
        <v>86</v>
      </c>
      <c r="AW1584" s="12" t="s">
        <v>33</v>
      </c>
      <c r="AX1584" s="12" t="s">
        <v>78</v>
      </c>
      <c r="AY1584" s="167" t="s">
        <v>150</v>
      </c>
    </row>
    <row r="1585" spans="2:51" s="13" customFormat="1" ht="12">
      <c r="B1585" s="172"/>
      <c r="D1585" s="150" t="s">
        <v>296</v>
      </c>
      <c r="E1585" s="173" t="s">
        <v>1</v>
      </c>
      <c r="F1585" s="174" t="s">
        <v>1536</v>
      </c>
      <c r="H1585" s="175">
        <v>1</v>
      </c>
      <c r="I1585" s="176"/>
      <c r="L1585" s="172"/>
      <c r="M1585" s="177"/>
      <c r="T1585" s="178"/>
      <c r="AT1585" s="173" t="s">
        <v>296</v>
      </c>
      <c r="AU1585" s="173" t="s">
        <v>89</v>
      </c>
      <c r="AV1585" s="13" t="s">
        <v>89</v>
      </c>
      <c r="AW1585" s="13" t="s">
        <v>33</v>
      </c>
      <c r="AX1585" s="13" t="s">
        <v>78</v>
      </c>
      <c r="AY1585" s="173" t="s">
        <v>150</v>
      </c>
    </row>
    <row r="1586" spans="2:51" s="13" customFormat="1" ht="12">
      <c r="B1586" s="172"/>
      <c r="D1586" s="150" t="s">
        <v>296</v>
      </c>
      <c r="E1586" s="173" t="s">
        <v>1</v>
      </c>
      <c r="F1586" s="174" t="s">
        <v>1538</v>
      </c>
      <c r="H1586" s="175">
        <v>4</v>
      </c>
      <c r="I1586" s="176"/>
      <c r="L1586" s="172"/>
      <c r="M1586" s="177"/>
      <c r="T1586" s="178"/>
      <c r="AT1586" s="173" t="s">
        <v>296</v>
      </c>
      <c r="AU1586" s="173" t="s">
        <v>89</v>
      </c>
      <c r="AV1586" s="13" t="s">
        <v>89</v>
      </c>
      <c r="AW1586" s="13" t="s">
        <v>33</v>
      </c>
      <c r="AX1586" s="13" t="s">
        <v>78</v>
      </c>
      <c r="AY1586" s="173" t="s">
        <v>150</v>
      </c>
    </row>
    <row r="1587" spans="2:51" s="12" customFormat="1" ht="12">
      <c r="B1587" s="166"/>
      <c r="D1587" s="150" t="s">
        <v>296</v>
      </c>
      <c r="E1587" s="167" t="s">
        <v>1</v>
      </c>
      <c r="F1587" s="168" t="s">
        <v>398</v>
      </c>
      <c r="H1587" s="167" t="s">
        <v>1</v>
      </c>
      <c r="I1587" s="169"/>
      <c r="L1587" s="166"/>
      <c r="M1587" s="170"/>
      <c r="T1587" s="171"/>
      <c r="AT1587" s="167" t="s">
        <v>296</v>
      </c>
      <c r="AU1587" s="167" t="s">
        <v>89</v>
      </c>
      <c r="AV1587" s="12" t="s">
        <v>86</v>
      </c>
      <c r="AW1587" s="12" t="s">
        <v>33</v>
      </c>
      <c r="AX1587" s="12" t="s">
        <v>78</v>
      </c>
      <c r="AY1587" s="167" t="s">
        <v>150</v>
      </c>
    </row>
    <row r="1588" spans="2:51" s="13" customFormat="1" ht="12">
      <c r="B1588" s="172"/>
      <c r="D1588" s="150" t="s">
        <v>296</v>
      </c>
      <c r="E1588" s="173" t="s">
        <v>1</v>
      </c>
      <c r="F1588" s="174" t="s">
        <v>1537</v>
      </c>
      <c r="H1588" s="175">
        <v>2</v>
      </c>
      <c r="I1588" s="176"/>
      <c r="L1588" s="172"/>
      <c r="M1588" s="177"/>
      <c r="T1588" s="178"/>
      <c r="AT1588" s="173" t="s">
        <v>296</v>
      </c>
      <c r="AU1588" s="173" t="s">
        <v>89</v>
      </c>
      <c r="AV1588" s="13" t="s">
        <v>89</v>
      </c>
      <c r="AW1588" s="13" t="s">
        <v>33</v>
      </c>
      <c r="AX1588" s="13" t="s">
        <v>78</v>
      </c>
      <c r="AY1588" s="173" t="s">
        <v>150</v>
      </c>
    </row>
    <row r="1589" spans="2:51" s="12" customFormat="1" ht="12">
      <c r="B1589" s="166"/>
      <c r="D1589" s="150" t="s">
        <v>296</v>
      </c>
      <c r="E1589" s="167" t="s">
        <v>1</v>
      </c>
      <c r="F1589" s="168" t="s">
        <v>510</v>
      </c>
      <c r="H1589" s="167" t="s">
        <v>1</v>
      </c>
      <c r="I1589" s="169"/>
      <c r="L1589" s="166"/>
      <c r="M1589" s="170"/>
      <c r="T1589" s="171"/>
      <c r="AT1589" s="167" t="s">
        <v>296</v>
      </c>
      <c r="AU1589" s="167" t="s">
        <v>89</v>
      </c>
      <c r="AV1589" s="12" t="s">
        <v>86</v>
      </c>
      <c r="AW1589" s="12" t="s">
        <v>33</v>
      </c>
      <c r="AX1589" s="12" t="s">
        <v>78</v>
      </c>
      <c r="AY1589" s="167" t="s">
        <v>150</v>
      </c>
    </row>
    <row r="1590" spans="2:51" s="13" customFormat="1" ht="12">
      <c r="B1590" s="172"/>
      <c r="D1590" s="150" t="s">
        <v>296</v>
      </c>
      <c r="E1590" s="173" t="s">
        <v>1</v>
      </c>
      <c r="F1590" s="174" t="s">
        <v>1536</v>
      </c>
      <c r="H1590" s="175">
        <v>1</v>
      </c>
      <c r="I1590" s="176"/>
      <c r="L1590" s="172"/>
      <c r="M1590" s="177"/>
      <c r="T1590" s="178"/>
      <c r="AT1590" s="173" t="s">
        <v>296</v>
      </c>
      <c r="AU1590" s="173" t="s">
        <v>89</v>
      </c>
      <c r="AV1590" s="13" t="s">
        <v>89</v>
      </c>
      <c r="AW1590" s="13" t="s">
        <v>33</v>
      </c>
      <c r="AX1590" s="13" t="s">
        <v>78</v>
      </c>
      <c r="AY1590" s="173" t="s">
        <v>150</v>
      </c>
    </row>
    <row r="1591" spans="2:51" s="13" customFormat="1" ht="12">
      <c r="B1591" s="172"/>
      <c r="D1591" s="150" t="s">
        <v>296</v>
      </c>
      <c r="E1591" s="173" t="s">
        <v>1</v>
      </c>
      <c r="F1591" s="174" t="s">
        <v>1535</v>
      </c>
      <c r="H1591" s="175">
        <v>1</v>
      </c>
      <c r="I1591" s="176"/>
      <c r="L1591" s="172"/>
      <c r="M1591" s="177"/>
      <c r="T1591" s="178"/>
      <c r="AT1591" s="173" t="s">
        <v>296</v>
      </c>
      <c r="AU1591" s="173" t="s">
        <v>89</v>
      </c>
      <c r="AV1591" s="13" t="s">
        <v>89</v>
      </c>
      <c r="AW1591" s="13" t="s">
        <v>33</v>
      </c>
      <c r="AX1591" s="13" t="s">
        <v>78</v>
      </c>
      <c r="AY1591" s="173" t="s">
        <v>150</v>
      </c>
    </row>
    <row r="1592" spans="2:51" s="12" customFormat="1" ht="12">
      <c r="B1592" s="166"/>
      <c r="D1592" s="150" t="s">
        <v>296</v>
      </c>
      <c r="E1592" s="167" t="s">
        <v>1</v>
      </c>
      <c r="F1592" s="168" t="s">
        <v>414</v>
      </c>
      <c r="H1592" s="167" t="s">
        <v>1</v>
      </c>
      <c r="I1592" s="169"/>
      <c r="L1592" s="166"/>
      <c r="M1592" s="170"/>
      <c r="T1592" s="171"/>
      <c r="AT1592" s="167" t="s">
        <v>296</v>
      </c>
      <c r="AU1592" s="167" t="s">
        <v>89</v>
      </c>
      <c r="AV1592" s="12" t="s">
        <v>86</v>
      </c>
      <c r="AW1592" s="12" t="s">
        <v>33</v>
      </c>
      <c r="AX1592" s="12" t="s">
        <v>78</v>
      </c>
      <c r="AY1592" s="167" t="s">
        <v>150</v>
      </c>
    </row>
    <row r="1593" spans="2:51" s="13" customFormat="1" ht="12">
      <c r="B1593" s="172"/>
      <c r="D1593" s="150" t="s">
        <v>296</v>
      </c>
      <c r="E1593" s="173" t="s">
        <v>1</v>
      </c>
      <c r="F1593" s="174" t="s">
        <v>1537</v>
      </c>
      <c r="H1593" s="175">
        <v>2</v>
      </c>
      <c r="I1593" s="176"/>
      <c r="L1593" s="172"/>
      <c r="M1593" s="177"/>
      <c r="T1593" s="178"/>
      <c r="AT1593" s="173" t="s">
        <v>296</v>
      </c>
      <c r="AU1593" s="173" t="s">
        <v>89</v>
      </c>
      <c r="AV1593" s="13" t="s">
        <v>89</v>
      </c>
      <c r="AW1593" s="13" t="s">
        <v>33</v>
      </c>
      <c r="AX1593" s="13" t="s">
        <v>78</v>
      </c>
      <c r="AY1593" s="173" t="s">
        <v>150</v>
      </c>
    </row>
    <row r="1594" spans="2:51" s="14" customFormat="1" ht="12">
      <c r="B1594" s="179"/>
      <c r="D1594" s="150" t="s">
        <v>296</v>
      </c>
      <c r="E1594" s="180" t="s">
        <v>1</v>
      </c>
      <c r="F1594" s="181" t="s">
        <v>303</v>
      </c>
      <c r="H1594" s="182">
        <v>32</v>
      </c>
      <c r="I1594" s="183"/>
      <c r="L1594" s="179"/>
      <c r="M1594" s="184"/>
      <c r="T1594" s="185"/>
      <c r="AT1594" s="180" t="s">
        <v>296</v>
      </c>
      <c r="AU1594" s="180" t="s">
        <v>89</v>
      </c>
      <c r="AV1594" s="14" t="s">
        <v>171</v>
      </c>
      <c r="AW1594" s="14" t="s">
        <v>33</v>
      </c>
      <c r="AX1594" s="14" t="s">
        <v>86</v>
      </c>
      <c r="AY1594" s="180" t="s">
        <v>150</v>
      </c>
    </row>
    <row r="1595" spans="2:65" s="1" customFormat="1" ht="16.5" customHeight="1">
      <c r="B1595" s="32"/>
      <c r="C1595" s="154" t="s">
        <v>1543</v>
      </c>
      <c r="D1595" s="154" t="s">
        <v>172</v>
      </c>
      <c r="E1595" s="155" t="s">
        <v>1544</v>
      </c>
      <c r="F1595" s="156" t="s">
        <v>1545</v>
      </c>
      <c r="G1595" s="157" t="s">
        <v>849</v>
      </c>
      <c r="H1595" s="158">
        <v>14</v>
      </c>
      <c r="I1595" s="159"/>
      <c r="J1595" s="160">
        <f>ROUND(I1595*H1595,2)</f>
        <v>0</v>
      </c>
      <c r="K1595" s="156" t="s">
        <v>294</v>
      </c>
      <c r="L1595" s="32"/>
      <c r="M1595" s="161" t="s">
        <v>1</v>
      </c>
      <c r="N1595" s="162" t="s">
        <v>43</v>
      </c>
      <c r="P1595" s="146">
        <f>O1595*H1595</f>
        <v>0</v>
      </c>
      <c r="Q1595" s="146">
        <v>0.32906</v>
      </c>
      <c r="R1595" s="146">
        <f>Q1595*H1595</f>
        <v>4.60684</v>
      </c>
      <c r="S1595" s="146">
        <v>0</v>
      </c>
      <c r="T1595" s="147">
        <f>S1595*H1595</f>
        <v>0</v>
      </c>
      <c r="AR1595" s="148" t="s">
        <v>171</v>
      </c>
      <c r="AT1595" s="148" t="s">
        <v>172</v>
      </c>
      <c r="AU1595" s="148" t="s">
        <v>89</v>
      </c>
      <c r="AY1595" s="17" t="s">
        <v>150</v>
      </c>
      <c r="BE1595" s="149">
        <f>IF(N1595="základní",J1595,0)</f>
        <v>0</v>
      </c>
      <c r="BF1595" s="149">
        <f>IF(N1595="snížená",J1595,0)</f>
        <v>0</v>
      </c>
      <c r="BG1595" s="149">
        <f>IF(N1595="zákl. přenesená",J1595,0)</f>
        <v>0</v>
      </c>
      <c r="BH1595" s="149">
        <f>IF(N1595="sníž. přenesená",J1595,0)</f>
        <v>0</v>
      </c>
      <c r="BI1595" s="149">
        <f>IF(N1595="nulová",J1595,0)</f>
        <v>0</v>
      </c>
      <c r="BJ1595" s="17" t="s">
        <v>86</v>
      </c>
      <c r="BK1595" s="149">
        <f>ROUND(I1595*H1595,2)</f>
        <v>0</v>
      </c>
      <c r="BL1595" s="17" t="s">
        <v>171</v>
      </c>
      <c r="BM1595" s="148" t="s">
        <v>1546</v>
      </c>
    </row>
    <row r="1596" spans="2:51" s="13" customFormat="1" ht="12">
      <c r="B1596" s="172"/>
      <c r="D1596" s="150" t="s">
        <v>296</v>
      </c>
      <c r="E1596" s="173" t="s">
        <v>1</v>
      </c>
      <c r="F1596" s="174" t="s">
        <v>1419</v>
      </c>
      <c r="H1596" s="175">
        <v>14</v>
      </c>
      <c r="I1596" s="176"/>
      <c r="L1596" s="172"/>
      <c r="M1596" s="177"/>
      <c r="T1596" s="178"/>
      <c r="AT1596" s="173" t="s">
        <v>296</v>
      </c>
      <c r="AU1596" s="173" t="s">
        <v>89</v>
      </c>
      <c r="AV1596" s="13" t="s">
        <v>89</v>
      </c>
      <c r="AW1596" s="13" t="s">
        <v>33</v>
      </c>
      <c r="AX1596" s="13" t="s">
        <v>86</v>
      </c>
      <c r="AY1596" s="173" t="s">
        <v>150</v>
      </c>
    </row>
    <row r="1597" spans="2:65" s="1" customFormat="1" ht="16.5" customHeight="1">
      <c r="B1597" s="32"/>
      <c r="C1597" s="136" t="s">
        <v>1547</v>
      </c>
      <c r="D1597" s="136" t="s">
        <v>153</v>
      </c>
      <c r="E1597" s="137" t="s">
        <v>1548</v>
      </c>
      <c r="F1597" s="138" t="s">
        <v>1549</v>
      </c>
      <c r="G1597" s="139" t="s">
        <v>849</v>
      </c>
      <c r="H1597" s="140">
        <v>14</v>
      </c>
      <c r="I1597" s="141"/>
      <c r="J1597" s="142">
        <f>ROUND(I1597*H1597,2)</f>
        <v>0</v>
      </c>
      <c r="K1597" s="138" t="s">
        <v>294</v>
      </c>
      <c r="L1597" s="143"/>
      <c r="M1597" s="144" t="s">
        <v>1</v>
      </c>
      <c r="N1597" s="145" t="s">
        <v>43</v>
      </c>
      <c r="P1597" s="146">
        <f>O1597*H1597</f>
        <v>0</v>
      </c>
      <c r="Q1597" s="146">
        <v>0.0295</v>
      </c>
      <c r="R1597" s="146">
        <f>Q1597*H1597</f>
        <v>0.413</v>
      </c>
      <c r="S1597" s="146">
        <v>0</v>
      </c>
      <c r="T1597" s="147">
        <f>S1597*H1597</f>
        <v>0</v>
      </c>
      <c r="AR1597" s="148" t="s">
        <v>195</v>
      </c>
      <c r="AT1597" s="148" t="s">
        <v>153</v>
      </c>
      <c r="AU1597" s="148" t="s">
        <v>89</v>
      </c>
      <c r="AY1597" s="17" t="s">
        <v>150</v>
      </c>
      <c r="BE1597" s="149">
        <f>IF(N1597="základní",J1597,0)</f>
        <v>0</v>
      </c>
      <c r="BF1597" s="149">
        <f>IF(N1597="snížená",J1597,0)</f>
        <v>0</v>
      </c>
      <c r="BG1597" s="149">
        <f>IF(N1597="zákl. přenesená",J1597,0)</f>
        <v>0</v>
      </c>
      <c r="BH1597" s="149">
        <f>IF(N1597="sníž. přenesená",J1597,0)</f>
        <v>0</v>
      </c>
      <c r="BI1597" s="149">
        <f>IF(N1597="nulová",J1597,0)</f>
        <v>0</v>
      </c>
      <c r="BJ1597" s="17" t="s">
        <v>86</v>
      </c>
      <c r="BK1597" s="149">
        <f>ROUND(I1597*H1597,2)</f>
        <v>0</v>
      </c>
      <c r="BL1597" s="17" t="s">
        <v>171</v>
      </c>
      <c r="BM1597" s="148" t="s">
        <v>1550</v>
      </c>
    </row>
    <row r="1598" spans="2:51" s="12" customFormat="1" ht="12">
      <c r="B1598" s="166"/>
      <c r="D1598" s="150" t="s">
        <v>296</v>
      </c>
      <c r="E1598" s="167" t="s">
        <v>1</v>
      </c>
      <c r="F1598" s="168" t="s">
        <v>383</v>
      </c>
      <c r="H1598" s="167" t="s">
        <v>1</v>
      </c>
      <c r="I1598" s="169"/>
      <c r="L1598" s="166"/>
      <c r="M1598" s="170"/>
      <c r="T1598" s="171"/>
      <c r="AT1598" s="167" t="s">
        <v>296</v>
      </c>
      <c r="AU1598" s="167" t="s">
        <v>89</v>
      </c>
      <c r="AV1598" s="12" t="s">
        <v>86</v>
      </c>
      <c r="AW1598" s="12" t="s">
        <v>33</v>
      </c>
      <c r="AX1598" s="12" t="s">
        <v>78</v>
      </c>
      <c r="AY1598" s="167" t="s">
        <v>150</v>
      </c>
    </row>
    <row r="1599" spans="2:51" s="13" customFormat="1" ht="12">
      <c r="B1599" s="172"/>
      <c r="D1599" s="150" t="s">
        <v>296</v>
      </c>
      <c r="E1599" s="173" t="s">
        <v>1</v>
      </c>
      <c r="F1599" s="174" t="s">
        <v>1551</v>
      </c>
      <c r="H1599" s="175">
        <v>5</v>
      </c>
      <c r="I1599" s="176"/>
      <c r="L1599" s="172"/>
      <c r="M1599" s="177"/>
      <c r="T1599" s="178"/>
      <c r="AT1599" s="173" t="s">
        <v>296</v>
      </c>
      <c r="AU1599" s="173" t="s">
        <v>89</v>
      </c>
      <c r="AV1599" s="13" t="s">
        <v>89</v>
      </c>
      <c r="AW1599" s="13" t="s">
        <v>33</v>
      </c>
      <c r="AX1599" s="13" t="s">
        <v>78</v>
      </c>
      <c r="AY1599" s="173" t="s">
        <v>150</v>
      </c>
    </row>
    <row r="1600" spans="2:51" s="12" customFormat="1" ht="12">
      <c r="B1600" s="166"/>
      <c r="D1600" s="150" t="s">
        <v>296</v>
      </c>
      <c r="E1600" s="167" t="s">
        <v>1</v>
      </c>
      <c r="F1600" s="168" t="s">
        <v>393</v>
      </c>
      <c r="H1600" s="167" t="s">
        <v>1</v>
      </c>
      <c r="I1600" s="169"/>
      <c r="L1600" s="166"/>
      <c r="M1600" s="170"/>
      <c r="T1600" s="171"/>
      <c r="AT1600" s="167" t="s">
        <v>296</v>
      </c>
      <c r="AU1600" s="167" t="s">
        <v>89</v>
      </c>
      <c r="AV1600" s="12" t="s">
        <v>86</v>
      </c>
      <c r="AW1600" s="12" t="s">
        <v>33</v>
      </c>
      <c r="AX1600" s="12" t="s">
        <v>78</v>
      </c>
      <c r="AY1600" s="167" t="s">
        <v>150</v>
      </c>
    </row>
    <row r="1601" spans="2:51" s="13" customFormat="1" ht="12">
      <c r="B1601" s="172"/>
      <c r="D1601" s="150" t="s">
        <v>296</v>
      </c>
      <c r="E1601" s="173" t="s">
        <v>1</v>
      </c>
      <c r="F1601" s="174" t="s">
        <v>1552</v>
      </c>
      <c r="H1601" s="175">
        <v>3</v>
      </c>
      <c r="I1601" s="176"/>
      <c r="L1601" s="172"/>
      <c r="M1601" s="177"/>
      <c r="T1601" s="178"/>
      <c r="AT1601" s="173" t="s">
        <v>296</v>
      </c>
      <c r="AU1601" s="173" t="s">
        <v>89</v>
      </c>
      <c r="AV1601" s="13" t="s">
        <v>89</v>
      </c>
      <c r="AW1601" s="13" t="s">
        <v>33</v>
      </c>
      <c r="AX1601" s="13" t="s">
        <v>78</v>
      </c>
      <c r="AY1601" s="173" t="s">
        <v>150</v>
      </c>
    </row>
    <row r="1602" spans="2:51" s="12" customFormat="1" ht="12">
      <c r="B1602" s="166"/>
      <c r="D1602" s="150" t="s">
        <v>296</v>
      </c>
      <c r="E1602" s="167" t="s">
        <v>1</v>
      </c>
      <c r="F1602" s="168" t="s">
        <v>407</v>
      </c>
      <c r="H1602" s="167" t="s">
        <v>1</v>
      </c>
      <c r="I1602" s="169"/>
      <c r="L1602" s="166"/>
      <c r="M1602" s="170"/>
      <c r="T1602" s="171"/>
      <c r="AT1602" s="167" t="s">
        <v>296</v>
      </c>
      <c r="AU1602" s="167" t="s">
        <v>89</v>
      </c>
      <c r="AV1602" s="12" t="s">
        <v>86</v>
      </c>
      <c r="AW1602" s="12" t="s">
        <v>33</v>
      </c>
      <c r="AX1602" s="12" t="s">
        <v>78</v>
      </c>
      <c r="AY1602" s="167" t="s">
        <v>150</v>
      </c>
    </row>
    <row r="1603" spans="2:51" s="13" customFormat="1" ht="12">
      <c r="B1603" s="172"/>
      <c r="D1603" s="150" t="s">
        <v>296</v>
      </c>
      <c r="E1603" s="173" t="s">
        <v>1</v>
      </c>
      <c r="F1603" s="174" t="s">
        <v>1341</v>
      </c>
      <c r="H1603" s="175">
        <v>1</v>
      </c>
      <c r="I1603" s="176"/>
      <c r="L1603" s="172"/>
      <c r="M1603" s="177"/>
      <c r="T1603" s="178"/>
      <c r="AT1603" s="173" t="s">
        <v>296</v>
      </c>
      <c r="AU1603" s="173" t="s">
        <v>89</v>
      </c>
      <c r="AV1603" s="13" t="s">
        <v>89</v>
      </c>
      <c r="AW1603" s="13" t="s">
        <v>33</v>
      </c>
      <c r="AX1603" s="13" t="s">
        <v>78</v>
      </c>
      <c r="AY1603" s="173" t="s">
        <v>150</v>
      </c>
    </row>
    <row r="1604" spans="2:51" s="12" customFormat="1" ht="12">
      <c r="B1604" s="166"/>
      <c r="D1604" s="150" t="s">
        <v>296</v>
      </c>
      <c r="E1604" s="167" t="s">
        <v>1</v>
      </c>
      <c r="F1604" s="168" t="s">
        <v>409</v>
      </c>
      <c r="H1604" s="167" t="s">
        <v>1</v>
      </c>
      <c r="I1604" s="169"/>
      <c r="L1604" s="166"/>
      <c r="M1604" s="170"/>
      <c r="T1604" s="171"/>
      <c r="AT1604" s="167" t="s">
        <v>296</v>
      </c>
      <c r="AU1604" s="167" t="s">
        <v>89</v>
      </c>
      <c r="AV1604" s="12" t="s">
        <v>86</v>
      </c>
      <c r="AW1604" s="12" t="s">
        <v>33</v>
      </c>
      <c r="AX1604" s="12" t="s">
        <v>78</v>
      </c>
      <c r="AY1604" s="167" t="s">
        <v>150</v>
      </c>
    </row>
    <row r="1605" spans="2:51" s="13" customFormat="1" ht="12">
      <c r="B1605" s="172"/>
      <c r="D1605" s="150" t="s">
        <v>296</v>
      </c>
      <c r="E1605" s="173" t="s">
        <v>1</v>
      </c>
      <c r="F1605" s="174" t="s">
        <v>1341</v>
      </c>
      <c r="H1605" s="175">
        <v>1</v>
      </c>
      <c r="I1605" s="176"/>
      <c r="L1605" s="172"/>
      <c r="M1605" s="177"/>
      <c r="T1605" s="178"/>
      <c r="AT1605" s="173" t="s">
        <v>296</v>
      </c>
      <c r="AU1605" s="173" t="s">
        <v>89</v>
      </c>
      <c r="AV1605" s="13" t="s">
        <v>89</v>
      </c>
      <c r="AW1605" s="13" t="s">
        <v>33</v>
      </c>
      <c r="AX1605" s="13" t="s">
        <v>78</v>
      </c>
      <c r="AY1605" s="173" t="s">
        <v>150</v>
      </c>
    </row>
    <row r="1606" spans="2:51" s="12" customFormat="1" ht="12">
      <c r="B1606" s="166"/>
      <c r="D1606" s="150" t="s">
        <v>296</v>
      </c>
      <c r="E1606" s="167" t="s">
        <v>1</v>
      </c>
      <c r="F1606" s="168" t="s">
        <v>395</v>
      </c>
      <c r="H1606" s="167" t="s">
        <v>1</v>
      </c>
      <c r="I1606" s="169"/>
      <c r="L1606" s="166"/>
      <c r="M1606" s="170"/>
      <c r="T1606" s="171"/>
      <c r="AT1606" s="167" t="s">
        <v>296</v>
      </c>
      <c r="AU1606" s="167" t="s">
        <v>89</v>
      </c>
      <c r="AV1606" s="12" t="s">
        <v>86</v>
      </c>
      <c r="AW1606" s="12" t="s">
        <v>33</v>
      </c>
      <c r="AX1606" s="12" t="s">
        <v>78</v>
      </c>
      <c r="AY1606" s="167" t="s">
        <v>150</v>
      </c>
    </row>
    <row r="1607" spans="2:51" s="13" customFormat="1" ht="12">
      <c r="B1607" s="172"/>
      <c r="D1607" s="150" t="s">
        <v>296</v>
      </c>
      <c r="E1607" s="173" t="s">
        <v>1</v>
      </c>
      <c r="F1607" s="174" t="s">
        <v>1341</v>
      </c>
      <c r="H1607" s="175">
        <v>1</v>
      </c>
      <c r="I1607" s="176"/>
      <c r="L1607" s="172"/>
      <c r="M1607" s="177"/>
      <c r="T1607" s="178"/>
      <c r="AT1607" s="173" t="s">
        <v>296</v>
      </c>
      <c r="AU1607" s="173" t="s">
        <v>89</v>
      </c>
      <c r="AV1607" s="13" t="s">
        <v>89</v>
      </c>
      <c r="AW1607" s="13" t="s">
        <v>33</v>
      </c>
      <c r="AX1607" s="13" t="s">
        <v>78</v>
      </c>
      <c r="AY1607" s="173" t="s">
        <v>150</v>
      </c>
    </row>
    <row r="1608" spans="2:51" s="12" customFormat="1" ht="12">
      <c r="B1608" s="166"/>
      <c r="D1608" s="150" t="s">
        <v>296</v>
      </c>
      <c r="E1608" s="167" t="s">
        <v>1</v>
      </c>
      <c r="F1608" s="168" t="s">
        <v>398</v>
      </c>
      <c r="H1608" s="167" t="s">
        <v>1</v>
      </c>
      <c r="I1608" s="169"/>
      <c r="L1608" s="166"/>
      <c r="M1608" s="170"/>
      <c r="T1608" s="171"/>
      <c r="AT1608" s="167" t="s">
        <v>296</v>
      </c>
      <c r="AU1608" s="167" t="s">
        <v>89</v>
      </c>
      <c r="AV1608" s="12" t="s">
        <v>86</v>
      </c>
      <c r="AW1608" s="12" t="s">
        <v>33</v>
      </c>
      <c r="AX1608" s="12" t="s">
        <v>78</v>
      </c>
      <c r="AY1608" s="167" t="s">
        <v>150</v>
      </c>
    </row>
    <row r="1609" spans="2:51" s="13" customFormat="1" ht="12">
      <c r="B1609" s="172"/>
      <c r="D1609" s="150" t="s">
        <v>296</v>
      </c>
      <c r="E1609" s="173" t="s">
        <v>1</v>
      </c>
      <c r="F1609" s="174" t="s">
        <v>1341</v>
      </c>
      <c r="H1609" s="175">
        <v>1</v>
      </c>
      <c r="I1609" s="176"/>
      <c r="L1609" s="172"/>
      <c r="M1609" s="177"/>
      <c r="T1609" s="178"/>
      <c r="AT1609" s="173" t="s">
        <v>296</v>
      </c>
      <c r="AU1609" s="173" t="s">
        <v>89</v>
      </c>
      <c r="AV1609" s="13" t="s">
        <v>89</v>
      </c>
      <c r="AW1609" s="13" t="s">
        <v>33</v>
      </c>
      <c r="AX1609" s="13" t="s">
        <v>78</v>
      </c>
      <c r="AY1609" s="173" t="s">
        <v>150</v>
      </c>
    </row>
    <row r="1610" spans="2:51" s="12" customFormat="1" ht="12">
      <c r="B1610" s="166"/>
      <c r="D1610" s="150" t="s">
        <v>296</v>
      </c>
      <c r="E1610" s="167" t="s">
        <v>1</v>
      </c>
      <c r="F1610" s="168" t="s">
        <v>510</v>
      </c>
      <c r="H1610" s="167" t="s">
        <v>1</v>
      </c>
      <c r="I1610" s="169"/>
      <c r="L1610" s="166"/>
      <c r="M1610" s="170"/>
      <c r="T1610" s="171"/>
      <c r="AT1610" s="167" t="s">
        <v>296</v>
      </c>
      <c r="AU1610" s="167" t="s">
        <v>89</v>
      </c>
      <c r="AV1610" s="12" t="s">
        <v>86</v>
      </c>
      <c r="AW1610" s="12" t="s">
        <v>33</v>
      </c>
      <c r="AX1610" s="12" t="s">
        <v>78</v>
      </c>
      <c r="AY1610" s="167" t="s">
        <v>150</v>
      </c>
    </row>
    <row r="1611" spans="2:51" s="13" customFormat="1" ht="12">
      <c r="B1611" s="172"/>
      <c r="D1611" s="150" t="s">
        <v>296</v>
      </c>
      <c r="E1611" s="173" t="s">
        <v>1</v>
      </c>
      <c r="F1611" s="174" t="s">
        <v>1341</v>
      </c>
      <c r="H1611" s="175">
        <v>1</v>
      </c>
      <c r="I1611" s="176"/>
      <c r="L1611" s="172"/>
      <c r="M1611" s="177"/>
      <c r="T1611" s="178"/>
      <c r="AT1611" s="173" t="s">
        <v>296</v>
      </c>
      <c r="AU1611" s="173" t="s">
        <v>89</v>
      </c>
      <c r="AV1611" s="13" t="s">
        <v>89</v>
      </c>
      <c r="AW1611" s="13" t="s">
        <v>33</v>
      </c>
      <c r="AX1611" s="13" t="s">
        <v>78</v>
      </c>
      <c r="AY1611" s="173" t="s">
        <v>150</v>
      </c>
    </row>
    <row r="1612" spans="2:51" s="12" customFormat="1" ht="12">
      <c r="B1612" s="166"/>
      <c r="D1612" s="150" t="s">
        <v>296</v>
      </c>
      <c r="E1612" s="167" t="s">
        <v>1</v>
      </c>
      <c r="F1612" s="168" t="s">
        <v>414</v>
      </c>
      <c r="H1612" s="167" t="s">
        <v>1</v>
      </c>
      <c r="I1612" s="169"/>
      <c r="L1612" s="166"/>
      <c r="M1612" s="170"/>
      <c r="T1612" s="171"/>
      <c r="AT1612" s="167" t="s">
        <v>296</v>
      </c>
      <c r="AU1612" s="167" t="s">
        <v>89</v>
      </c>
      <c r="AV1612" s="12" t="s">
        <v>86</v>
      </c>
      <c r="AW1612" s="12" t="s">
        <v>33</v>
      </c>
      <c r="AX1612" s="12" t="s">
        <v>78</v>
      </c>
      <c r="AY1612" s="167" t="s">
        <v>150</v>
      </c>
    </row>
    <row r="1613" spans="2:51" s="13" customFormat="1" ht="12">
      <c r="B1613" s="172"/>
      <c r="D1613" s="150" t="s">
        <v>296</v>
      </c>
      <c r="E1613" s="173" t="s">
        <v>1</v>
      </c>
      <c r="F1613" s="174" t="s">
        <v>1341</v>
      </c>
      <c r="H1613" s="175">
        <v>1</v>
      </c>
      <c r="I1613" s="176"/>
      <c r="L1613" s="172"/>
      <c r="M1613" s="177"/>
      <c r="T1613" s="178"/>
      <c r="AT1613" s="173" t="s">
        <v>296</v>
      </c>
      <c r="AU1613" s="173" t="s">
        <v>89</v>
      </c>
      <c r="AV1613" s="13" t="s">
        <v>89</v>
      </c>
      <c r="AW1613" s="13" t="s">
        <v>33</v>
      </c>
      <c r="AX1613" s="13" t="s">
        <v>78</v>
      </c>
      <c r="AY1613" s="173" t="s">
        <v>150</v>
      </c>
    </row>
    <row r="1614" spans="2:51" s="14" customFormat="1" ht="12">
      <c r="B1614" s="179"/>
      <c r="D1614" s="150" t="s">
        <v>296</v>
      </c>
      <c r="E1614" s="180" t="s">
        <v>1</v>
      </c>
      <c r="F1614" s="181" t="s">
        <v>303</v>
      </c>
      <c r="H1614" s="182">
        <v>14</v>
      </c>
      <c r="I1614" s="183"/>
      <c r="L1614" s="179"/>
      <c r="M1614" s="184"/>
      <c r="T1614" s="185"/>
      <c r="AT1614" s="180" t="s">
        <v>296</v>
      </c>
      <c r="AU1614" s="180" t="s">
        <v>89</v>
      </c>
      <c r="AV1614" s="14" t="s">
        <v>171</v>
      </c>
      <c r="AW1614" s="14" t="s">
        <v>33</v>
      </c>
      <c r="AX1614" s="14" t="s">
        <v>86</v>
      </c>
      <c r="AY1614" s="180" t="s">
        <v>150</v>
      </c>
    </row>
    <row r="1615" spans="2:65" s="1" customFormat="1" ht="21.75" customHeight="1">
      <c r="B1615" s="32"/>
      <c r="C1615" s="136" t="s">
        <v>1553</v>
      </c>
      <c r="D1615" s="136" t="s">
        <v>153</v>
      </c>
      <c r="E1615" s="137" t="s">
        <v>1554</v>
      </c>
      <c r="F1615" s="138" t="s">
        <v>1555</v>
      </c>
      <c r="G1615" s="139" t="s">
        <v>849</v>
      </c>
      <c r="H1615" s="140">
        <v>14</v>
      </c>
      <c r="I1615" s="141"/>
      <c r="J1615" s="142">
        <f>ROUND(I1615*H1615,2)</f>
        <v>0</v>
      </c>
      <c r="K1615" s="138" t="s">
        <v>294</v>
      </c>
      <c r="L1615" s="143"/>
      <c r="M1615" s="144" t="s">
        <v>1</v>
      </c>
      <c r="N1615" s="145" t="s">
        <v>43</v>
      </c>
      <c r="P1615" s="146">
        <f>O1615*H1615</f>
        <v>0</v>
      </c>
      <c r="Q1615" s="146">
        <v>0.0025</v>
      </c>
      <c r="R1615" s="146">
        <f>Q1615*H1615</f>
        <v>0.035</v>
      </c>
      <c r="S1615" s="146">
        <v>0</v>
      </c>
      <c r="T1615" s="147">
        <f>S1615*H1615</f>
        <v>0</v>
      </c>
      <c r="AR1615" s="148" t="s">
        <v>195</v>
      </c>
      <c r="AT1615" s="148" t="s">
        <v>153</v>
      </c>
      <c r="AU1615" s="148" t="s">
        <v>89</v>
      </c>
      <c r="AY1615" s="17" t="s">
        <v>150</v>
      </c>
      <c r="BE1615" s="149">
        <f>IF(N1615="základní",J1615,0)</f>
        <v>0</v>
      </c>
      <c r="BF1615" s="149">
        <f>IF(N1615="snížená",J1615,0)</f>
        <v>0</v>
      </c>
      <c r="BG1615" s="149">
        <f>IF(N1615="zákl. přenesená",J1615,0)</f>
        <v>0</v>
      </c>
      <c r="BH1615" s="149">
        <f>IF(N1615="sníž. přenesená",J1615,0)</f>
        <v>0</v>
      </c>
      <c r="BI1615" s="149">
        <f>IF(N1615="nulová",J1615,0)</f>
        <v>0</v>
      </c>
      <c r="BJ1615" s="17" t="s">
        <v>86</v>
      </c>
      <c r="BK1615" s="149">
        <f>ROUND(I1615*H1615,2)</f>
        <v>0</v>
      </c>
      <c r="BL1615" s="17" t="s">
        <v>171</v>
      </c>
      <c r="BM1615" s="148" t="s">
        <v>1556</v>
      </c>
    </row>
    <row r="1616" spans="2:51" s="12" customFormat="1" ht="12">
      <c r="B1616" s="166"/>
      <c r="D1616" s="150" t="s">
        <v>296</v>
      </c>
      <c r="E1616" s="167" t="s">
        <v>1</v>
      </c>
      <c r="F1616" s="168" t="s">
        <v>383</v>
      </c>
      <c r="H1616" s="167" t="s">
        <v>1</v>
      </c>
      <c r="I1616" s="169"/>
      <c r="L1616" s="166"/>
      <c r="M1616" s="170"/>
      <c r="T1616" s="171"/>
      <c r="AT1616" s="167" t="s">
        <v>296</v>
      </c>
      <c r="AU1616" s="167" t="s">
        <v>89</v>
      </c>
      <c r="AV1616" s="12" t="s">
        <v>86</v>
      </c>
      <c r="AW1616" s="12" t="s">
        <v>33</v>
      </c>
      <c r="AX1616" s="12" t="s">
        <v>78</v>
      </c>
      <c r="AY1616" s="167" t="s">
        <v>150</v>
      </c>
    </row>
    <row r="1617" spans="2:51" s="13" customFormat="1" ht="12">
      <c r="B1617" s="172"/>
      <c r="D1617" s="150" t="s">
        <v>296</v>
      </c>
      <c r="E1617" s="173" t="s">
        <v>1</v>
      </c>
      <c r="F1617" s="174" t="s">
        <v>1551</v>
      </c>
      <c r="H1617" s="175">
        <v>5</v>
      </c>
      <c r="I1617" s="176"/>
      <c r="L1617" s="172"/>
      <c r="M1617" s="177"/>
      <c r="T1617" s="178"/>
      <c r="AT1617" s="173" t="s">
        <v>296</v>
      </c>
      <c r="AU1617" s="173" t="s">
        <v>89</v>
      </c>
      <c r="AV1617" s="13" t="s">
        <v>89</v>
      </c>
      <c r="AW1617" s="13" t="s">
        <v>33</v>
      </c>
      <c r="AX1617" s="13" t="s">
        <v>78</v>
      </c>
      <c r="AY1617" s="173" t="s">
        <v>150</v>
      </c>
    </row>
    <row r="1618" spans="2:51" s="12" customFormat="1" ht="12">
      <c r="B1618" s="166"/>
      <c r="D1618" s="150" t="s">
        <v>296</v>
      </c>
      <c r="E1618" s="167" t="s">
        <v>1</v>
      </c>
      <c r="F1618" s="168" t="s">
        <v>393</v>
      </c>
      <c r="H1618" s="167" t="s">
        <v>1</v>
      </c>
      <c r="I1618" s="169"/>
      <c r="L1618" s="166"/>
      <c r="M1618" s="170"/>
      <c r="T1618" s="171"/>
      <c r="AT1618" s="167" t="s">
        <v>296</v>
      </c>
      <c r="AU1618" s="167" t="s">
        <v>89</v>
      </c>
      <c r="AV1618" s="12" t="s">
        <v>86</v>
      </c>
      <c r="AW1618" s="12" t="s">
        <v>33</v>
      </c>
      <c r="AX1618" s="12" t="s">
        <v>78</v>
      </c>
      <c r="AY1618" s="167" t="s">
        <v>150</v>
      </c>
    </row>
    <row r="1619" spans="2:51" s="13" customFormat="1" ht="12">
      <c r="B1619" s="172"/>
      <c r="D1619" s="150" t="s">
        <v>296</v>
      </c>
      <c r="E1619" s="173" t="s">
        <v>1</v>
      </c>
      <c r="F1619" s="174" t="s">
        <v>1552</v>
      </c>
      <c r="H1619" s="175">
        <v>3</v>
      </c>
      <c r="I1619" s="176"/>
      <c r="L1619" s="172"/>
      <c r="M1619" s="177"/>
      <c r="T1619" s="178"/>
      <c r="AT1619" s="173" t="s">
        <v>296</v>
      </c>
      <c r="AU1619" s="173" t="s">
        <v>89</v>
      </c>
      <c r="AV1619" s="13" t="s">
        <v>89</v>
      </c>
      <c r="AW1619" s="13" t="s">
        <v>33</v>
      </c>
      <c r="AX1619" s="13" t="s">
        <v>78</v>
      </c>
      <c r="AY1619" s="173" t="s">
        <v>150</v>
      </c>
    </row>
    <row r="1620" spans="2:51" s="12" customFormat="1" ht="12">
      <c r="B1620" s="166"/>
      <c r="D1620" s="150" t="s">
        <v>296</v>
      </c>
      <c r="E1620" s="167" t="s">
        <v>1</v>
      </c>
      <c r="F1620" s="168" t="s">
        <v>407</v>
      </c>
      <c r="H1620" s="167" t="s">
        <v>1</v>
      </c>
      <c r="I1620" s="169"/>
      <c r="L1620" s="166"/>
      <c r="M1620" s="170"/>
      <c r="T1620" s="171"/>
      <c r="AT1620" s="167" t="s">
        <v>296</v>
      </c>
      <c r="AU1620" s="167" t="s">
        <v>89</v>
      </c>
      <c r="AV1620" s="12" t="s">
        <v>86</v>
      </c>
      <c r="AW1620" s="12" t="s">
        <v>33</v>
      </c>
      <c r="AX1620" s="12" t="s">
        <v>78</v>
      </c>
      <c r="AY1620" s="167" t="s">
        <v>150</v>
      </c>
    </row>
    <row r="1621" spans="2:51" s="13" customFormat="1" ht="12">
      <c r="B1621" s="172"/>
      <c r="D1621" s="150" t="s">
        <v>296</v>
      </c>
      <c r="E1621" s="173" t="s">
        <v>1</v>
      </c>
      <c r="F1621" s="174" t="s">
        <v>1341</v>
      </c>
      <c r="H1621" s="175">
        <v>1</v>
      </c>
      <c r="I1621" s="176"/>
      <c r="L1621" s="172"/>
      <c r="M1621" s="177"/>
      <c r="T1621" s="178"/>
      <c r="AT1621" s="173" t="s">
        <v>296</v>
      </c>
      <c r="AU1621" s="173" t="s">
        <v>89</v>
      </c>
      <c r="AV1621" s="13" t="s">
        <v>89</v>
      </c>
      <c r="AW1621" s="13" t="s">
        <v>33</v>
      </c>
      <c r="AX1621" s="13" t="s">
        <v>78</v>
      </c>
      <c r="AY1621" s="173" t="s">
        <v>150</v>
      </c>
    </row>
    <row r="1622" spans="2:51" s="12" customFormat="1" ht="12">
      <c r="B1622" s="166"/>
      <c r="D1622" s="150" t="s">
        <v>296</v>
      </c>
      <c r="E1622" s="167" t="s">
        <v>1</v>
      </c>
      <c r="F1622" s="168" t="s">
        <v>409</v>
      </c>
      <c r="H1622" s="167" t="s">
        <v>1</v>
      </c>
      <c r="I1622" s="169"/>
      <c r="L1622" s="166"/>
      <c r="M1622" s="170"/>
      <c r="T1622" s="171"/>
      <c r="AT1622" s="167" t="s">
        <v>296</v>
      </c>
      <c r="AU1622" s="167" t="s">
        <v>89</v>
      </c>
      <c r="AV1622" s="12" t="s">
        <v>86</v>
      </c>
      <c r="AW1622" s="12" t="s">
        <v>33</v>
      </c>
      <c r="AX1622" s="12" t="s">
        <v>78</v>
      </c>
      <c r="AY1622" s="167" t="s">
        <v>150</v>
      </c>
    </row>
    <row r="1623" spans="2:51" s="13" customFormat="1" ht="12">
      <c r="B1623" s="172"/>
      <c r="D1623" s="150" t="s">
        <v>296</v>
      </c>
      <c r="E1623" s="173" t="s">
        <v>1</v>
      </c>
      <c r="F1623" s="174" t="s">
        <v>1341</v>
      </c>
      <c r="H1623" s="175">
        <v>1</v>
      </c>
      <c r="I1623" s="176"/>
      <c r="L1623" s="172"/>
      <c r="M1623" s="177"/>
      <c r="T1623" s="178"/>
      <c r="AT1623" s="173" t="s">
        <v>296</v>
      </c>
      <c r="AU1623" s="173" t="s">
        <v>89</v>
      </c>
      <c r="AV1623" s="13" t="s">
        <v>89</v>
      </c>
      <c r="AW1623" s="13" t="s">
        <v>33</v>
      </c>
      <c r="AX1623" s="13" t="s">
        <v>78</v>
      </c>
      <c r="AY1623" s="173" t="s">
        <v>150</v>
      </c>
    </row>
    <row r="1624" spans="2:51" s="12" customFormat="1" ht="12">
      <c r="B1624" s="166"/>
      <c r="D1624" s="150" t="s">
        <v>296</v>
      </c>
      <c r="E1624" s="167" t="s">
        <v>1</v>
      </c>
      <c r="F1624" s="168" t="s">
        <v>395</v>
      </c>
      <c r="H1624" s="167" t="s">
        <v>1</v>
      </c>
      <c r="I1624" s="169"/>
      <c r="L1624" s="166"/>
      <c r="M1624" s="170"/>
      <c r="T1624" s="171"/>
      <c r="AT1624" s="167" t="s">
        <v>296</v>
      </c>
      <c r="AU1624" s="167" t="s">
        <v>89</v>
      </c>
      <c r="AV1624" s="12" t="s">
        <v>86</v>
      </c>
      <c r="AW1624" s="12" t="s">
        <v>33</v>
      </c>
      <c r="AX1624" s="12" t="s">
        <v>78</v>
      </c>
      <c r="AY1624" s="167" t="s">
        <v>150</v>
      </c>
    </row>
    <row r="1625" spans="2:51" s="13" customFormat="1" ht="12">
      <c r="B1625" s="172"/>
      <c r="D1625" s="150" t="s">
        <v>296</v>
      </c>
      <c r="E1625" s="173" t="s">
        <v>1</v>
      </c>
      <c r="F1625" s="174" t="s">
        <v>1341</v>
      </c>
      <c r="H1625" s="175">
        <v>1</v>
      </c>
      <c r="I1625" s="176"/>
      <c r="L1625" s="172"/>
      <c r="M1625" s="177"/>
      <c r="T1625" s="178"/>
      <c r="AT1625" s="173" t="s">
        <v>296</v>
      </c>
      <c r="AU1625" s="173" t="s">
        <v>89</v>
      </c>
      <c r="AV1625" s="13" t="s">
        <v>89</v>
      </c>
      <c r="AW1625" s="13" t="s">
        <v>33</v>
      </c>
      <c r="AX1625" s="13" t="s">
        <v>78</v>
      </c>
      <c r="AY1625" s="173" t="s">
        <v>150</v>
      </c>
    </row>
    <row r="1626" spans="2:51" s="12" customFormat="1" ht="12">
      <c r="B1626" s="166"/>
      <c r="D1626" s="150" t="s">
        <v>296</v>
      </c>
      <c r="E1626" s="167" t="s">
        <v>1</v>
      </c>
      <c r="F1626" s="168" t="s">
        <v>398</v>
      </c>
      <c r="H1626" s="167" t="s">
        <v>1</v>
      </c>
      <c r="I1626" s="169"/>
      <c r="L1626" s="166"/>
      <c r="M1626" s="170"/>
      <c r="T1626" s="171"/>
      <c r="AT1626" s="167" t="s">
        <v>296</v>
      </c>
      <c r="AU1626" s="167" t="s">
        <v>89</v>
      </c>
      <c r="AV1626" s="12" t="s">
        <v>86</v>
      </c>
      <c r="AW1626" s="12" t="s">
        <v>33</v>
      </c>
      <c r="AX1626" s="12" t="s">
        <v>78</v>
      </c>
      <c r="AY1626" s="167" t="s">
        <v>150</v>
      </c>
    </row>
    <row r="1627" spans="2:51" s="13" customFormat="1" ht="12">
      <c r="B1627" s="172"/>
      <c r="D1627" s="150" t="s">
        <v>296</v>
      </c>
      <c r="E1627" s="173" t="s">
        <v>1</v>
      </c>
      <c r="F1627" s="174" t="s">
        <v>1341</v>
      </c>
      <c r="H1627" s="175">
        <v>1</v>
      </c>
      <c r="I1627" s="176"/>
      <c r="L1627" s="172"/>
      <c r="M1627" s="177"/>
      <c r="T1627" s="178"/>
      <c r="AT1627" s="173" t="s">
        <v>296</v>
      </c>
      <c r="AU1627" s="173" t="s">
        <v>89</v>
      </c>
      <c r="AV1627" s="13" t="s">
        <v>89</v>
      </c>
      <c r="AW1627" s="13" t="s">
        <v>33</v>
      </c>
      <c r="AX1627" s="13" t="s">
        <v>78</v>
      </c>
      <c r="AY1627" s="173" t="s">
        <v>150</v>
      </c>
    </row>
    <row r="1628" spans="2:51" s="12" customFormat="1" ht="12">
      <c r="B1628" s="166"/>
      <c r="D1628" s="150" t="s">
        <v>296</v>
      </c>
      <c r="E1628" s="167" t="s">
        <v>1</v>
      </c>
      <c r="F1628" s="168" t="s">
        <v>510</v>
      </c>
      <c r="H1628" s="167" t="s">
        <v>1</v>
      </c>
      <c r="I1628" s="169"/>
      <c r="L1628" s="166"/>
      <c r="M1628" s="170"/>
      <c r="T1628" s="171"/>
      <c r="AT1628" s="167" t="s">
        <v>296</v>
      </c>
      <c r="AU1628" s="167" t="s">
        <v>89</v>
      </c>
      <c r="AV1628" s="12" t="s">
        <v>86</v>
      </c>
      <c r="AW1628" s="12" t="s">
        <v>33</v>
      </c>
      <c r="AX1628" s="12" t="s">
        <v>78</v>
      </c>
      <c r="AY1628" s="167" t="s">
        <v>150</v>
      </c>
    </row>
    <row r="1629" spans="2:51" s="13" customFormat="1" ht="12">
      <c r="B1629" s="172"/>
      <c r="D1629" s="150" t="s">
        <v>296</v>
      </c>
      <c r="E1629" s="173" t="s">
        <v>1</v>
      </c>
      <c r="F1629" s="174" t="s">
        <v>1341</v>
      </c>
      <c r="H1629" s="175">
        <v>1</v>
      </c>
      <c r="I1629" s="176"/>
      <c r="L1629" s="172"/>
      <c r="M1629" s="177"/>
      <c r="T1629" s="178"/>
      <c r="AT1629" s="173" t="s">
        <v>296</v>
      </c>
      <c r="AU1629" s="173" t="s">
        <v>89</v>
      </c>
      <c r="AV1629" s="13" t="s">
        <v>89</v>
      </c>
      <c r="AW1629" s="13" t="s">
        <v>33</v>
      </c>
      <c r="AX1629" s="13" t="s">
        <v>78</v>
      </c>
      <c r="AY1629" s="173" t="s">
        <v>150</v>
      </c>
    </row>
    <row r="1630" spans="2:51" s="12" customFormat="1" ht="12">
      <c r="B1630" s="166"/>
      <c r="D1630" s="150" t="s">
        <v>296</v>
      </c>
      <c r="E1630" s="167" t="s">
        <v>1</v>
      </c>
      <c r="F1630" s="168" t="s">
        <v>414</v>
      </c>
      <c r="H1630" s="167" t="s">
        <v>1</v>
      </c>
      <c r="I1630" s="169"/>
      <c r="L1630" s="166"/>
      <c r="M1630" s="170"/>
      <c r="T1630" s="171"/>
      <c r="AT1630" s="167" t="s">
        <v>296</v>
      </c>
      <c r="AU1630" s="167" t="s">
        <v>89</v>
      </c>
      <c r="AV1630" s="12" t="s">
        <v>86</v>
      </c>
      <c r="AW1630" s="12" t="s">
        <v>33</v>
      </c>
      <c r="AX1630" s="12" t="s">
        <v>78</v>
      </c>
      <c r="AY1630" s="167" t="s">
        <v>150</v>
      </c>
    </row>
    <row r="1631" spans="2:51" s="13" customFormat="1" ht="12">
      <c r="B1631" s="172"/>
      <c r="D1631" s="150" t="s">
        <v>296</v>
      </c>
      <c r="E1631" s="173" t="s">
        <v>1</v>
      </c>
      <c r="F1631" s="174" t="s">
        <v>1341</v>
      </c>
      <c r="H1631" s="175">
        <v>1</v>
      </c>
      <c r="I1631" s="176"/>
      <c r="L1631" s="172"/>
      <c r="M1631" s="177"/>
      <c r="T1631" s="178"/>
      <c r="AT1631" s="173" t="s">
        <v>296</v>
      </c>
      <c r="AU1631" s="173" t="s">
        <v>89</v>
      </c>
      <c r="AV1631" s="13" t="s">
        <v>89</v>
      </c>
      <c r="AW1631" s="13" t="s">
        <v>33</v>
      </c>
      <c r="AX1631" s="13" t="s">
        <v>78</v>
      </c>
      <c r="AY1631" s="173" t="s">
        <v>150</v>
      </c>
    </row>
    <row r="1632" spans="2:51" s="14" customFormat="1" ht="12">
      <c r="B1632" s="179"/>
      <c r="D1632" s="150" t="s">
        <v>296</v>
      </c>
      <c r="E1632" s="180" t="s">
        <v>1</v>
      </c>
      <c r="F1632" s="181" t="s">
        <v>303</v>
      </c>
      <c r="H1632" s="182">
        <v>14</v>
      </c>
      <c r="I1632" s="183"/>
      <c r="L1632" s="179"/>
      <c r="M1632" s="184"/>
      <c r="T1632" s="185"/>
      <c r="AT1632" s="180" t="s">
        <v>296</v>
      </c>
      <c r="AU1632" s="180" t="s">
        <v>89</v>
      </c>
      <c r="AV1632" s="14" t="s">
        <v>171</v>
      </c>
      <c r="AW1632" s="14" t="s">
        <v>33</v>
      </c>
      <c r="AX1632" s="14" t="s">
        <v>86</v>
      </c>
      <c r="AY1632" s="180" t="s">
        <v>150</v>
      </c>
    </row>
    <row r="1633" spans="2:65" s="1" customFormat="1" ht="16.5" customHeight="1">
      <c r="B1633" s="32"/>
      <c r="C1633" s="154" t="s">
        <v>1557</v>
      </c>
      <c r="D1633" s="154" t="s">
        <v>172</v>
      </c>
      <c r="E1633" s="155" t="s">
        <v>1558</v>
      </c>
      <c r="F1633" s="156" t="s">
        <v>1559</v>
      </c>
      <c r="G1633" s="157" t="s">
        <v>188</v>
      </c>
      <c r="H1633" s="158">
        <v>2281.99</v>
      </c>
      <c r="I1633" s="159"/>
      <c r="J1633" s="160">
        <f>ROUND(I1633*H1633,2)</f>
        <v>0</v>
      </c>
      <c r="K1633" s="156" t="s">
        <v>294</v>
      </c>
      <c r="L1633" s="32"/>
      <c r="M1633" s="161" t="s">
        <v>1</v>
      </c>
      <c r="N1633" s="162" t="s">
        <v>43</v>
      </c>
      <c r="P1633" s="146">
        <f>O1633*H1633</f>
        <v>0</v>
      </c>
      <c r="Q1633" s="146">
        <v>0.00019</v>
      </c>
      <c r="R1633" s="146">
        <f>Q1633*H1633</f>
        <v>0.43357809999999997</v>
      </c>
      <c r="S1633" s="146">
        <v>0</v>
      </c>
      <c r="T1633" s="147">
        <f>S1633*H1633</f>
        <v>0</v>
      </c>
      <c r="AR1633" s="148" t="s">
        <v>171</v>
      </c>
      <c r="AT1633" s="148" t="s">
        <v>172</v>
      </c>
      <c r="AU1633" s="148" t="s">
        <v>89</v>
      </c>
      <c r="AY1633" s="17" t="s">
        <v>150</v>
      </c>
      <c r="BE1633" s="149">
        <f>IF(N1633="základní",J1633,0)</f>
        <v>0</v>
      </c>
      <c r="BF1633" s="149">
        <f>IF(N1633="snížená",J1633,0)</f>
        <v>0</v>
      </c>
      <c r="BG1633" s="149">
        <f>IF(N1633="zákl. přenesená",J1633,0)</f>
        <v>0</v>
      </c>
      <c r="BH1633" s="149">
        <f>IF(N1633="sníž. přenesená",J1633,0)</f>
        <v>0</v>
      </c>
      <c r="BI1633" s="149">
        <f>IF(N1633="nulová",J1633,0)</f>
        <v>0</v>
      </c>
      <c r="BJ1633" s="17" t="s">
        <v>86</v>
      </c>
      <c r="BK1633" s="149">
        <f>ROUND(I1633*H1633,2)</f>
        <v>0</v>
      </c>
      <c r="BL1633" s="17" t="s">
        <v>171</v>
      </c>
      <c r="BM1633" s="148" t="s">
        <v>1560</v>
      </c>
    </row>
    <row r="1634" spans="2:51" s="12" customFormat="1" ht="12">
      <c r="B1634" s="166"/>
      <c r="D1634" s="150" t="s">
        <v>296</v>
      </c>
      <c r="E1634" s="167" t="s">
        <v>1</v>
      </c>
      <c r="F1634" s="168" t="s">
        <v>383</v>
      </c>
      <c r="H1634" s="167" t="s">
        <v>1</v>
      </c>
      <c r="I1634" s="169"/>
      <c r="L1634" s="166"/>
      <c r="M1634" s="170"/>
      <c r="T1634" s="171"/>
      <c r="AT1634" s="167" t="s">
        <v>296</v>
      </c>
      <c r="AU1634" s="167" t="s">
        <v>89</v>
      </c>
      <c r="AV1634" s="12" t="s">
        <v>86</v>
      </c>
      <c r="AW1634" s="12" t="s">
        <v>33</v>
      </c>
      <c r="AX1634" s="12" t="s">
        <v>78</v>
      </c>
      <c r="AY1634" s="167" t="s">
        <v>150</v>
      </c>
    </row>
    <row r="1635" spans="2:51" s="13" customFormat="1" ht="12">
      <c r="B1635" s="172"/>
      <c r="D1635" s="150" t="s">
        <v>296</v>
      </c>
      <c r="E1635" s="173" t="s">
        <v>1</v>
      </c>
      <c r="F1635" s="174" t="s">
        <v>1561</v>
      </c>
      <c r="H1635" s="175">
        <v>679.73</v>
      </c>
      <c r="I1635" s="176"/>
      <c r="L1635" s="172"/>
      <c r="M1635" s="177"/>
      <c r="T1635" s="178"/>
      <c r="AT1635" s="173" t="s">
        <v>296</v>
      </c>
      <c r="AU1635" s="173" t="s">
        <v>89</v>
      </c>
      <c r="AV1635" s="13" t="s">
        <v>89</v>
      </c>
      <c r="AW1635" s="13" t="s">
        <v>33</v>
      </c>
      <c r="AX1635" s="13" t="s">
        <v>78</v>
      </c>
      <c r="AY1635" s="173" t="s">
        <v>150</v>
      </c>
    </row>
    <row r="1636" spans="2:51" s="13" customFormat="1" ht="12">
      <c r="B1636" s="172"/>
      <c r="D1636" s="150" t="s">
        <v>296</v>
      </c>
      <c r="E1636" s="173" t="s">
        <v>1</v>
      </c>
      <c r="F1636" s="174" t="s">
        <v>1311</v>
      </c>
      <c r="H1636" s="175">
        <v>84.58</v>
      </c>
      <c r="I1636" s="176"/>
      <c r="L1636" s="172"/>
      <c r="M1636" s="177"/>
      <c r="T1636" s="178"/>
      <c r="AT1636" s="173" t="s">
        <v>296</v>
      </c>
      <c r="AU1636" s="173" t="s">
        <v>89</v>
      </c>
      <c r="AV1636" s="13" t="s">
        <v>89</v>
      </c>
      <c r="AW1636" s="13" t="s">
        <v>33</v>
      </c>
      <c r="AX1636" s="13" t="s">
        <v>78</v>
      </c>
      <c r="AY1636" s="173" t="s">
        <v>150</v>
      </c>
    </row>
    <row r="1637" spans="2:51" s="12" customFormat="1" ht="12">
      <c r="B1637" s="166"/>
      <c r="D1637" s="150" t="s">
        <v>296</v>
      </c>
      <c r="E1637" s="167" t="s">
        <v>1</v>
      </c>
      <c r="F1637" s="168" t="s">
        <v>393</v>
      </c>
      <c r="H1637" s="167" t="s">
        <v>1</v>
      </c>
      <c r="I1637" s="169"/>
      <c r="L1637" s="166"/>
      <c r="M1637" s="170"/>
      <c r="T1637" s="171"/>
      <c r="AT1637" s="167" t="s">
        <v>296</v>
      </c>
      <c r="AU1637" s="167" t="s">
        <v>89</v>
      </c>
      <c r="AV1637" s="12" t="s">
        <v>86</v>
      </c>
      <c r="AW1637" s="12" t="s">
        <v>33</v>
      </c>
      <c r="AX1637" s="12" t="s">
        <v>78</v>
      </c>
      <c r="AY1637" s="167" t="s">
        <v>150</v>
      </c>
    </row>
    <row r="1638" spans="2:51" s="13" customFormat="1" ht="12">
      <c r="B1638" s="172"/>
      <c r="D1638" s="150" t="s">
        <v>296</v>
      </c>
      <c r="E1638" s="173" t="s">
        <v>1</v>
      </c>
      <c r="F1638" s="174" t="s">
        <v>1562</v>
      </c>
      <c r="H1638" s="175">
        <v>445.82</v>
      </c>
      <c r="I1638" s="176"/>
      <c r="L1638" s="172"/>
      <c r="M1638" s="177"/>
      <c r="T1638" s="178"/>
      <c r="AT1638" s="173" t="s">
        <v>296</v>
      </c>
      <c r="AU1638" s="173" t="s">
        <v>89</v>
      </c>
      <c r="AV1638" s="13" t="s">
        <v>89</v>
      </c>
      <c r="AW1638" s="13" t="s">
        <v>33</v>
      </c>
      <c r="AX1638" s="13" t="s">
        <v>78</v>
      </c>
      <c r="AY1638" s="173" t="s">
        <v>150</v>
      </c>
    </row>
    <row r="1639" spans="2:51" s="12" customFormat="1" ht="12">
      <c r="B1639" s="166"/>
      <c r="D1639" s="150" t="s">
        <v>296</v>
      </c>
      <c r="E1639" s="167" t="s">
        <v>1</v>
      </c>
      <c r="F1639" s="168" t="s">
        <v>407</v>
      </c>
      <c r="H1639" s="167" t="s">
        <v>1</v>
      </c>
      <c r="I1639" s="169"/>
      <c r="L1639" s="166"/>
      <c r="M1639" s="170"/>
      <c r="T1639" s="171"/>
      <c r="AT1639" s="167" t="s">
        <v>296</v>
      </c>
      <c r="AU1639" s="167" t="s">
        <v>89</v>
      </c>
      <c r="AV1639" s="12" t="s">
        <v>86</v>
      </c>
      <c r="AW1639" s="12" t="s">
        <v>33</v>
      </c>
      <c r="AX1639" s="12" t="s">
        <v>78</v>
      </c>
      <c r="AY1639" s="167" t="s">
        <v>150</v>
      </c>
    </row>
    <row r="1640" spans="2:51" s="13" customFormat="1" ht="12">
      <c r="B1640" s="172"/>
      <c r="D1640" s="150" t="s">
        <v>296</v>
      </c>
      <c r="E1640" s="173" t="s">
        <v>1</v>
      </c>
      <c r="F1640" s="174" t="s">
        <v>1258</v>
      </c>
      <c r="H1640" s="175">
        <v>154.17</v>
      </c>
      <c r="I1640" s="176"/>
      <c r="L1640" s="172"/>
      <c r="M1640" s="177"/>
      <c r="T1640" s="178"/>
      <c r="AT1640" s="173" t="s">
        <v>296</v>
      </c>
      <c r="AU1640" s="173" t="s">
        <v>89</v>
      </c>
      <c r="AV1640" s="13" t="s">
        <v>89</v>
      </c>
      <c r="AW1640" s="13" t="s">
        <v>33</v>
      </c>
      <c r="AX1640" s="13" t="s">
        <v>78</v>
      </c>
      <c r="AY1640" s="173" t="s">
        <v>150</v>
      </c>
    </row>
    <row r="1641" spans="2:51" s="12" customFormat="1" ht="12">
      <c r="B1641" s="166"/>
      <c r="D1641" s="150" t="s">
        <v>296</v>
      </c>
      <c r="E1641" s="167" t="s">
        <v>1</v>
      </c>
      <c r="F1641" s="168" t="s">
        <v>409</v>
      </c>
      <c r="H1641" s="167" t="s">
        <v>1</v>
      </c>
      <c r="I1641" s="169"/>
      <c r="L1641" s="166"/>
      <c r="M1641" s="170"/>
      <c r="T1641" s="171"/>
      <c r="AT1641" s="167" t="s">
        <v>296</v>
      </c>
      <c r="AU1641" s="167" t="s">
        <v>89</v>
      </c>
      <c r="AV1641" s="12" t="s">
        <v>86</v>
      </c>
      <c r="AW1641" s="12" t="s">
        <v>33</v>
      </c>
      <c r="AX1641" s="12" t="s">
        <v>78</v>
      </c>
      <c r="AY1641" s="167" t="s">
        <v>150</v>
      </c>
    </row>
    <row r="1642" spans="2:51" s="13" customFormat="1" ht="12">
      <c r="B1642" s="172"/>
      <c r="D1642" s="150" t="s">
        <v>296</v>
      </c>
      <c r="E1642" s="173" t="s">
        <v>1</v>
      </c>
      <c r="F1642" s="174" t="s">
        <v>1259</v>
      </c>
      <c r="H1642" s="175">
        <v>67.01</v>
      </c>
      <c r="I1642" s="176"/>
      <c r="L1642" s="172"/>
      <c r="M1642" s="177"/>
      <c r="T1642" s="178"/>
      <c r="AT1642" s="173" t="s">
        <v>296</v>
      </c>
      <c r="AU1642" s="173" t="s">
        <v>89</v>
      </c>
      <c r="AV1642" s="13" t="s">
        <v>89</v>
      </c>
      <c r="AW1642" s="13" t="s">
        <v>33</v>
      </c>
      <c r="AX1642" s="13" t="s">
        <v>78</v>
      </c>
      <c r="AY1642" s="173" t="s">
        <v>150</v>
      </c>
    </row>
    <row r="1643" spans="2:51" s="13" customFormat="1" ht="12">
      <c r="B1643" s="172"/>
      <c r="D1643" s="150" t="s">
        <v>296</v>
      </c>
      <c r="E1643" s="173" t="s">
        <v>1</v>
      </c>
      <c r="F1643" s="174" t="s">
        <v>1282</v>
      </c>
      <c r="H1643" s="175">
        <v>135.81</v>
      </c>
      <c r="I1643" s="176"/>
      <c r="L1643" s="172"/>
      <c r="M1643" s="177"/>
      <c r="T1643" s="178"/>
      <c r="AT1643" s="173" t="s">
        <v>296</v>
      </c>
      <c r="AU1643" s="173" t="s">
        <v>89</v>
      </c>
      <c r="AV1643" s="13" t="s">
        <v>89</v>
      </c>
      <c r="AW1643" s="13" t="s">
        <v>33</v>
      </c>
      <c r="AX1643" s="13" t="s">
        <v>78</v>
      </c>
      <c r="AY1643" s="173" t="s">
        <v>150</v>
      </c>
    </row>
    <row r="1644" spans="2:51" s="12" customFormat="1" ht="12">
      <c r="B1644" s="166"/>
      <c r="D1644" s="150" t="s">
        <v>296</v>
      </c>
      <c r="E1644" s="167" t="s">
        <v>1</v>
      </c>
      <c r="F1644" s="168" t="s">
        <v>395</v>
      </c>
      <c r="H1644" s="167" t="s">
        <v>1</v>
      </c>
      <c r="I1644" s="169"/>
      <c r="L1644" s="166"/>
      <c r="M1644" s="170"/>
      <c r="T1644" s="171"/>
      <c r="AT1644" s="167" t="s">
        <v>296</v>
      </c>
      <c r="AU1644" s="167" t="s">
        <v>89</v>
      </c>
      <c r="AV1644" s="12" t="s">
        <v>86</v>
      </c>
      <c r="AW1644" s="12" t="s">
        <v>33</v>
      </c>
      <c r="AX1644" s="12" t="s">
        <v>78</v>
      </c>
      <c r="AY1644" s="167" t="s">
        <v>150</v>
      </c>
    </row>
    <row r="1645" spans="2:51" s="13" customFormat="1" ht="12">
      <c r="B1645" s="172"/>
      <c r="D1645" s="150" t="s">
        <v>296</v>
      </c>
      <c r="E1645" s="173" t="s">
        <v>1</v>
      </c>
      <c r="F1645" s="174" t="s">
        <v>1563</v>
      </c>
      <c r="H1645" s="175">
        <v>479.4</v>
      </c>
      <c r="I1645" s="176"/>
      <c r="L1645" s="172"/>
      <c r="M1645" s="177"/>
      <c r="T1645" s="178"/>
      <c r="AT1645" s="173" t="s">
        <v>296</v>
      </c>
      <c r="AU1645" s="173" t="s">
        <v>89</v>
      </c>
      <c r="AV1645" s="13" t="s">
        <v>89</v>
      </c>
      <c r="AW1645" s="13" t="s">
        <v>33</v>
      </c>
      <c r="AX1645" s="13" t="s">
        <v>78</v>
      </c>
      <c r="AY1645" s="173" t="s">
        <v>150</v>
      </c>
    </row>
    <row r="1646" spans="2:51" s="12" customFormat="1" ht="12">
      <c r="B1646" s="166"/>
      <c r="D1646" s="150" t="s">
        <v>296</v>
      </c>
      <c r="E1646" s="167" t="s">
        <v>1</v>
      </c>
      <c r="F1646" s="168" t="s">
        <v>398</v>
      </c>
      <c r="H1646" s="167" t="s">
        <v>1</v>
      </c>
      <c r="I1646" s="169"/>
      <c r="L1646" s="166"/>
      <c r="M1646" s="170"/>
      <c r="T1646" s="171"/>
      <c r="AT1646" s="167" t="s">
        <v>296</v>
      </c>
      <c r="AU1646" s="167" t="s">
        <v>89</v>
      </c>
      <c r="AV1646" s="12" t="s">
        <v>86</v>
      </c>
      <c r="AW1646" s="12" t="s">
        <v>33</v>
      </c>
      <c r="AX1646" s="12" t="s">
        <v>78</v>
      </c>
      <c r="AY1646" s="167" t="s">
        <v>150</v>
      </c>
    </row>
    <row r="1647" spans="2:51" s="13" customFormat="1" ht="12">
      <c r="B1647" s="172"/>
      <c r="D1647" s="150" t="s">
        <v>296</v>
      </c>
      <c r="E1647" s="173" t="s">
        <v>1</v>
      </c>
      <c r="F1647" s="174" t="s">
        <v>1261</v>
      </c>
      <c r="H1647" s="175">
        <v>95.77</v>
      </c>
      <c r="I1647" s="176"/>
      <c r="L1647" s="172"/>
      <c r="M1647" s="177"/>
      <c r="T1647" s="178"/>
      <c r="AT1647" s="173" t="s">
        <v>296</v>
      </c>
      <c r="AU1647" s="173" t="s">
        <v>89</v>
      </c>
      <c r="AV1647" s="13" t="s">
        <v>89</v>
      </c>
      <c r="AW1647" s="13" t="s">
        <v>33</v>
      </c>
      <c r="AX1647" s="13" t="s">
        <v>78</v>
      </c>
      <c r="AY1647" s="173" t="s">
        <v>150</v>
      </c>
    </row>
    <row r="1648" spans="2:51" s="12" customFormat="1" ht="12">
      <c r="B1648" s="166"/>
      <c r="D1648" s="150" t="s">
        <v>296</v>
      </c>
      <c r="E1648" s="167" t="s">
        <v>1</v>
      </c>
      <c r="F1648" s="168" t="s">
        <v>510</v>
      </c>
      <c r="H1648" s="167" t="s">
        <v>1</v>
      </c>
      <c r="I1648" s="169"/>
      <c r="L1648" s="166"/>
      <c r="M1648" s="170"/>
      <c r="T1648" s="171"/>
      <c r="AT1648" s="167" t="s">
        <v>296</v>
      </c>
      <c r="AU1648" s="167" t="s">
        <v>89</v>
      </c>
      <c r="AV1648" s="12" t="s">
        <v>86</v>
      </c>
      <c r="AW1648" s="12" t="s">
        <v>33</v>
      </c>
      <c r="AX1648" s="12" t="s">
        <v>78</v>
      </c>
      <c r="AY1648" s="167" t="s">
        <v>150</v>
      </c>
    </row>
    <row r="1649" spans="2:51" s="13" customFormat="1" ht="12">
      <c r="B1649" s="172"/>
      <c r="D1649" s="150" t="s">
        <v>296</v>
      </c>
      <c r="E1649" s="173" t="s">
        <v>1</v>
      </c>
      <c r="F1649" s="174" t="s">
        <v>1262</v>
      </c>
      <c r="H1649" s="175">
        <v>79.91</v>
      </c>
      <c r="I1649" s="176"/>
      <c r="L1649" s="172"/>
      <c r="M1649" s="177"/>
      <c r="T1649" s="178"/>
      <c r="AT1649" s="173" t="s">
        <v>296</v>
      </c>
      <c r="AU1649" s="173" t="s">
        <v>89</v>
      </c>
      <c r="AV1649" s="13" t="s">
        <v>89</v>
      </c>
      <c r="AW1649" s="13" t="s">
        <v>33</v>
      </c>
      <c r="AX1649" s="13" t="s">
        <v>78</v>
      </c>
      <c r="AY1649" s="173" t="s">
        <v>150</v>
      </c>
    </row>
    <row r="1650" spans="2:51" s="12" customFormat="1" ht="12">
      <c r="B1650" s="166"/>
      <c r="D1650" s="150" t="s">
        <v>296</v>
      </c>
      <c r="E1650" s="167" t="s">
        <v>1</v>
      </c>
      <c r="F1650" s="168" t="s">
        <v>414</v>
      </c>
      <c r="H1650" s="167" t="s">
        <v>1</v>
      </c>
      <c r="I1650" s="169"/>
      <c r="L1650" s="166"/>
      <c r="M1650" s="170"/>
      <c r="T1650" s="171"/>
      <c r="AT1650" s="167" t="s">
        <v>296</v>
      </c>
      <c r="AU1650" s="167" t="s">
        <v>89</v>
      </c>
      <c r="AV1650" s="12" t="s">
        <v>86</v>
      </c>
      <c r="AW1650" s="12" t="s">
        <v>33</v>
      </c>
      <c r="AX1650" s="12" t="s">
        <v>78</v>
      </c>
      <c r="AY1650" s="167" t="s">
        <v>150</v>
      </c>
    </row>
    <row r="1651" spans="2:51" s="13" customFormat="1" ht="12">
      <c r="B1651" s="172"/>
      <c r="D1651" s="150" t="s">
        <v>296</v>
      </c>
      <c r="E1651" s="173" t="s">
        <v>1</v>
      </c>
      <c r="F1651" s="174" t="s">
        <v>1263</v>
      </c>
      <c r="H1651" s="175">
        <v>59.79</v>
      </c>
      <c r="I1651" s="176"/>
      <c r="L1651" s="172"/>
      <c r="M1651" s="177"/>
      <c r="T1651" s="178"/>
      <c r="AT1651" s="173" t="s">
        <v>296</v>
      </c>
      <c r="AU1651" s="173" t="s">
        <v>89</v>
      </c>
      <c r="AV1651" s="13" t="s">
        <v>89</v>
      </c>
      <c r="AW1651" s="13" t="s">
        <v>33</v>
      </c>
      <c r="AX1651" s="13" t="s">
        <v>78</v>
      </c>
      <c r="AY1651" s="173" t="s">
        <v>150</v>
      </c>
    </row>
    <row r="1652" spans="2:51" s="14" customFormat="1" ht="12">
      <c r="B1652" s="179"/>
      <c r="D1652" s="150" t="s">
        <v>296</v>
      </c>
      <c r="E1652" s="180" t="s">
        <v>1</v>
      </c>
      <c r="F1652" s="181" t="s">
        <v>303</v>
      </c>
      <c r="H1652" s="182">
        <v>2281.99</v>
      </c>
      <c r="I1652" s="183"/>
      <c r="L1652" s="179"/>
      <c r="M1652" s="184"/>
      <c r="T1652" s="185"/>
      <c r="AT1652" s="180" t="s">
        <v>296</v>
      </c>
      <c r="AU1652" s="180" t="s">
        <v>89</v>
      </c>
      <c r="AV1652" s="14" t="s">
        <v>171</v>
      </c>
      <c r="AW1652" s="14" t="s">
        <v>33</v>
      </c>
      <c r="AX1652" s="14" t="s">
        <v>86</v>
      </c>
      <c r="AY1652" s="180" t="s">
        <v>150</v>
      </c>
    </row>
    <row r="1653" spans="2:65" s="1" customFormat="1" ht="16.5" customHeight="1">
      <c r="B1653" s="32"/>
      <c r="C1653" s="154" t="s">
        <v>1564</v>
      </c>
      <c r="D1653" s="154" t="s">
        <v>172</v>
      </c>
      <c r="E1653" s="155" t="s">
        <v>1565</v>
      </c>
      <c r="F1653" s="156" t="s">
        <v>1566</v>
      </c>
      <c r="G1653" s="157" t="s">
        <v>188</v>
      </c>
      <c r="H1653" s="158">
        <v>2041.6</v>
      </c>
      <c r="I1653" s="159"/>
      <c r="J1653" s="160">
        <f>ROUND(I1653*H1653,2)</f>
        <v>0</v>
      </c>
      <c r="K1653" s="156" t="s">
        <v>294</v>
      </c>
      <c r="L1653" s="32"/>
      <c r="M1653" s="161" t="s">
        <v>1</v>
      </c>
      <c r="N1653" s="162" t="s">
        <v>43</v>
      </c>
      <c r="P1653" s="146">
        <f>O1653*H1653</f>
        <v>0</v>
      </c>
      <c r="Q1653" s="146">
        <v>7E-05</v>
      </c>
      <c r="R1653" s="146">
        <f>Q1653*H1653</f>
        <v>0.14291199999999998</v>
      </c>
      <c r="S1653" s="146">
        <v>0</v>
      </c>
      <c r="T1653" s="147">
        <f>S1653*H1653</f>
        <v>0</v>
      </c>
      <c r="AR1653" s="148" t="s">
        <v>171</v>
      </c>
      <c r="AT1653" s="148" t="s">
        <v>172</v>
      </c>
      <c r="AU1653" s="148" t="s">
        <v>89</v>
      </c>
      <c r="AY1653" s="17" t="s">
        <v>150</v>
      </c>
      <c r="BE1653" s="149">
        <f>IF(N1653="základní",J1653,0)</f>
        <v>0</v>
      </c>
      <c r="BF1653" s="149">
        <f>IF(N1653="snížená",J1653,0)</f>
        <v>0</v>
      </c>
      <c r="BG1653" s="149">
        <f>IF(N1653="zákl. přenesená",J1653,0)</f>
        <v>0</v>
      </c>
      <c r="BH1653" s="149">
        <f>IF(N1653="sníž. přenesená",J1653,0)</f>
        <v>0</v>
      </c>
      <c r="BI1653" s="149">
        <f>IF(N1653="nulová",J1653,0)</f>
        <v>0</v>
      </c>
      <c r="BJ1653" s="17" t="s">
        <v>86</v>
      </c>
      <c r="BK1653" s="149">
        <f>ROUND(I1653*H1653,2)</f>
        <v>0</v>
      </c>
      <c r="BL1653" s="17" t="s">
        <v>171</v>
      </c>
      <c r="BM1653" s="148" t="s">
        <v>1567</v>
      </c>
    </row>
    <row r="1654" spans="2:51" s="12" customFormat="1" ht="12">
      <c r="B1654" s="166"/>
      <c r="D1654" s="150" t="s">
        <v>296</v>
      </c>
      <c r="E1654" s="167" t="s">
        <v>1</v>
      </c>
      <c r="F1654" s="168" t="s">
        <v>383</v>
      </c>
      <c r="H1654" s="167" t="s">
        <v>1</v>
      </c>
      <c r="I1654" s="169"/>
      <c r="L1654" s="166"/>
      <c r="M1654" s="170"/>
      <c r="T1654" s="171"/>
      <c r="AT1654" s="167" t="s">
        <v>296</v>
      </c>
      <c r="AU1654" s="167" t="s">
        <v>89</v>
      </c>
      <c r="AV1654" s="12" t="s">
        <v>86</v>
      </c>
      <c r="AW1654" s="12" t="s">
        <v>33</v>
      </c>
      <c r="AX1654" s="12" t="s">
        <v>78</v>
      </c>
      <c r="AY1654" s="167" t="s">
        <v>150</v>
      </c>
    </row>
    <row r="1655" spans="2:51" s="13" customFormat="1" ht="12">
      <c r="B1655" s="172"/>
      <c r="D1655" s="150" t="s">
        <v>296</v>
      </c>
      <c r="E1655" s="173" t="s">
        <v>1</v>
      </c>
      <c r="F1655" s="174" t="s">
        <v>1568</v>
      </c>
      <c r="H1655" s="175">
        <v>659.73</v>
      </c>
      <c r="I1655" s="176"/>
      <c r="L1655" s="172"/>
      <c r="M1655" s="177"/>
      <c r="T1655" s="178"/>
      <c r="AT1655" s="173" t="s">
        <v>296</v>
      </c>
      <c r="AU1655" s="173" t="s">
        <v>89</v>
      </c>
      <c r="AV1655" s="13" t="s">
        <v>89</v>
      </c>
      <c r="AW1655" s="13" t="s">
        <v>33</v>
      </c>
      <c r="AX1655" s="13" t="s">
        <v>78</v>
      </c>
      <c r="AY1655" s="173" t="s">
        <v>150</v>
      </c>
    </row>
    <row r="1656" spans="2:51" s="12" customFormat="1" ht="12">
      <c r="B1656" s="166"/>
      <c r="D1656" s="150" t="s">
        <v>296</v>
      </c>
      <c r="E1656" s="167" t="s">
        <v>1</v>
      </c>
      <c r="F1656" s="168" t="s">
        <v>393</v>
      </c>
      <c r="H1656" s="167" t="s">
        <v>1</v>
      </c>
      <c r="I1656" s="169"/>
      <c r="L1656" s="166"/>
      <c r="M1656" s="170"/>
      <c r="T1656" s="171"/>
      <c r="AT1656" s="167" t="s">
        <v>296</v>
      </c>
      <c r="AU1656" s="167" t="s">
        <v>89</v>
      </c>
      <c r="AV1656" s="12" t="s">
        <v>86</v>
      </c>
      <c r="AW1656" s="12" t="s">
        <v>33</v>
      </c>
      <c r="AX1656" s="12" t="s">
        <v>78</v>
      </c>
      <c r="AY1656" s="167" t="s">
        <v>150</v>
      </c>
    </row>
    <row r="1657" spans="2:51" s="13" customFormat="1" ht="12">
      <c r="B1657" s="172"/>
      <c r="D1657" s="150" t="s">
        <v>296</v>
      </c>
      <c r="E1657" s="173" t="s">
        <v>1</v>
      </c>
      <c r="F1657" s="174" t="s">
        <v>1562</v>
      </c>
      <c r="H1657" s="175">
        <v>445.82</v>
      </c>
      <c r="I1657" s="176"/>
      <c r="L1657" s="172"/>
      <c r="M1657" s="177"/>
      <c r="T1657" s="178"/>
      <c r="AT1657" s="173" t="s">
        <v>296</v>
      </c>
      <c r="AU1657" s="173" t="s">
        <v>89</v>
      </c>
      <c r="AV1657" s="13" t="s">
        <v>89</v>
      </c>
      <c r="AW1657" s="13" t="s">
        <v>33</v>
      </c>
      <c r="AX1657" s="13" t="s">
        <v>78</v>
      </c>
      <c r="AY1657" s="173" t="s">
        <v>150</v>
      </c>
    </row>
    <row r="1658" spans="2:51" s="12" customFormat="1" ht="12">
      <c r="B1658" s="166"/>
      <c r="D1658" s="150" t="s">
        <v>296</v>
      </c>
      <c r="E1658" s="167" t="s">
        <v>1</v>
      </c>
      <c r="F1658" s="168" t="s">
        <v>407</v>
      </c>
      <c r="H1658" s="167" t="s">
        <v>1</v>
      </c>
      <c r="I1658" s="169"/>
      <c r="L1658" s="166"/>
      <c r="M1658" s="170"/>
      <c r="T1658" s="171"/>
      <c r="AT1658" s="167" t="s">
        <v>296</v>
      </c>
      <c r="AU1658" s="167" t="s">
        <v>89</v>
      </c>
      <c r="AV1658" s="12" t="s">
        <v>86</v>
      </c>
      <c r="AW1658" s="12" t="s">
        <v>33</v>
      </c>
      <c r="AX1658" s="12" t="s">
        <v>78</v>
      </c>
      <c r="AY1658" s="167" t="s">
        <v>150</v>
      </c>
    </row>
    <row r="1659" spans="2:51" s="13" customFormat="1" ht="12">
      <c r="B1659" s="172"/>
      <c r="D1659" s="150" t="s">
        <v>296</v>
      </c>
      <c r="E1659" s="173" t="s">
        <v>1</v>
      </c>
      <c r="F1659" s="174" t="s">
        <v>1258</v>
      </c>
      <c r="H1659" s="175">
        <v>154.17</v>
      </c>
      <c r="I1659" s="176"/>
      <c r="L1659" s="172"/>
      <c r="M1659" s="177"/>
      <c r="T1659" s="178"/>
      <c r="AT1659" s="173" t="s">
        <v>296</v>
      </c>
      <c r="AU1659" s="173" t="s">
        <v>89</v>
      </c>
      <c r="AV1659" s="13" t="s">
        <v>89</v>
      </c>
      <c r="AW1659" s="13" t="s">
        <v>33</v>
      </c>
      <c r="AX1659" s="13" t="s">
        <v>78</v>
      </c>
      <c r="AY1659" s="173" t="s">
        <v>150</v>
      </c>
    </row>
    <row r="1660" spans="2:51" s="12" customFormat="1" ht="12">
      <c r="B1660" s="166"/>
      <c r="D1660" s="150" t="s">
        <v>296</v>
      </c>
      <c r="E1660" s="167" t="s">
        <v>1</v>
      </c>
      <c r="F1660" s="168" t="s">
        <v>409</v>
      </c>
      <c r="H1660" s="167" t="s">
        <v>1</v>
      </c>
      <c r="I1660" s="169"/>
      <c r="L1660" s="166"/>
      <c r="M1660" s="170"/>
      <c r="T1660" s="171"/>
      <c r="AT1660" s="167" t="s">
        <v>296</v>
      </c>
      <c r="AU1660" s="167" t="s">
        <v>89</v>
      </c>
      <c r="AV1660" s="12" t="s">
        <v>86</v>
      </c>
      <c r="AW1660" s="12" t="s">
        <v>33</v>
      </c>
      <c r="AX1660" s="12" t="s">
        <v>78</v>
      </c>
      <c r="AY1660" s="167" t="s">
        <v>150</v>
      </c>
    </row>
    <row r="1661" spans="2:51" s="13" customFormat="1" ht="12">
      <c r="B1661" s="172"/>
      <c r="D1661" s="150" t="s">
        <v>296</v>
      </c>
      <c r="E1661" s="173" t="s">
        <v>1</v>
      </c>
      <c r="F1661" s="174" t="s">
        <v>1259</v>
      </c>
      <c r="H1661" s="175">
        <v>67.01</v>
      </c>
      <c r="I1661" s="176"/>
      <c r="L1661" s="172"/>
      <c r="M1661" s="177"/>
      <c r="T1661" s="178"/>
      <c r="AT1661" s="173" t="s">
        <v>296</v>
      </c>
      <c r="AU1661" s="173" t="s">
        <v>89</v>
      </c>
      <c r="AV1661" s="13" t="s">
        <v>89</v>
      </c>
      <c r="AW1661" s="13" t="s">
        <v>33</v>
      </c>
      <c r="AX1661" s="13" t="s">
        <v>78</v>
      </c>
      <c r="AY1661" s="173" t="s">
        <v>150</v>
      </c>
    </row>
    <row r="1662" spans="2:51" s="12" customFormat="1" ht="12">
      <c r="B1662" s="166"/>
      <c r="D1662" s="150" t="s">
        <v>296</v>
      </c>
      <c r="E1662" s="167" t="s">
        <v>1</v>
      </c>
      <c r="F1662" s="168" t="s">
        <v>395</v>
      </c>
      <c r="H1662" s="167" t="s">
        <v>1</v>
      </c>
      <c r="I1662" s="169"/>
      <c r="L1662" s="166"/>
      <c r="M1662" s="170"/>
      <c r="T1662" s="171"/>
      <c r="AT1662" s="167" t="s">
        <v>296</v>
      </c>
      <c r="AU1662" s="167" t="s">
        <v>89</v>
      </c>
      <c r="AV1662" s="12" t="s">
        <v>86</v>
      </c>
      <c r="AW1662" s="12" t="s">
        <v>33</v>
      </c>
      <c r="AX1662" s="12" t="s">
        <v>78</v>
      </c>
      <c r="AY1662" s="167" t="s">
        <v>150</v>
      </c>
    </row>
    <row r="1663" spans="2:51" s="13" customFormat="1" ht="12">
      <c r="B1663" s="172"/>
      <c r="D1663" s="150" t="s">
        <v>296</v>
      </c>
      <c r="E1663" s="173" t="s">
        <v>1</v>
      </c>
      <c r="F1663" s="174" t="s">
        <v>1563</v>
      </c>
      <c r="H1663" s="175">
        <v>479.4</v>
      </c>
      <c r="I1663" s="176"/>
      <c r="L1663" s="172"/>
      <c r="M1663" s="177"/>
      <c r="T1663" s="178"/>
      <c r="AT1663" s="173" t="s">
        <v>296</v>
      </c>
      <c r="AU1663" s="173" t="s">
        <v>89</v>
      </c>
      <c r="AV1663" s="13" t="s">
        <v>89</v>
      </c>
      <c r="AW1663" s="13" t="s">
        <v>33</v>
      </c>
      <c r="AX1663" s="13" t="s">
        <v>78</v>
      </c>
      <c r="AY1663" s="173" t="s">
        <v>150</v>
      </c>
    </row>
    <row r="1664" spans="2:51" s="12" customFormat="1" ht="12">
      <c r="B1664" s="166"/>
      <c r="D1664" s="150" t="s">
        <v>296</v>
      </c>
      <c r="E1664" s="167" t="s">
        <v>1</v>
      </c>
      <c r="F1664" s="168" t="s">
        <v>398</v>
      </c>
      <c r="H1664" s="167" t="s">
        <v>1</v>
      </c>
      <c r="I1664" s="169"/>
      <c r="L1664" s="166"/>
      <c r="M1664" s="170"/>
      <c r="T1664" s="171"/>
      <c r="AT1664" s="167" t="s">
        <v>296</v>
      </c>
      <c r="AU1664" s="167" t="s">
        <v>89</v>
      </c>
      <c r="AV1664" s="12" t="s">
        <v>86</v>
      </c>
      <c r="AW1664" s="12" t="s">
        <v>33</v>
      </c>
      <c r="AX1664" s="12" t="s">
        <v>78</v>
      </c>
      <c r="AY1664" s="167" t="s">
        <v>150</v>
      </c>
    </row>
    <row r="1665" spans="2:51" s="13" customFormat="1" ht="12">
      <c r="B1665" s="172"/>
      <c r="D1665" s="150" t="s">
        <v>296</v>
      </c>
      <c r="E1665" s="173" t="s">
        <v>1</v>
      </c>
      <c r="F1665" s="174" t="s">
        <v>1261</v>
      </c>
      <c r="H1665" s="175">
        <v>95.77</v>
      </c>
      <c r="I1665" s="176"/>
      <c r="L1665" s="172"/>
      <c r="M1665" s="177"/>
      <c r="T1665" s="178"/>
      <c r="AT1665" s="173" t="s">
        <v>296</v>
      </c>
      <c r="AU1665" s="173" t="s">
        <v>89</v>
      </c>
      <c r="AV1665" s="13" t="s">
        <v>89</v>
      </c>
      <c r="AW1665" s="13" t="s">
        <v>33</v>
      </c>
      <c r="AX1665" s="13" t="s">
        <v>78</v>
      </c>
      <c r="AY1665" s="173" t="s">
        <v>150</v>
      </c>
    </row>
    <row r="1666" spans="2:51" s="12" customFormat="1" ht="12">
      <c r="B1666" s="166"/>
      <c r="D1666" s="150" t="s">
        <v>296</v>
      </c>
      <c r="E1666" s="167" t="s">
        <v>1</v>
      </c>
      <c r="F1666" s="168" t="s">
        <v>510</v>
      </c>
      <c r="H1666" s="167" t="s">
        <v>1</v>
      </c>
      <c r="I1666" s="169"/>
      <c r="L1666" s="166"/>
      <c r="M1666" s="170"/>
      <c r="T1666" s="171"/>
      <c r="AT1666" s="167" t="s">
        <v>296</v>
      </c>
      <c r="AU1666" s="167" t="s">
        <v>89</v>
      </c>
      <c r="AV1666" s="12" t="s">
        <v>86</v>
      </c>
      <c r="AW1666" s="12" t="s">
        <v>33</v>
      </c>
      <c r="AX1666" s="12" t="s">
        <v>78</v>
      </c>
      <c r="AY1666" s="167" t="s">
        <v>150</v>
      </c>
    </row>
    <row r="1667" spans="2:51" s="13" customFormat="1" ht="12">
      <c r="B1667" s="172"/>
      <c r="D1667" s="150" t="s">
        <v>296</v>
      </c>
      <c r="E1667" s="173" t="s">
        <v>1</v>
      </c>
      <c r="F1667" s="174" t="s">
        <v>1262</v>
      </c>
      <c r="H1667" s="175">
        <v>79.91</v>
      </c>
      <c r="I1667" s="176"/>
      <c r="L1667" s="172"/>
      <c r="M1667" s="177"/>
      <c r="T1667" s="178"/>
      <c r="AT1667" s="173" t="s">
        <v>296</v>
      </c>
      <c r="AU1667" s="173" t="s">
        <v>89</v>
      </c>
      <c r="AV1667" s="13" t="s">
        <v>89</v>
      </c>
      <c r="AW1667" s="13" t="s">
        <v>33</v>
      </c>
      <c r="AX1667" s="13" t="s">
        <v>78</v>
      </c>
      <c r="AY1667" s="173" t="s">
        <v>150</v>
      </c>
    </row>
    <row r="1668" spans="2:51" s="12" customFormat="1" ht="12">
      <c r="B1668" s="166"/>
      <c r="D1668" s="150" t="s">
        <v>296</v>
      </c>
      <c r="E1668" s="167" t="s">
        <v>1</v>
      </c>
      <c r="F1668" s="168" t="s">
        <v>414</v>
      </c>
      <c r="H1668" s="167" t="s">
        <v>1</v>
      </c>
      <c r="I1668" s="169"/>
      <c r="L1668" s="166"/>
      <c r="M1668" s="170"/>
      <c r="T1668" s="171"/>
      <c r="AT1668" s="167" t="s">
        <v>296</v>
      </c>
      <c r="AU1668" s="167" t="s">
        <v>89</v>
      </c>
      <c r="AV1668" s="12" t="s">
        <v>86</v>
      </c>
      <c r="AW1668" s="12" t="s">
        <v>33</v>
      </c>
      <c r="AX1668" s="12" t="s">
        <v>78</v>
      </c>
      <c r="AY1668" s="167" t="s">
        <v>150</v>
      </c>
    </row>
    <row r="1669" spans="2:51" s="13" customFormat="1" ht="12">
      <c r="B1669" s="172"/>
      <c r="D1669" s="150" t="s">
        <v>296</v>
      </c>
      <c r="E1669" s="173" t="s">
        <v>1</v>
      </c>
      <c r="F1669" s="174" t="s">
        <v>1263</v>
      </c>
      <c r="H1669" s="175">
        <v>59.79</v>
      </c>
      <c r="I1669" s="176"/>
      <c r="L1669" s="172"/>
      <c r="M1669" s="177"/>
      <c r="T1669" s="178"/>
      <c r="AT1669" s="173" t="s">
        <v>296</v>
      </c>
      <c r="AU1669" s="173" t="s">
        <v>89</v>
      </c>
      <c r="AV1669" s="13" t="s">
        <v>89</v>
      </c>
      <c r="AW1669" s="13" t="s">
        <v>33</v>
      </c>
      <c r="AX1669" s="13" t="s">
        <v>78</v>
      </c>
      <c r="AY1669" s="173" t="s">
        <v>150</v>
      </c>
    </row>
    <row r="1670" spans="2:51" s="14" customFormat="1" ht="12">
      <c r="B1670" s="179"/>
      <c r="D1670" s="150" t="s">
        <v>296</v>
      </c>
      <c r="E1670" s="180" t="s">
        <v>1</v>
      </c>
      <c r="F1670" s="181" t="s">
        <v>303</v>
      </c>
      <c r="H1670" s="182">
        <v>2041.6</v>
      </c>
      <c r="I1670" s="183"/>
      <c r="L1670" s="179"/>
      <c r="M1670" s="184"/>
      <c r="T1670" s="185"/>
      <c r="AT1670" s="180" t="s">
        <v>296</v>
      </c>
      <c r="AU1670" s="180" t="s">
        <v>89</v>
      </c>
      <c r="AV1670" s="14" t="s">
        <v>171</v>
      </c>
      <c r="AW1670" s="14" t="s">
        <v>33</v>
      </c>
      <c r="AX1670" s="14" t="s">
        <v>86</v>
      </c>
      <c r="AY1670" s="180" t="s">
        <v>150</v>
      </c>
    </row>
    <row r="1671" spans="2:65" s="1" customFormat="1" ht="21.75" customHeight="1">
      <c r="B1671" s="32"/>
      <c r="C1671" s="154" t="s">
        <v>1569</v>
      </c>
      <c r="D1671" s="154" t="s">
        <v>172</v>
      </c>
      <c r="E1671" s="155" t="s">
        <v>1570</v>
      </c>
      <c r="F1671" s="156" t="s">
        <v>1571</v>
      </c>
      <c r="G1671" s="157" t="s">
        <v>188</v>
      </c>
      <c r="H1671" s="158">
        <v>7</v>
      </c>
      <c r="I1671" s="159"/>
      <c r="J1671" s="160">
        <f>ROUND(I1671*H1671,2)</f>
        <v>0</v>
      </c>
      <c r="K1671" s="156" t="s">
        <v>1572</v>
      </c>
      <c r="L1671" s="32"/>
      <c r="M1671" s="161" t="s">
        <v>1</v>
      </c>
      <c r="N1671" s="162" t="s">
        <v>43</v>
      </c>
      <c r="P1671" s="146">
        <f>O1671*H1671</f>
        <v>0</v>
      </c>
      <c r="Q1671" s="146">
        <v>0</v>
      </c>
      <c r="R1671" s="146">
        <f>Q1671*H1671</f>
        <v>0</v>
      </c>
      <c r="S1671" s="146">
        <v>0</v>
      </c>
      <c r="T1671" s="147">
        <f>S1671*H1671</f>
        <v>0</v>
      </c>
      <c r="AR1671" s="148" t="s">
        <v>171</v>
      </c>
      <c r="AT1671" s="148" t="s">
        <v>172</v>
      </c>
      <c r="AU1671" s="148" t="s">
        <v>89</v>
      </c>
      <c r="AY1671" s="17" t="s">
        <v>150</v>
      </c>
      <c r="BE1671" s="149">
        <f>IF(N1671="základní",J1671,0)</f>
        <v>0</v>
      </c>
      <c r="BF1671" s="149">
        <f>IF(N1671="snížená",J1671,0)</f>
        <v>0</v>
      </c>
      <c r="BG1671" s="149">
        <f>IF(N1671="zákl. přenesená",J1671,0)</f>
        <v>0</v>
      </c>
      <c r="BH1671" s="149">
        <f>IF(N1671="sníž. přenesená",J1671,0)</f>
        <v>0</v>
      </c>
      <c r="BI1671" s="149">
        <f>IF(N1671="nulová",J1671,0)</f>
        <v>0</v>
      </c>
      <c r="BJ1671" s="17" t="s">
        <v>86</v>
      </c>
      <c r="BK1671" s="149">
        <f>ROUND(I1671*H1671,2)</f>
        <v>0</v>
      </c>
      <c r="BL1671" s="17" t="s">
        <v>171</v>
      </c>
      <c r="BM1671" s="148" t="s">
        <v>1573</v>
      </c>
    </row>
    <row r="1672" spans="2:51" s="13" customFormat="1" ht="12">
      <c r="B1672" s="172"/>
      <c r="D1672" s="150" t="s">
        <v>296</v>
      </c>
      <c r="E1672" s="173" t="s">
        <v>1</v>
      </c>
      <c r="F1672" s="174" t="s">
        <v>1574</v>
      </c>
      <c r="H1672" s="175">
        <v>7</v>
      </c>
      <c r="I1672" s="176"/>
      <c r="L1672" s="172"/>
      <c r="M1672" s="177"/>
      <c r="T1672" s="178"/>
      <c r="AT1672" s="173" t="s">
        <v>296</v>
      </c>
      <c r="AU1672" s="173" t="s">
        <v>89</v>
      </c>
      <c r="AV1672" s="13" t="s">
        <v>89</v>
      </c>
      <c r="AW1672" s="13" t="s">
        <v>33</v>
      </c>
      <c r="AX1672" s="13" t="s">
        <v>86</v>
      </c>
      <c r="AY1672" s="173" t="s">
        <v>150</v>
      </c>
    </row>
    <row r="1673" spans="2:65" s="1" customFormat="1" ht="21.75" customHeight="1">
      <c r="B1673" s="32"/>
      <c r="C1673" s="136" t="s">
        <v>1575</v>
      </c>
      <c r="D1673" s="136" t="s">
        <v>153</v>
      </c>
      <c r="E1673" s="137" t="s">
        <v>1576</v>
      </c>
      <c r="F1673" s="138" t="s">
        <v>1577</v>
      </c>
      <c r="G1673" s="139" t="s">
        <v>188</v>
      </c>
      <c r="H1673" s="140">
        <v>7.105</v>
      </c>
      <c r="I1673" s="141"/>
      <c r="J1673" s="142">
        <f>ROUND(I1673*H1673,2)</f>
        <v>0</v>
      </c>
      <c r="K1673" s="138" t="s">
        <v>294</v>
      </c>
      <c r="L1673" s="143"/>
      <c r="M1673" s="144" t="s">
        <v>1</v>
      </c>
      <c r="N1673" s="145" t="s">
        <v>43</v>
      </c>
      <c r="P1673" s="146">
        <f>O1673*H1673</f>
        <v>0</v>
      </c>
      <c r="Q1673" s="146">
        <v>0.00674</v>
      </c>
      <c r="R1673" s="146">
        <f>Q1673*H1673</f>
        <v>0.047887700000000005</v>
      </c>
      <c r="S1673" s="146">
        <v>0</v>
      </c>
      <c r="T1673" s="147">
        <f>S1673*H1673</f>
        <v>0</v>
      </c>
      <c r="AR1673" s="148" t="s">
        <v>195</v>
      </c>
      <c r="AT1673" s="148" t="s">
        <v>153</v>
      </c>
      <c r="AU1673" s="148" t="s">
        <v>89</v>
      </c>
      <c r="AY1673" s="17" t="s">
        <v>150</v>
      </c>
      <c r="BE1673" s="149">
        <f>IF(N1673="základní",J1673,0)</f>
        <v>0</v>
      </c>
      <c r="BF1673" s="149">
        <f>IF(N1673="snížená",J1673,0)</f>
        <v>0</v>
      </c>
      <c r="BG1673" s="149">
        <f>IF(N1673="zákl. přenesená",J1673,0)</f>
        <v>0</v>
      </c>
      <c r="BH1673" s="149">
        <f>IF(N1673="sníž. přenesená",J1673,0)</f>
        <v>0</v>
      </c>
      <c r="BI1673" s="149">
        <f>IF(N1673="nulová",J1673,0)</f>
        <v>0</v>
      </c>
      <c r="BJ1673" s="17" t="s">
        <v>86</v>
      </c>
      <c r="BK1673" s="149">
        <f>ROUND(I1673*H1673,2)</f>
        <v>0</v>
      </c>
      <c r="BL1673" s="17" t="s">
        <v>171</v>
      </c>
      <c r="BM1673" s="148" t="s">
        <v>1578</v>
      </c>
    </row>
    <row r="1674" spans="2:51" s="13" customFormat="1" ht="12">
      <c r="B1674" s="172"/>
      <c r="D1674" s="150" t="s">
        <v>296</v>
      </c>
      <c r="F1674" s="174" t="s">
        <v>1579</v>
      </c>
      <c r="H1674" s="175">
        <v>7.105</v>
      </c>
      <c r="I1674" s="176"/>
      <c r="L1674" s="172"/>
      <c r="M1674" s="177"/>
      <c r="T1674" s="178"/>
      <c r="AT1674" s="173" t="s">
        <v>296</v>
      </c>
      <c r="AU1674" s="173" t="s">
        <v>89</v>
      </c>
      <c r="AV1674" s="13" t="s">
        <v>89</v>
      </c>
      <c r="AW1674" s="13" t="s">
        <v>4</v>
      </c>
      <c r="AX1674" s="13" t="s">
        <v>86</v>
      </c>
      <c r="AY1674" s="173" t="s">
        <v>150</v>
      </c>
    </row>
    <row r="1675" spans="2:65" s="1" customFormat="1" ht="21.75" customHeight="1">
      <c r="B1675" s="32"/>
      <c r="C1675" s="154" t="s">
        <v>1580</v>
      </c>
      <c r="D1675" s="154" t="s">
        <v>172</v>
      </c>
      <c r="E1675" s="155" t="s">
        <v>1581</v>
      </c>
      <c r="F1675" s="156" t="s">
        <v>1582</v>
      </c>
      <c r="G1675" s="157" t="s">
        <v>188</v>
      </c>
      <c r="H1675" s="158">
        <v>17.9</v>
      </c>
      <c r="I1675" s="159"/>
      <c r="J1675" s="160">
        <f>ROUND(I1675*H1675,2)</f>
        <v>0</v>
      </c>
      <c r="K1675" s="156" t="s">
        <v>1572</v>
      </c>
      <c r="L1675" s="32"/>
      <c r="M1675" s="161" t="s">
        <v>1</v>
      </c>
      <c r="N1675" s="162" t="s">
        <v>43</v>
      </c>
      <c r="P1675" s="146">
        <f>O1675*H1675</f>
        <v>0</v>
      </c>
      <c r="Q1675" s="146">
        <v>1E-05</v>
      </c>
      <c r="R1675" s="146">
        <f>Q1675*H1675</f>
        <v>0.000179</v>
      </c>
      <c r="S1675" s="146">
        <v>0</v>
      </c>
      <c r="T1675" s="147">
        <f>S1675*H1675</f>
        <v>0</v>
      </c>
      <c r="AR1675" s="148" t="s">
        <v>171</v>
      </c>
      <c r="AT1675" s="148" t="s">
        <v>172</v>
      </c>
      <c r="AU1675" s="148" t="s">
        <v>89</v>
      </c>
      <c r="AY1675" s="17" t="s">
        <v>150</v>
      </c>
      <c r="BE1675" s="149">
        <f>IF(N1675="základní",J1675,0)</f>
        <v>0</v>
      </c>
      <c r="BF1675" s="149">
        <f>IF(N1675="snížená",J1675,0)</f>
        <v>0</v>
      </c>
      <c r="BG1675" s="149">
        <f>IF(N1675="zákl. přenesená",J1675,0)</f>
        <v>0</v>
      </c>
      <c r="BH1675" s="149">
        <f>IF(N1675="sníž. přenesená",J1675,0)</f>
        <v>0</v>
      </c>
      <c r="BI1675" s="149">
        <f>IF(N1675="nulová",J1675,0)</f>
        <v>0</v>
      </c>
      <c r="BJ1675" s="17" t="s">
        <v>86</v>
      </c>
      <c r="BK1675" s="149">
        <f>ROUND(I1675*H1675,2)</f>
        <v>0</v>
      </c>
      <c r="BL1675" s="17" t="s">
        <v>171</v>
      </c>
      <c r="BM1675" s="148" t="s">
        <v>1583</v>
      </c>
    </row>
    <row r="1676" spans="2:51" s="12" customFormat="1" ht="12">
      <c r="B1676" s="166"/>
      <c r="D1676" s="150" t="s">
        <v>296</v>
      </c>
      <c r="E1676" s="167" t="s">
        <v>1</v>
      </c>
      <c r="F1676" s="168" t="s">
        <v>1584</v>
      </c>
      <c r="H1676" s="167" t="s">
        <v>1</v>
      </c>
      <c r="I1676" s="169"/>
      <c r="L1676" s="166"/>
      <c r="M1676" s="170"/>
      <c r="T1676" s="171"/>
      <c r="AT1676" s="167" t="s">
        <v>296</v>
      </c>
      <c r="AU1676" s="167" t="s">
        <v>89</v>
      </c>
      <c r="AV1676" s="12" t="s">
        <v>86</v>
      </c>
      <c r="AW1676" s="12" t="s">
        <v>33</v>
      </c>
      <c r="AX1676" s="12" t="s">
        <v>78</v>
      </c>
      <c r="AY1676" s="167" t="s">
        <v>150</v>
      </c>
    </row>
    <row r="1677" spans="2:51" s="13" customFormat="1" ht="12">
      <c r="B1677" s="172"/>
      <c r="D1677" s="150" t="s">
        <v>296</v>
      </c>
      <c r="E1677" s="173" t="s">
        <v>1</v>
      </c>
      <c r="F1677" s="174" t="s">
        <v>1585</v>
      </c>
      <c r="H1677" s="175">
        <v>4</v>
      </c>
      <c r="I1677" s="176"/>
      <c r="L1677" s="172"/>
      <c r="M1677" s="177"/>
      <c r="T1677" s="178"/>
      <c r="AT1677" s="173" t="s">
        <v>296</v>
      </c>
      <c r="AU1677" s="173" t="s">
        <v>89</v>
      </c>
      <c r="AV1677" s="13" t="s">
        <v>89</v>
      </c>
      <c r="AW1677" s="13" t="s">
        <v>33</v>
      </c>
      <c r="AX1677" s="13" t="s">
        <v>78</v>
      </c>
      <c r="AY1677" s="173" t="s">
        <v>150</v>
      </c>
    </row>
    <row r="1678" spans="2:51" s="13" customFormat="1" ht="12">
      <c r="B1678" s="172"/>
      <c r="D1678" s="150" t="s">
        <v>296</v>
      </c>
      <c r="E1678" s="173" t="s">
        <v>1</v>
      </c>
      <c r="F1678" s="174" t="s">
        <v>1586</v>
      </c>
      <c r="H1678" s="175">
        <v>9.2</v>
      </c>
      <c r="I1678" s="176"/>
      <c r="L1678" s="172"/>
      <c r="M1678" s="177"/>
      <c r="T1678" s="178"/>
      <c r="AT1678" s="173" t="s">
        <v>296</v>
      </c>
      <c r="AU1678" s="173" t="s">
        <v>89</v>
      </c>
      <c r="AV1678" s="13" t="s">
        <v>89</v>
      </c>
      <c r="AW1678" s="13" t="s">
        <v>33</v>
      </c>
      <c r="AX1678" s="13" t="s">
        <v>78</v>
      </c>
      <c r="AY1678" s="173" t="s">
        <v>150</v>
      </c>
    </row>
    <row r="1679" spans="2:51" s="13" customFormat="1" ht="12">
      <c r="B1679" s="172"/>
      <c r="D1679" s="150" t="s">
        <v>296</v>
      </c>
      <c r="E1679" s="173" t="s">
        <v>1</v>
      </c>
      <c r="F1679" s="174" t="s">
        <v>1587</v>
      </c>
      <c r="H1679" s="175">
        <v>4.7</v>
      </c>
      <c r="I1679" s="176"/>
      <c r="L1679" s="172"/>
      <c r="M1679" s="177"/>
      <c r="T1679" s="178"/>
      <c r="AT1679" s="173" t="s">
        <v>296</v>
      </c>
      <c r="AU1679" s="173" t="s">
        <v>89</v>
      </c>
      <c r="AV1679" s="13" t="s">
        <v>89</v>
      </c>
      <c r="AW1679" s="13" t="s">
        <v>33</v>
      </c>
      <c r="AX1679" s="13" t="s">
        <v>78</v>
      </c>
      <c r="AY1679" s="173" t="s">
        <v>150</v>
      </c>
    </row>
    <row r="1680" spans="2:51" s="14" customFormat="1" ht="12">
      <c r="B1680" s="179"/>
      <c r="D1680" s="150" t="s">
        <v>296</v>
      </c>
      <c r="E1680" s="180" t="s">
        <v>1</v>
      </c>
      <c r="F1680" s="181" t="s">
        <v>303</v>
      </c>
      <c r="H1680" s="182">
        <v>17.9</v>
      </c>
      <c r="I1680" s="183"/>
      <c r="L1680" s="179"/>
      <c r="M1680" s="184"/>
      <c r="T1680" s="185"/>
      <c r="AT1680" s="180" t="s">
        <v>296</v>
      </c>
      <c r="AU1680" s="180" t="s">
        <v>89</v>
      </c>
      <c r="AV1680" s="14" t="s">
        <v>171</v>
      </c>
      <c r="AW1680" s="14" t="s">
        <v>33</v>
      </c>
      <c r="AX1680" s="14" t="s">
        <v>86</v>
      </c>
      <c r="AY1680" s="180" t="s">
        <v>150</v>
      </c>
    </row>
    <row r="1681" spans="2:65" s="1" customFormat="1" ht="21.75" customHeight="1">
      <c r="B1681" s="32"/>
      <c r="C1681" s="136" t="s">
        <v>1588</v>
      </c>
      <c r="D1681" s="136" t="s">
        <v>153</v>
      </c>
      <c r="E1681" s="137" t="s">
        <v>1589</v>
      </c>
      <c r="F1681" s="138" t="s">
        <v>1590</v>
      </c>
      <c r="G1681" s="139" t="s">
        <v>188</v>
      </c>
      <c r="H1681" s="140">
        <v>18.437</v>
      </c>
      <c r="I1681" s="141"/>
      <c r="J1681" s="142">
        <f>ROUND(I1681*H1681,2)</f>
        <v>0</v>
      </c>
      <c r="K1681" s="138" t="s">
        <v>294</v>
      </c>
      <c r="L1681" s="143"/>
      <c r="M1681" s="144" t="s">
        <v>1</v>
      </c>
      <c r="N1681" s="145" t="s">
        <v>43</v>
      </c>
      <c r="P1681" s="146">
        <f>O1681*H1681</f>
        <v>0</v>
      </c>
      <c r="Q1681" s="146">
        <v>0.00875</v>
      </c>
      <c r="R1681" s="146">
        <f>Q1681*H1681</f>
        <v>0.16132375000000002</v>
      </c>
      <c r="S1681" s="146">
        <v>0</v>
      </c>
      <c r="T1681" s="147">
        <f>S1681*H1681</f>
        <v>0</v>
      </c>
      <c r="AR1681" s="148" t="s">
        <v>195</v>
      </c>
      <c r="AT1681" s="148" t="s">
        <v>153</v>
      </c>
      <c r="AU1681" s="148" t="s">
        <v>89</v>
      </c>
      <c r="AY1681" s="17" t="s">
        <v>150</v>
      </c>
      <c r="BE1681" s="149">
        <f>IF(N1681="základní",J1681,0)</f>
        <v>0</v>
      </c>
      <c r="BF1681" s="149">
        <f>IF(N1681="snížená",J1681,0)</f>
        <v>0</v>
      </c>
      <c r="BG1681" s="149">
        <f>IF(N1681="zákl. přenesená",J1681,0)</f>
        <v>0</v>
      </c>
      <c r="BH1681" s="149">
        <f>IF(N1681="sníž. přenesená",J1681,0)</f>
        <v>0</v>
      </c>
      <c r="BI1681" s="149">
        <f>IF(N1681="nulová",J1681,0)</f>
        <v>0</v>
      </c>
      <c r="BJ1681" s="17" t="s">
        <v>86</v>
      </c>
      <c r="BK1681" s="149">
        <f>ROUND(I1681*H1681,2)</f>
        <v>0</v>
      </c>
      <c r="BL1681" s="17" t="s">
        <v>171</v>
      </c>
      <c r="BM1681" s="148" t="s">
        <v>1591</v>
      </c>
    </row>
    <row r="1682" spans="2:51" s="13" customFormat="1" ht="12">
      <c r="B1682" s="172"/>
      <c r="D1682" s="150" t="s">
        <v>296</v>
      </c>
      <c r="F1682" s="174" t="s">
        <v>1592</v>
      </c>
      <c r="H1682" s="175">
        <v>18.437</v>
      </c>
      <c r="I1682" s="176"/>
      <c r="L1682" s="172"/>
      <c r="M1682" s="177"/>
      <c r="T1682" s="178"/>
      <c r="AT1682" s="173" t="s">
        <v>296</v>
      </c>
      <c r="AU1682" s="173" t="s">
        <v>89</v>
      </c>
      <c r="AV1682" s="13" t="s">
        <v>89</v>
      </c>
      <c r="AW1682" s="13" t="s">
        <v>4</v>
      </c>
      <c r="AX1682" s="13" t="s">
        <v>86</v>
      </c>
      <c r="AY1682" s="173" t="s">
        <v>150</v>
      </c>
    </row>
    <row r="1683" spans="2:65" s="1" customFormat="1" ht="16.5" customHeight="1">
      <c r="B1683" s="32"/>
      <c r="C1683" s="154" t="s">
        <v>1593</v>
      </c>
      <c r="D1683" s="154" t="s">
        <v>172</v>
      </c>
      <c r="E1683" s="155" t="s">
        <v>1594</v>
      </c>
      <c r="F1683" s="156" t="s">
        <v>1595</v>
      </c>
      <c r="G1683" s="157" t="s">
        <v>188</v>
      </c>
      <c r="H1683" s="158">
        <v>5.5</v>
      </c>
      <c r="I1683" s="159"/>
      <c r="J1683" s="160">
        <f>ROUND(I1683*H1683,2)</f>
        <v>0</v>
      </c>
      <c r="K1683" s="156" t="s">
        <v>294</v>
      </c>
      <c r="L1683" s="32"/>
      <c r="M1683" s="161" t="s">
        <v>1</v>
      </c>
      <c r="N1683" s="162" t="s">
        <v>43</v>
      </c>
      <c r="P1683" s="146">
        <f>O1683*H1683</f>
        <v>0</v>
      </c>
      <c r="Q1683" s="146">
        <v>0.00052</v>
      </c>
      <c r="R1683" s="146">
        <f>Q1683*H1683</f>
        <v>0.0028599999999999997</v>
      </c>
      <c r="S1683" s="146">
        <v>0</v>
      </c>
      <c r="T1683" s="147">
        <f>S1683*H1683</f>
        <v>0</v>
      </c>
      <c r="AR1683" s="148" t="s">
        <v>171</v>
      </c>
      <c r="AT1683" s="148" t="s">
        <v>172</v>
      </c>
      <c r="AU1683" s="148" t="s">
        <v>89</v>
      </c>
      <c r="AY1683" s="17" t="s">
        <v>150</v>
      </c>
      <c r="BE1683" s="149">
        <f>IF(N1683="základní",J1683,0)</f>
        <v>0</v>
      </c>
      <c r="BF1683" s="149">
        <f>IF(N1683="snížená",J1683,0)</f>
        <v>0</v>
      </c>
      <c r="BG1683" s="149">
        <f>IF(N1683="zákl. přenesená",J1683,0)</f>
        <v>0</v>
      </c>
      <c r="BH1683" s="149">
        <f>IF(N1683="sníž. přenesená",J1683,0)</f>
        <v>0</v>
      </c>
      <c r="BI1683" s="149">
        <f>IF(N1683="nulová",J1683,0)</f>
        <v>0</v>
      </c>
      <c r="BJ1683" s="17" t="s">
        <v>86</v>
      </c>
      <c r="BK1683" s="149">
        <f>ROUND(I1683*H1683,2)</f>
        <v>0</v>
      </c>
      <c r="BL1683" s="17" t="s">
        <v>171</v>
      </c>
      <c r="BM1683" s="148" t="s">
        <v>1596</v>
      </c>
    </row>
    <row r="1684" spans="2:51" s="13" customFormat="1" ht="12">
      <c r="B1684" s="172"/>
      <c r="D1684" s="150" t="s">
        <v>296</v>
      </c>
      <c r="E1684" s="173" t="s">
        <v>1</v>
      </c>
      <c r="F1684" s="174" t="s">
        <v>1597</v>
      </c>
      <c r="H1684" s="175">
        <v>5.5</v>
      </c>
      <c r="I1684" s="176"/>
      <c r="L1684" s="172"/>
      <c r="M1684" s="177"/>
      <c r="T1684" s="178"/>
      <c r="AT1684" s="173" t="s">
        <v>296</v>
      </c>
      <c r="AU1684" s="173" t="s">
        <v>89</v>
      </c>
      <c r="AV1684" s="13" t="s">
        <v>89</v>
      </c>
      <c r="AW1684" s="13" t="s">
        <v>33</v>
      </c>
      <c r="AX1684" s="13" t="s">
        <v>86</v>
      </c>
      <c r="AY1684" s="173" t="s">
        <v>150</v>
      </c>
    </row>
    <row r="1685" spans="2:65" s="1" customFormat="1" ht="24.2" customHeight="1">
      <c r="B1685" s="32"/>
      <c r="C1685" s="136" t="s">
        <v>1598</v>
      </c>
      <c r="D1685" s="136" t="s">
        <v>153</v>
      </c>
      <c r="E1685" s="137" t="s">
        <v>592</v>
      </c>
      <c r="F1685" s="138" t="s">
        <v>593</v>
      </c>
      <c r="G1685" s="139" t="s">
        <v>188</v>
      </c>
      <c r="H1685" s="140">
        <v>5.775</v>
      </c>
      <c r="I1685" s="141"/>
      <c r="J1685" s="142">
        <f>ROUND(I1685*H1685,2)</f>
        <v>0</v>
      </c>
      <c r="K1685" s="138" t="s">
        <v>294</v>
      </c>
      <c r="L1685" s="143"/>
      <c r="M1685" s="144" t="s">
        <v>1</v>
      </c>
      <c r="N1685" s="145" t="s">
        <v>43</v>
      </c>
      <c r="P1685" s="146">
        <f>O1685*H1685</f>
        <v>0</v>
      </c>
      <c r="Q1685" s="146">
        <v>0.03305</v>
      </c>
      <c r="R1685" s="146">
        <f>Q1685*H1685</f>
        <v>0.19086375000000003</v>
      </c>
      <c r="S1685" s="146">
        <v>0</v>
      </c>
      <c r="T1685" s="147">
        <f>S1685*H1685</f>
        <v>0</v>
      </c>
      <c r="AR1685" s="148" t="s">
        <v>195</v>
      </c>
      <c r="AT1685" s="148" t="s">
        <v>153</v>
      </c>
      <c r="AU1685" s="148" t="s">
        <v>89</v>
      </c>
      <c r="AY1685" s="17" t="s">
        <v>150</v>
      </c>
      <c r="BE1685" s="149">
        <f>IF(N1685="základní",J1685,0)</f>
        <v>0</v>
      </c>
      <c r="BF1685" s="149">
        <f>IF(N1685="snížená",J1685,0)</f>
        <v>0</v>
      </c>
      <c r="BG1685" s="149">
        <f>IF(N1685="zákl. přenesená",J1685,0)</f>
        <v>0</v>
      </c>
      <c r="BH1685" s="149">
        <f>IF(N1685="sníž. přenesená",J1685,0)</f>
        <v>0</v>
      </c>
      <c r="BI1685" s="149">
        <f>IF(N1685="nulová",J1685,0)</f>
        <v>0</v>
      </c>
      <c r="BJ1685" s="17" t="s">
        <v>86</v>
      </c>
      <c r="BK1685" s="149">
        <f>ROUND(I1685*H1685,2)</f>
        <v>0</v>
      </c>
      <c r="BL1685" s="17" t="s">
        <v>171</v>
      </c>
      <c r="BM1685" s="148" t="s">
        <v>1599</v>
      </c>
    </row>
    <row r="1686" spans="2:51" s="13" customFormat="1" ht="12">
      <c r="B1686" s="172"/>
      <c r="D1686" s="150" t="s">
        <v>296</v>
      </c>
      <c r="F1686" s="174" t="s">
        <v>1600</v>
      </c>
      <c r="H1686" s="175">
        <v>5.775</v>
      </c>
      <c r="I1686" s="176"/>
      <c r="L1686" s="172"/>
      <c r="M1686" s="177"/>
      <c r="T1686" s="178"/>
      <c r="AT1686" s="173" t="s">
        <v>296</v>
      </c>
      <c r="AU1686" s="173" t="s">
        <v>89</v>
      </c>
      <c r="AV1686" s="13" t="s">
        <v>89</v>
      </c>
      <c r="AW1686" s="13" t="s">
        <v>4</v>
      </c>
      <c r="AX1686" s="13" t="s">
        <v>86</v>
      </c>
      <c r="AY1686" s="173" t="s">
        <v>150</v>
      </c>
    </row>
    <row r="1687" spans="2:65" s="1" customFormat="1" ht="21.75" customHeight="1">
      <c r="B1687" s="32"/>
      <c r="C1687" s="154" t="s">
        <v>1601</v>
      </c>
      <c r="D1687" s="154" t="s">
        <v>172</v>
      </c>
      <c r="E1687" s="155" t="s">
        <v>1602</v>
      </c>
      <c r="F1687" s="156" t="s">
        <v>1603</v>
      </c>
      <c r="G1687" s="157" t="s">
        <v>849</v>
      </c>
      <c r="H1687" s="158">
        <v>2</v>
      </c>
      <c r="I1687" s="159"/>
      <c r="J1687" s="160">
        <f>ROUND(I1687*H1687,2)</f>
        <v>0</v>
      </c>
      <c r="K1687" s="156" t="s">
        <v>294</v>
      </c>
      <c r="L1687" s="32"/>
      <c r="M1687" s="161" t="s">
        <v>1</v>
      </c>
      <c r="N1687" s="162" t="s">
        <v>43</v>
      </c>
      <c r="P1687" s="146">
        <f>O1687*H1687</f>
        <v>0</v>
      </c>
      <c r="Q1687" s="146">
        <v>0.00066</v>
      </c>
      <c r="R1687" s="146">
        <f>Q1687*H1687</f>
        <v>0.00132</v>
      </c>
      <c r="S1687" s="146">
        <v>0</v>
      </c>
      <c r="T1687" s="147">
        <f>S1687*H1687</f>
        <v>0</v>
      </c>
      <c r="AR1687" s="148" t="s">
        <v>171</v>
      </c>
      <c r="AT1687" s="148" t="s">
        <v>172</v>
      </c>
      <c r="AU1687" s="148" t="s">
        <v>89</v>
      </c>
      <c r="AY1687" s="17" t="s">
        <v>150</v>
      </c>
      <c r="BE1687" s="149">
        <f>IF(N1687="základní",J1687,0)</f>
        <v>0</v>
      </c>
      <c r="BF1687" s="149">
        <f>IF(N1687="snížená",J1687,0)</f>
        <v>0</v>
      </c>
      <c r="BG1687" s="149">
        <f>IF(N1687="zákl. přenesená",J1687,0)</f>
        <v>0</v>
      </c>
      <c r="BH1687" s="149">
        <f>IF(N1687="sníž. přenesená",J1687,0)</f>
        <v>0</v>
      </c>
      <c r="BI1687" s="149">
        <f>IF(N1687="nulová",J1687,0)</f>
        <v>0</v>
      </c>
      <c r="BJ1687" s="17" t="s">
        <v>86</v>
      </c>
      <c r="BK1687" s="149">
        <f>ROUND(I1687*H1687,2)</f>
        <v>0</v>
      </c>
      <c r="BL1687" s="17" t="s">
        <v>171</v>
      </c>
      <c r="BM1687" s="148" t="s">
        <v>1604</v>
      </c>
    </row>
    <row r="1688" spans="2:51" s="13" customFormat="1" ht="12">
      <c r="B1688" s="172"/>
      <c r="D1688" s="150" t="s">
        <v>296</v>
      </c>
      <c r="E1688" s="173" t="s">
        <v>1</v>
      </c>
      <c r="F1688" s="174" t="s">
        <v>1605</v>
      </c>
      <c r="H1688" s="175">
        <v>2</v>
      </c>
      <c r="I1688" s="176"/>
      <c r="L1688" s="172"/>
      <c r="M1688" s="177"/>
      <c r="T1688" s="178"/>
      <c r="AT1688" s="173" t="s">
        <v>296</v>
      </c>
      <c r="AU1688" s="173" t="s">
        <v>89</v>
      </c>
      <c r="AV1688" s="13" t="s">
        <v>89</v>
      </c>
      <c r="AW1688" s="13" t="s">
        <v>33</v>
      </c>
      <c r="AX1688" s="13" t="s">
        <v>86</v>
      </c>
      <c r="AY1688" s="173" t="s">
        <v>150</v>
      </c>
    </row>
    <row r="1689" spans="2:65" s="1" customFormat="1" ht="16.5" customHeight="1">
      <c r="B1689" s="32"/>
      <c r="C1689" s="136" t="s">
        <v>1606</v>
      </c>
      <c r="D1689" s="136" t="s">
        <v>153</v>
      </c>
      <c r="E1689" s="137" t="s">
        <v>1607</v>
      </c>
      <c r="F1689" s="138" t="s">
        <v>1608</v>
      </c>
      <c r="G1689" s="139" t="s">
        <v>849</v>
      </c>
      <c r="H1689" s="140">
        <v>2</v>
      </c>
      <c r="I1689" s="141"/>
      <c r="J1689" s="142">
        <f>ROUND(I1689*H1689,2)</f>
        <v>0</v>
      </c>
      <c r="K1689" s="138" t="s">
        <v>740</v>
      </c>
      <c r="L1689" s="143"/>
      <c r="M1689" s="144" t="s">
        <v>1</v>
      </c>
      <c r="N1689" s="145" t="s">
        <v>43</v>
      </c>
      <c r="P1689" s="146">
        <f>O1689*H1689</f>
        <v>0</v>
      </c>
      <c r="Q1689" s="146">
        <v>0.00035</v>
      </c>
      <c r="R1689" s="146">
        <f>Q1689*H1689</f>
        <v>0.0007</v>
      </c>
      <c r="S1689" s="146">
        <v>0</v>
      </c>
      <c r="T1689" s="147">
        <f>S1689*H1689</f>
        <v>0</v>
      </c>
      <c r="AR1689" s="148" t="s">
        <v>801</v>
      </c>
      <c r="AT1689" s="148" t="s">
        <v>153</v>
      </c>
      <c r="AU1689" s="148" t="s">
        <v>89</v>
      </c>
      <c r="AY1689" s="17" t="s">
        <v>150</v>
      </c>
      <c r="BE1689" s="149">
        <f>IF(N1689="základní",J1689,0)</f>
        <v>0</v>
      </c>
      <c r="BF1689" s="149">
        <f>IF(N1689="snížená",J1689,0)</f>
        <v>0</v>
      </c>
      <c r="BG1689" s="149">
        <f>IF(N1689="zákl. přenesená",J1689,0)</f>
        <v>0</v>
      </c>
      <c r="BH1689" s="149">
        <f>IF(N1689="sníž. přenesená",J1689,0)</f>
        <v>0</v>
      </c>
      <c r="BI1689" s="149">
        <f>IF(N1689="nulová",J1689,0)</f>
        <v>0</v>
      </c>
      <c r="BJ1689" s="17" t="s">
        <v>86</v>
      </c>
      <c r="BK1689" s="149">
        <f>ROUND(I1689*H1689,2)</f>
        <v>0</v>
      </c>
      <c r="BL1689" s="17" t="s">
        <v>801</v>
      </c>
      <c r="BM1689" s="148" t="s">
        <v>1609</v>
      </c>
    </row>
    <row r="1690" spans="2:47" s="1" customFormat="1" ht="19.5">
      <c r="B1690" s="32"/>
      <c r="D1690" s="150" t="s">
        <v>160</v>
      </c>
      <c r="F1690" s="151" t="s">
        <v>1610</v>
      </c>
      <c r="I1690" s="152"/>
      <c r="L1690" s="32"/>
      <c r="M1690" s="153"/>
      <c r="T1690" s="56"/>
      <c r="AT1690" s="17" t="s">
        <v>160</v>
      </c>
      <c r="AU1690" s="17" t="s">
        <v>89</v>
      </c>
    </row>
    <row r="1691" spans="2:65" s="1" customFormat="1" ht="21.75" customHeight="1">
      <c r="B1691" s="32"/>
      <c r="C1691" s="154" t="s">
        <v>1611</v>
      </c>
      <c r="D1691" s="154" t="s">
        <v>172</v>
      </c>
      <c r="E1691" s="155" t="s">
        <v>1612</v>
      </c>
      <c r="F1691" s="156" t="s">
        <v>1613</v>
      </c>
      <c r="G1691" s="157" t="s">
        <v>849</v>
      </c>
      <c r="H1691" s="158">
        <v>4</v>
      </c>
      <c r="I1691" s="159"/>
      <c r="J1691" s="160">
        <f>ROUND(I1691*H1691,2)</f>
        <v>0</v>
      </c>
      <c r="K1691" s="156" t="s">
        <v>294</v>
      </c>
      <c r="L1691" s="32"/>
      <c r="M1691" s="161" t="s">
        <v>1</v>
      </c>
      <c r="N1691" s="162" t="s">
        <v>43</v>
      </c>
      <c r="P1691" s="146">
        <f>O1691*H1691</f>
        <v>0</v>
      </c>
      <c r="Q1691" s="146">
        <v>0.0004</v>
      </c>
      <c r="R1691" s="146">
        <f>Q1691*H1691</f>
        <v>0.0016</v>
      </c>
      <c r="S1691" s="146">
        <v>0</v>
      </c>
      <c r="T1691" s="147">
        <f>S1691*H1691</f>
        <v>0</v>
      </c>
      <c r="AR1691" s="148" t="s">
        <v>171</v>
      </c>
      <c r="AT1691" s="148" t="s">
        <v>172</v>
      </c>
      <c r="AU1691" s="148" t="s">
        <v>89</v>
      </c>
      <c r="AY1691" s="17" t="s">
        <v>150</v>
      </c>
      <c r="BE1691" s="149">
        <f>IF(N1691="základní",J1691,0)</f>
        <v>0</v>
      </c>
      <c r="BF1691" s="149">
        <f>IF(N1691="snížená",J1691,0)</f>
        <v>0</v>
      </c>
      <c r="BG1691" s="149">
        <f>IF(N1691="zákl. přenesená",J1691,0)</f>
        <v>0</v>
      </c>
      <c r="BH1691" s="149">
        <f>IF(N1691="sníž. přenesená",J1691,0)</f>
        <v>0</v>
      </c>
      <c r="BI1691" s="149">
        <f>IF(N1691="nulová",J1691,0)</f>
        <v>0</v>
      </c>
      <c r="BJ1691" s="17" t="s">
        <v>86</v>
      </c>
      <c r="BK1691" s="149">
        <f>ROUND(I1691*H1691,2)</f>
        <v>0</v>
      </c>
      <c r="BL1691" s="17" t="s">
        <v>171</v>
      </c>
      <c r="BM1691" s="148" t="s">
        <v>1614</v>
      </c>
    </row>
    <row r="1692" spans="2:51" s="13" customFormat="1" ht="12">
      <c r="B1692" s="172"/>
      <c r="D1692" s="150" t="s">
        <v>296</v>
      </c>
      <c r="E1692" s="173" t="s">
        <v>1</v>
      </c>
      <c r="F1692" s="174" t="s">
        <v>1615</v>
      </c>
      <c r="H1692" s="175">
        <v>4</v>
      </c>
      <c r="I1692" s="176"/>
      <c r="L1692" s="172"/>
      <c r="M1692" s="177"/>
      <c r="T1692" s="178"/>
      <c r="AT1692" s="173" t="s">
        <v>296</v>
      </c>
      <c r="AU1692" s="173" t="s">
        <v>89</v>
      </c>
      <c r="AV1692" s="13" t="s">
        <v>89</v>
      </c>
      <c r="AW1692" s="13" t="s">
        <v>33</v>
      </c>
      <c r="AX1692" s="13" t="s">
        <v>86</v>
      </c>
      <c r="AY1692" s="173" t="s">
        <v>150</v>
      </c>
    </row>
    <row r="1693" spans="2:65" s="1" customFormat="1" ht="16.5" customHeight="1">
      <c r="B1693" s="32"/>
      <c r="C1693" s="136" t="s">
        <v>1616</v>
      </c>
      <c r="D1693" s="136" t="s">
        <v>153</v>
      </c>
      <c r="E1693" s="137" t="s">
        <v>1617</v>
      </c>
      <c r="F1693" s="138" t="s">
        <v>1618</v>
      </c>
      <c r="G1693" s="139" t="s">
        <v>849</v>
      </c>
      <c r="H1693" s="140">
        <v>4</v>
      </c>
      <c r="I1693" s="141"/>
      <c r="J1693" s="142">
        <f>ROUND(I1693*H1693,2)</f>
        <v>0</v>
      </c>
      <c r="K1693" s="138" t="s">
        <v>740</v>
      </c>
      <c r="L1693" s="143"/>
      <c r="M1693" s="144" t="s">
        <v>1</v>
      </c>
      <c r="N1693" s="145" t="s">
        <v>43</v>
      </c>
      <c r="P1693" s="146">
        <f>O1693*H1693</f>
        <v>0</v>
      </c>
      <c r="Q1693" s="146">
        <v>0.00035</v>
      </c>
      <c r="R1693" s="146">
        <f>Q1693*H1693</f>
        <v>0.0014</v>
      </c>
      <c r="S1693" s="146">
        <v>0</v>
      </c>
      <c r="T1693" s="147">
        <f>S1693*H1693</f>
        <v>0</v>
      </c>
      <c r="AR1693" s="148" t="s">
        <v>801</v>
      </c>
      <c r="AT1693" s="148" t="s">
        <v>153</v>
      </c>
      <c r="AU1693" s="148" t="s">
        <v>89</v>
      </c>
      <c r="AY1693" s="17" t="s">
        <v>150</v>
      </c>
      <c r="BE1693" s="149">
        <f>IF(N1693="základní",J1693,0)</f>
        <v>0</v>
      </c>
      <c r="BF1693" s="149">
        <f>IF(N1693="snížená",J1693,0)</f>
        <v>0</v>
      </c>
      <c r="BG1693" s="149">
        <f>IF(N1693="zákl. přenesená",J1693,0)</f>
        <v>0</v>
      </c>
      <c r="BH1693" s="149">
        <f>IF(N1693="sníž. přenesená",J1693,0)</f>
        <v>0</v>
      </c>
      <c r="BI1693" s="149">
        <f>IF(N1693="nulová",J1693,0)</f>
        <v>0</v>
      </c>
      <c r="BJ1693" s="17" t="s">
        <v>86</v>
      </c>
      <c r="BK1693" s="149">
        <f>ROUND(I1693*H1693,2)</f>
        <v>0</v>
      </c>
      <c r="BL1693" s="17" t="s">
        <v>801</v>
      </c>
      <c r="BM1693" s="148" t="s">
        <v>1619</v>
      </c>
    </row>
    <row r="1694" spans="2:47" s="1" customFormat="1" ht="19.5">
      <c r="B1694" s="32"/>
      <c r="D1694" s="150" t="s">
        <v>160</v>
      </c>
      <c r="F1694" s="151" t="s">
        <v>1610</v>
      </c>
      <c r="I1694" s="152"/>
      <c r="L1694" s="32"/>
      <c r="M1694" s="153"/>
      <c r="T1694" s="56"/>
      <c r="AT1694" s="17" t="s">
        <v>160</v>
      </c>
      <c r="AU1694" s="17" t="s">
        <v>89</v>
      </c>
    </row>
    <row r="1695" spans="2:65" s="1" customFormat="1" ht="21.75" customHeight="1">
      <c r="B1695" s="32"/>
      <c r="C1695" s="154" t="s">
        <v>1620</v>
      </c>
      <c r="D1695" s="154" t="s">
        <v>172</v>
      </c>
      <c r="E1695" s="155" t="s">
        <v>1621</v>
      </c>
      <c r="F1695" s="156" t="s">
        <v>1622</v>
      </c>
      <c r="G1695" s="157" t="s">
        <v>849</v>
      </c>
      <c r="H1695" s="158">
        <v>10</v>
      </c>
      <c r="I1695" s="159"/>
      <c r="J1695" s="160">
        <f>ROUND(I1695*H1695,2)</f>
        <v>0</v>
      </c>
      <c r="K1695" s="156" t="s">
        <v>294</v>
      </c>
      <c r="L1695" s="32"/>
      <c r="M1695" s="161" t="s">
        <v>1</v>
      </c>
      <c r="N1695" s="162" t="s">
        <v>43</v>
      </c>
      <c r="P1695" s="146">
        <f>O1695*H1695</f>
        <v>0</v>
      </c>
      <c r="Q1695" s="146">
        <v>0.00076</v>
      </c>
      <c r="R1695" s="146">
        <f>Q1695*H1695</f>
        <v>0.007600000000000001</v>
      </c>
      <c r="S1695" s="146">
        <v>0</v>
      </c>
      <c r="T1695" s="147">
        <f>S1695*H1695</f>
        <v>0</v>
      </c>
      <c r="AR1695" s="148" t="s">
        <v>171</v>
      </c>
      <c r="AT1695" s="148" t="s">
        <v>172</v>
      </c>
      <c r="AU1695" s="148" t="s">
        <v>89</v>
      </c>
      <c r="AY1695" s="17" t="s">
        <v>150</v>
      </c>
      <c r="BE1695" s="149">
        <f>IF(N1695="základní",J1695,0)</f>
        <v>0</v>
      </c>
      <c r="BF1695" s="149">
        <f>IF(N1695="snížená",J1695,0)</f>
        <v>0</v>
      </c>
      <c r="BG1695" s="149">
        <f>IF(N1695="zákl. přenesená",J1695,0)</f>
        <v>0</v>
      </c>
      <c r="BH1695" s="149">
        <f>IF(N1695="sníž. přenesená",J1695,0)</f>
        <v>0</v>
      </c>
      <c r="BI1695" s="149">
        <f>IF(N1695="nulová",J1695,0)</f>
        <v>0</v>
      </c>
      <c r="BJ1695" s="17" t="s">
        <v>86</v>
      </c>
      <c r="BK1695" s="149">
        <f>ROUND(I1695*H1695,2)</f>
        <v>0</v>
      </c>
      <c r="BL1695" s="17" t="s">
        <v>171</v>
      </c>
      <c r="BM1695" s="148" t="s">
        <v>1623</v>
      </c>
    </row>
    <row r="1696" spans="2:51" s="13" customFormat="1" ht="12">
      <c r="B1696" s="172"/>
      <c r="D1696" s="150" t="s">
        <v>296</v>
      </c>
      <c r="E1696" s="173" t="s">
        <v>1</v>
      </c>
      <c r="F1696" s="174" t="s">
        <v>1624</v>
      </c>
      <c r="H1696" s="175">
        <v>2</v>
      </c>
      <c r="I1696" s="176"/>
      <c r="L1696" s="172"/>
      <c r="M1696" s="177"/>
      <c r="T1696" s="178"/>
      <c r="AT1696" s="173" t="s">
        <v>296</v>
      </c>
      <c r="AU1696" s="173" t="s">
        <v>89</v>
      </c>
      <c r="AV1696" s="13" t="s">
        <v>89</v>
      </c>
      <c r="AW1696" s="13" t="s">
        <v>33</v>
      </c>
      <c r="AX1696" s="13" t="s">
        <v>78</v>
      </c>
      <c r="AY1696" s="173" t="s">
        <v>150</v>
      </c>
    </row>
    <row r="1697" spans="2:51" s="13" customFormat="1" ht="12">
      <c r="B1697" s="172"/>
      <c r="D1697" s="150" t="s">
        <v>296</v>
      </c>
      <c r="E1697" s="173" t="s">
        <v>1</v>
      </c>
      <c r="F1697" s="174" t="s">
        <v>1625</v>
      </c>
      <c r="H1697" s="175">
        <v>2</v>
      </c>
      <c r="I1697" s="176"/>
      <c r="L1697" s="172"/>
      <c r="M1697" s="177"/>
      <c r="T1697" s="178"/>
      <c r="AT1697" s="173" t="s">
        <v>296</v>
      </c>
      <c r="AU1697" s="173" t="s">
        <v>89</v>
      </c>
      <c r="AV1697" s="13" t="s">
        <v>89</v>
      </c>
      <c r="AW1697" s="13" t="s">
        <v>33</v>
      </c>
      <c r="AX1697" s="13" t="s">
        <v>78</v>
      </c>
      <c r="AY1697" s="173" t="s">
        <v>150</v>
      </c>
    </row>
    <row r="1698" spans="2:51" s="13" customFormat="1" ht="12">
      <c r="B1698" s="172"/>
      <c r="D1698" s="150" t="s">
        <v>296</v>
      </c>
      <c r="E1698" s="173" t="s">
        <v>1</v>
      </c>
      <c r="F1698" s="174" t="s">
        <v>1626</v>
      </c>
      <c r="H1698" s="175">
        <v>2</v>
      </c>
      <c r="I1698" s="176"/>
      <c r="L1698" s="172"/>
      <c r="M1698" s="177"/>
      <c r="T1698" s="178"/>
      <c r="AT1698" s="173" t="s">
        <v>296</v>
      </c>
      <c r="AU1698" s="173" t="s">
        <v>89</v>
      </c>
      <c r="AV1698" s="13" t="s">
        <v>89</v>
      </c>
      <c r="AW1698" s="13" t="s">
        <v>33</v>
      </c>
      <c r="AX1698" s="13" t="s">
        <v>78</v>
      </c>
      <c r="AY1698" s="173" t="s">
        <v>150</v>
      </c>
    </row>
    <row r="1699" spans="2:51" s="13" customFormat="1" ht="12">
      <c r="B1699" s="172"/>
      <c r="D1699" s="150" t="s">
        <v>296</v>
      </c>
      <c r="E1699" s="173" t="s">
        <v>1</v>
      </c>
      <c r="F1699" s="174" t="s">
        <v>1627</v>
      </c>
      <c r="H1699" s="175">
        <v>4</v>
      </c>
      <c r="I1699" s="176"/>
      <c r="L1699" s="172"/>
      <c r="M1699" s="177"/>
      <c r="T1699" s="178"/>
      <c r="AT1699" s="173" t="s">
        <v>296</v>
      </c>
      <c r="AU1699" s="173" t="s">
        <v>89</v>
      </c>
      <c r="AV1699" s="13" t="s">
        <v>89</v>
      </c>
      <c r="AW1699" s="13" t="s">
        <v>33</v>
      </c>
      <c r="AX1699" s="13" t="s">
        <v>78</v>
      </c>
      <c r="AY1699" s="173" t="s">
        <v>150</v>
      </c>
    </row>
    <row r="1700" spans="2:51" s="14" customFormat="1" ht="12">
      <c r="B1700" s="179"/>
      <c r="D1700" s="150" t="s">
        <v>296</v>
      </c>
      <c r="E1700" s="180" t="s">
        <v>1</v>
      </c>
      <c r="F1700" s="181" t="s">
        <v>303</v>
      </c>
      <c r="H1700" s="182">
        <v>10</v>
      </c>
      <c r="I1700" s="183"/>
      <c r="L1700" s="179"/>
      <c r="M1700" s="184"/>
      <c r="T1700" s="185"/>
      <c r="AT1700" s="180" t="s">
        <v>296</v>
      </c>
      <c r="AU1700" s="180" t="s">
        <v>89</v>
      </c>
      <c r="AV1700" s="14" t="s">
        <v>171</v>
      </c>
      <c r="AW1700" s="14" t="s">
        <v>33</v>
      </c>
      <c r="AX1700" s="14" t="s">
        <v>86</v>
      </c>
      <c r="AY1700" s="180" t="s">
        <v>150</v>
      </c>
    </row>
    <row r="1701" spans="2:65" s="1" customFormat="1" ht="16.5" customHeight="1">
      <c r="B1701" s="32"/>
      <c r="C1701" s="136" t="s">
        <v>1628</v>
      </c>
      <c r="D1701" s="136" t="s">
        <v>153</v>
      </c>
      <c r="E1701" s="137" t="s">
        <v>1629</v>
      </c>
      <c r="F1701" s="138" t="s">
        <v>1630</v>
      </c>
      <c r="G1701" s="139" t="s">
        <v>849</v>
      </c>
      <c r="H1701" s="140">
        <v>10</v>
      </c>
      <c r="I1701" s="141"/>
      <c r="J1701" s="142">
        <f>ROUND(I1701*H1701,2)</f>
        <v>0</v>
      </c>
      <c r="K1701" s="138" t="s">
        <v>740</v>
      </c>
      <c r="L1701" s="143"/>
      <c r="M1701" s="144" t="s">
        <v>1</v>
      </c>
      <c r="N1701" s="145" t="s">
        <v>43</v>
      </c>
      <c r="P1701" s="146">
        <f>O1701*H1701</f>
        <v>0</v>
      </c>
      <c r="Q1701" s="146">
        <v>0.00035</v>
      </c>
      <c r="R1701" s="146">
        <f>Q1701*H1701</f>
        <v>0.0035</v>
      </c>
      <c r="S1701" s="146">
        <v>0</v>
      </c>
      <c r="T1701" s="147">
        <f>S1701*H1701</f>
        <v>0</v>
      </c>
      <c r="AR1701" s="148" t="s">
        <v>801</v>
      </c>
      <c r="AT1701" s="148" t="s">
        <v>153</v>
      </c>
      <c r="AU1701" s="148" t="s">
        <v>89</v>
      </c>
      <c r="AY1701" s="17" t="s">
        <v>150</v>
      </c>
      <c r="BE1701" s="149">
        <f>IF(N1701="základní",J1701,0)</f>
        <v>0</v>
      </c>
      <c r="BF1701" s="149">
        <f>IF(N1701="snížená",J1701,0)</f>
        <v>0</v>
      </c>
      <c r="BG1701" s="149">
        <f>IF(N1701="zákl. přenesená",J1701,0)</f>
        <v>0</v>
      </c>
      <c r="BH1701" s="149">
        <f>IF(N1701="sníž. přenesená",J1701,0)</f>
        <v>0</v>
      </c>
      <c r="BI1701" s="149">
        <f>IF(N1701="nulová",J1701,0)</f>
        <v>0</v>
      </c>
      <c r="BJ1701" s="17" t="s">
        <v>86</v>
      </c>
      <c r="BK1701" s="149">
        <f>ROUND(I1701*H1701,2)</f>
        <v>0</v>
      </c>
      <c r="BL1701" s="17" t="s">
        <v>801</v>
      </c>
      <c r="BM1701" s="148" t="s">
        <v>1631</v>
      </c>
    </row>
    <row r="1702" spans="2:47" s="1" customFormat="1" ht="19.5">
      <c r="B1702" s="32"/>
      <c r="D1702" s="150" t="s">
        <v>160</v>
      </c>
      <c r="F1702" s="151" t="s">
        <v>1610</v>
      </c>
      <c r="I1702" s="152"/>
      <c r="L1702" s="32"/>
      <c r="M1702" s="153"/>
      <c r="T1702" s="56"/>
      <c r="AT1702" s="17" t="s">
        <v>160</v>
      </c>
      <c r="AU1702" s="17" t="s">
        <v>89</v>
      </c>
    </row>
    <row r="1703" spans="2:63" s="11" customFormat="1" ht="22.9" customHeight="1">
      <c r="B1703" s="124"/>
      <c r="D1703" s="125" t="s">
        <v>77</v>
      </c>
      <c r="E1703" s="134" t="s">
        <v>199</v>
      </c>
      <c r="F1703" s="134" t="s">
        <v>1632</v>
      </c>
      <c r="I1703" s="127"/>
      <c r="J1703" s="135">
        <f>BK1703</f>
        <v>0</v>
      </c>
      <c r="L1703" s="124"/>
      <c r="M1703" s="129"/>
      <c r="P1703" s="130">
        <f>SUM(P1704:P1759)</f>
        <v>0</v>
      </c>
      <c r="R1703" s="130">
        <f>SUM(R1704:R1759)</f>
        <v>0.19838444</v>
      </c>
      <c r="T1703" s="131">
        <f>SUM(T1704:T1759)</f>
        <v>0.014400000000000001</v>
      </c>
      <c r="AR1703" s="125" t="s">
        <v>86</v>
      </c>
      <c r="AT1703" s="132" t="s">
        <v>77</v>
      </c>
      <c r="AU1703" s="132" t="s">
        <v>86</v>
      </c>
      <c r="AY1703" s="125" t="s">
        <v>150</v>
      </c>
      <c r="BK1703" s="133">
        <f>SUM(BK1704:BK1759)</f>
        <v>0</v>
      </c>
    </row>
    <row r="1704" spans="2:65" s="1" customFormat="1" ht="16.5" customHeight="1">
      <c r="B1704" s="32"/>
      <c r="C1704" s="154" t="s">
        <v>1633</v>
      </c>
      <c r="D1704" s="154" t="s">
        <v>172</v>
      </c>
      <c r="E1704" s="155" t="s">
        <v>1634</v>
      </c>
      <c r="F1704" s="156" t="s">
        <v>1635</v>
      </c>
      <c r="G1704" s="157" t="s">
        <v>188</v>
      </c>
      <c r="H1704" s="158">
        <v>553.7</v>
      </c>
      <c r="I1704" s="159"/>
      <c r="J1704" s="160">
        <f>ROUND(I1704*H1704,2)</f>
        <v>0</v>
      </c>
      <c r="K1704" s="156" t="s">
        <v>294</v>
      </c>
      <c r="L1704" s="32"/>
      <c r="M1704" s="161" t="s">
        <v>1</v>
      </c>
      <c r="N1704" s="162" t="s">
        <v>43</v>
      </c>
      <c r="P1704" s="146">
        <f>O1704*H1704</f>
        <v>0</v>
      </c>
      <c r="Q1704" s="146">
        <v>0</v>
      </c>
      <c r="R1704" s="146">
        <f>Q1704*H1704</f>
        <v>0</v>
      </c>
      <c r="S1704" s="146">
        <v>0</v>
      </c>
      <c r="T1704" s="147">
        <f>S1704*H1704</f>
        <v>0</v>
      </c>
      <c r="AR1704" s="148" t="s">
        <v>171</v>
      </c>
      <c r="AT1704" s="148" t="s">
        <v>172</v>
      </c>
      <c r="AU1704" s="148" t="s">
        <v>89</v>
      </c>
      <c r="AY1704" s="17" t="s">
        <v>150</v>
      </c>
      <c r="BE1704" s="149">
        <f>IF(N1704="základní",J1704,0)</f>
        <v>0</v>
      </c>
      <c r="BF1704" s="149">
        <f>IF(N1704="snížená",J1704,0)</f>
        <v>0</v>
      </c>
      <c r="BG1704" s="149">
        <f>IF(N1704="zákl. přenesená",J1704,0)</f>
        <v>0</v>
      </c>
      <c r="BH1704" s="149">
        <f>IF(N1704="sníž. přenesená",J1704,0)</f>
        <v>0</v>
      </c>
      <c r="BI1704" s="149">
        <f>IF(N1704="nulová",J1704,0)</f>
        <v>0</v>
      </c>
      <c r="BJ1704" s="17" t="s">
        <v>86</v>
      </c>
      <c r="BK1704" s="149">
        <f>ROUND(I1704*H1704,2)</f>
        <v>0</v>
      </c>
      <c r="BL1704" s="17" t="s">
        <v>171</v>
      </c>
      <c r="BM1704" s="148" t="s">
        <v>1636</v>
      </c>
    </row>
    <row r="1705" spans="2:51" s="12" customFormat="1" ht="12">
      <c r="B1705" s="166"/>
      <c r="D1705" s="150" t="s">
        <v>296</v>
      </c>
      <c r="E1705" s="167" t="s">
        <v>1</v>
      </c>
      <c r="F1705" s="168" t="s">
        <v>1637</v>
      </c>
      <c r="H1705" s="167" t="s">
        <v>1</v>
      </c>
      <c r="I1705" s="169"/>
      <c r="L1705" s="166"/>
      <c r="M1705" s="170"/>
      <c r="T1705" s="171"/>
      <c r="AT1705" s="167" t="s">
        <v>296</v>
      </c>
      <c r="AU1705" s="167" t="s">
        <v>89</v>
      </c>
      <c r="AV1705" s="12" t="s">
        <v>86</v>
      </c>
      <c r="AW1705" s="12" t="s">
        <v>33</v>
      </c>
      <c r="AX1705" s="12" t="s">
        <v>78</v>
      </c>
      <c r="AY1705" s="167" t="s">
        <v>150</v>
      </c>
    </row>
    <row r="1706" spans="2:51" s="13" customFormat="1" ht="12">
      <c r="B1706" s="172"/>
      <c r="D1706" s="150" t="s">
        <v>296</v>
      </c>
      <c r="E1706" s="173" t="s">
        <v>1</v>
      </c>
      <c r="F1706" s="174" t="s">
        <v>1638</v>
      </c>
      <c r="H1706" s="175">
        <v>36</v>
      </c>
      <c r="I1706" s="176"/>
      <c r="L1706" s="172"/>
      <c r="M1706" s="177"/>
      <c r="T1706" s="178"/>
      <c r="AT1706" s="173" t="s">
        <v>296</v>
      </c>
      <c r="AU1706" s="173" t="s">
        <v>89</v>
      </c>
      <c r="AV1706" s="13" t="s">
        <v>89</v>
      </c>
      <c r="AW1706" s="13" t="s">
        <v>33</v>
      </c>
      <c r="AX1706" s="13" t="s">
        <v>78</v>
      </c>
      <c r="AY1706" s="173" t="s">
        <v>150</v>
      </c>
    </row>
    <row r="1707" spans="2:51" s="13" customFormat="1" ht="12">
      <c r="B1707" s="172"/>
      <c r="D1707" s="150" t="s">
        <v>296</v>
      </c>
      <c r="E1707" s="173" t="s">
        <v>1</v>
      </c>
      <c r="F1707" s="174" t="s">
        <v>1639</v>
      </c>
      <c r="H1707" s="175">
        <v>456.2</v>
      </c>
      <c r="I1707" s="176"/>
      <c r="L1707" s="172"/>
      <c r="M1707" s="177"/>
      <c r="T1707" s="178"/>
      <c r="AT1707" s="173" t="s">
        <v>296</v>
      </c>
      <c r="AU1707" s="173" t="s">
        <v>89</v>
      </c>
      <c r="AV1707" s="13" t="s">
        <v>89</v>
      </c>
      <c r="AW1707" s="13" t="s">
        <v>33</v>
      </c>
      <c r="AX1707" s="13" t="s">
        <v>78</v>
      </c>
      <c r="AY1707" s="173" t="s">
        <v>150</v>
      </c>
    </row>
    <row r="1708" spans="2:51" s="13" customFormat="1" ht="12">
      <c r="B1708" s="172"/>
      <c r="D1708" s="150" t="s">
        <v>296</v>
      </c>
      <c r="E1708" s="173" t="s">
        <v>1</v>
      </c>
      <c r="F1708" s="174" t="s">
        <v>1640</v>
      </c>
      <c r="H1708" s="175">
        <v>20.8</v>
      </c>
      <c r="I1708" s="176"/>
      <c r="L1708" s="172"/>
      <c r="M1708" s="177"/>
      <c r="T1708" s="178"/>
      <c r="AT1708" s="173" t="s">
        <v>296</v>
      </c>
      <c r="AU1708" s="173" t="s">
        <v>89</v>
      </c>
      <c r="AV1708" s="13" t="s">
        <v>89</v>
      </c>
      <c r="AW1708" s="13" t="s">
        <v>33</v>
      </c>
      <c r="AX1708" s="13" t="s">
        <v>78</v>
      </c>
      <c r="AY1708" s="173" t="s">
        <v>150</v>
      </c>
    </row>
    <row r="1709" spans="2:51" s="13" customFormat="1" ht="12">
      <c r="B1709" s="172"/>
      <c r="D1709" s="150" t="s">
        <v>296</v>
      </c>
      <c r="E1709" s="173" t="s">
        <v>1</v>
      </c>
      <c r="F1709" s="174" t="s">
        <v>1641</v>
      </c>
      <c r="H1709" s="175">
        <v>10.4</v>
      </c>
      <c r="I1709" s="176"/>
      <c r="L1709" s="172"/>
      <c r="M1709" s="177"/>
      <c r="T1709" s="178"/>
      <c r="AT1709" s="173" t="s">
        <v>296</v>
      </c>
      <c r="AU1709" s="173" t="s">
        <v>89</v>
      </c>
      <c r="AV1709" s="13" t="s">
        <v>89</v>
      </c>
      <c r="AW1709" s="13" t="s">
        <v>33</v>
      </c>
      <c r="AX1709" s="13" t="s">
        <v>78</v>
      </c>
      <c r="AY1709" s="173" t="s">
        <v>150</v>
      </c>
    </row>
    <row r="1710" spans="2:51" s="13" customFormat="1" ht="12">
      <c r="B1710" s="172"/>
      <c r="D1710" s="150" t="s">
        <v>296</v>
      </c>
      <c r="E1710" s="173" t="s">
        <v>1</v>
      </c>
      <c r="F1710" s="174" t="s">
        <v>1642</v>
      </c>
      <c r="H1710" s="175">
        <v>7.8</v>
      </c>
      <c r="I1710" s="176"/>
      <c r="L1710" s="172"/>
      <c r="M1710" s="177"/>
      <c r="T1710" s="178"/>
      <c r="AT1710" s="173" t="s">
        <v>296</v>
      </c>
      <c r="AU1710" s="173" t="s">
        <v>89</v>
      </c>
      <c r="AV1710" s="13" t="s">
        <v>89</v>
      </c>
      <c r="AW1710" s="13" t="s">
        <v>33</v>
      </c>
      <c r="AX1710" s="13" t="s">
        <v>78</v>
      </c>
      <c r="AY1710" s="173" t="s">
        <v>150</v>
      </c>
    </row>
    <row r="1711" spans="2:51" s="13" customFormat="1" ht="12">
      <c r="B1711" s="172"/>
      <c r="D1711" s="150" t="s">
        <v>296</v>
      </c>
      <c r="E1711" s="173" t="s">
        <v>1</v>
      </c>
      <c r="F1711" s="174" t="s">
        <v>1643</v>
      </c>
      <c r="H1711" s="175">
        <v>22.5</v>
      </c>
      <c r="I1711" s="176"/>
      <c r="L1711" s="172"/>
      <c r="M1711" s="177"/>
      <c r="T1711" s="178"/>
      <c r="AT1711" s="173" t="s">
        <v>296</v>
      </c>
      <c r="AU1711" s="173" t="s">
        <v>89</v>
      </c>
      <c r="AV1711" s="13" t="s">
        <v>89</v>
      </c>
      <c r="AW1711" s="13" t="s">
        <v>33</v>
      </c>
      <c r="AX1711" s="13" t="s">
        <v>78</v>
      </c>
      <c r="AY1711" s="173" t="s">
        <v>150</v>
      </c>
    </row>
    <row r="1712" spans="2:51" s="14" customFormat="1" ht="12">
      <c r="B1712" s="179"/>
      <c r="D1712" s="150" t="s">
        <v>296</v>
      </c>
      <c r="E1712" s="180" t="s">
        <v>1</v>
      </c>
      <c r="F1712" s="181" t="s">
        <v>303</v>
      </c>
      <c r="H1712" s="182">
        <v>553.6999999999999</v>
      </c>
      <c r="I1712" s="183"/>
      <c r="L1712" s="179"/>
      <c r="M1712" s="184"/>
      <c r="T1712" s="185"/>
      <c r="AT1712" s="180" t="s">
        <v>296</v>
      </c>
      <c r="AU1712" s="180" t="s">
        <v>89</v>
      </c>
      <c r="AV1712" s="14" t="s">
        <v>171</v>
      </c>
      <c r="AW1712" s="14" t="s">
        <v>33</v>
      </c>
      <c r="AX1712" s="14" t="s">
        <v>86</v>
      </c>
      <c r="AY1712" s="180" t="s">
        <v>150</v>
      </c>
    </row>
    <row r="1713" spans="2:65" s="1" customFormat="1" ht="24.2" customHeight="1">
      <c r="B1713" s="32"/>
      <c r="C1713" s="154" t="s">
        <v>1644</v>
      </c>
      <c r="D1713" s="154" t="s">
        <v>172</v>
      </c>
      <c r="E1713" s="155" t="s">
        <v>1645</v>
      </c>
      <c r="F1713" s="156" t="s">
        <v>1646</v>
      </c>
      <c r="G1713" s="157" t="s">
        <v>188</v>
      </c>
      <c r="H1713" s="158">
        <v>2685.6</v>
      </c>
      <c r="I1713" s="159"/>
      <c r="J1713" s="160">
        <f>ROUND(I1713*H1713,2)</f>
        <v>0</v>
      </c>
      <c r="K1713" s="156" t="s">
        <v>294</v>
      </c>
      <c r="L1713" s="32"/>
      <c r="M1713" s="161" t="s">
        <v>1</v>
      </c>
      <c r="N1713" s="162" t="s">
        <v>43</v>
      </c>
      <c r="P1713" s="146">
        <f>O1713*H1713</f>
        <v>0</v>
      </c>
      <c r="Q1713" s="146">
        <v>0</v>
      </c>
      <c r="R1713" s="146">
        <f>Q1713*H1713</f>
        <v>0</v>
      </c>
      <c r="S1713" s="146">
        <v>0</v>
      </c>
      <c r="T1713" s="147">
        <f>S1713*H1713</f>
        <v>0</v>
      </c>
      <c r="AR1713" s="148" t="s">
        <v>171</v>
      </c>
      <c r="AT1713" s="148" t="s">
        <v>172</v>
      </c>
      <c r="AU1713" s="148" t="s">
        <v>89</v>
      </c>
      <c r="AY1713" s="17" t="s">
        <v>150</v>
      </c>
      <c r="BE1713" s="149">
        <f>IF(N1713="základní",J1713,0)</f>
        <v>0</v>
      </c>
      <c r="BF1713" s="149">
        <f>IF(N1713="snížená",J1713,0)</f>
        <v>0</v>
      </c>
      <c r="BG1713" s="149">
        <f>IF(N1713="zákl. přenesená",J1713,0)</f>
        <v>0</v>
      </c>
      <c r="BH1713" s="149">
        <f>IF(N1713="sníž. přenesená",J1713,0)</f>
        <v>0</v>
      </c>
      <c r="BI1713" s="149">
        <f>IF(N1713="nulová",J1713,0)</f>
        <v>0</v>
      </c>
      <c r="BJ1713" s="17" t="s">
        <v>86</v>
      </c>
      <c r="BK1713" s="149">
        <f>ROUND(I1713*H1713,2)</f>
        <v>0</v>
      </c>
      <c r="BL1713" s="17" t="s">
        <v>171</v>
      </c>
      <c r="BM1713" s="148" t="s">
        <v>1647</v>
      </c>
    </row>
    <row r="1714" spans="2:51" s="12" customFormat="1" ht="12">
      <c r="B1714" s="166"/>
      <c r="D1714" s="150" t="s">
        <v>296</v>
      </c>
      <c r="E1714" s="167" t="s">
        <v>1</v>
      </c>
      <c r="F1714" s="168" t="s">
        <v>1648</v>
      </c>
      <c r="H1714" s="167" t="s">
        <v>1</v>
      </c>
      <c r="I1714" s="169"/>
      <c r="L1714" s="166"/>
      <c r="M1714" s="170"/>
      <c r="T1714" s="171"/>
      <c r="AT1714" s="167" t="s">
        <v>296</v>
      </c>
      <c r="AU1714" s="167" t="s">
        <v>89</v>
      </c>
      <c r="AV1714" s="12" t="s">
        <v>86</v>
      </c>
      <c r="AW1714" s="12" t="s">
        <v>33</v>
      </c>
      <c r="AX1714" s="12" t="s">
        <v>78</v>
      </c>
      <c r="AY1714" s="167" t="s">
        <v>150</v>
      </c>
    </row>
    <row r="1715" spans="2:51" s="13" customFormat="1" ht="12">
      <c r="B1715" s="172"/>
      <c r="D1715" s="150" t="s">
        <v>296</v>
      </c>
      <c r="E1715" s="173" t="s">
        <v>1</v>
      </c>
      <c r="F1715" s="174" t="s">
        <v>1638</v>
      </c>
      <c r="H1715" s="175">
        <v>36</v>
      </c>
      <c r="I1715" s="176"/>
      <c r="L1715" s="172"/>
      <c r="M1715" s="177"/>
      <c r="T1715" s="178"/>
      <c r="AT1715" s="173" t="s">
        <v>296</v>
      </c>
      <c r="AU1715" s="173" t="s">
        <v>89</v>
      </c>
      <c r="AV1715" s="13" t="s">
        <v>89</v>
      </c>
      <c r="AW1715" s="13" t="s">
        <v>33</v>
      </c>
      <c r="AX1715" s="13" t="s">
        <v>78</v>
      </c>
      <c r="AY1715" s="173" t="s">
        <v>150</v>
      </c>
    </row>
    <row r="1716" spans="2:51" s="13" customFormat="1" ht="12">
      <c r="B1716" s="172"/>
      <c r="D1716" s="150" t="s">
        <v>296</v>
      </c>
      <c r="E1716" s="173" t="s">
        <v>1</v>
      </c>
      <c r="F1716" s="174" t="s">
        <v>1639</v>
      </c>
      <c r="H1716" s="175">
        <v>456.2</v>
      </c>
      <c r="I1716" s="176"/>
      <c r="L1716" s="172"/>
      <c r="M1716" s="177"/>
      <c r="T1716" s="178"/>
      <c r="AT1716" s="173" t="s">
        <v>296</v>
      </c>
      <c r="AU1716" s="173" t="s">
        <v>89</v>
      </c>
      <c r="AV1716" s="13" t="s">
        <v>89</v>
      </c>
      <c r="AW1716" s="13" t="s">
        <v>33</v>
      </c>
      <c r="AX1716" s="13" t="s">
        <v>78</v>
      </c>
      <c r="AY1716" s="173" t="s">
        <v>150</v>
      </c>
    </row>
    <row r="1717" spans="2:51" s="13" customFormat="1" ht="12">
      <c r="B1717" s="172"/>
      <c r="D1717" s="150" t="s">
        <v>296</v>
      </c>
      <c r="E1717" s="173" t="s">
        <v>1</v>
      </c>
      <c r="F1717" s="174" t="s">
        <v>1649</v>
      </c>
      <c r="H1717" s="175">
        <v>19.2</v>
      </c>
      <c r="I1717" s="176"/>
      <c r="L1717" s="172"/>
      <c r="M1717" s="177"/>
      <c r="T1717" s="178"/>
      <c r="AT1717" s="173" t="s">
        <v>296</v>
      </c>
      <c r="AU1717" s="173" t="s">
        <v>89</v>
      </c>
      <c r="AV1717" s="13" t="s">
        <v>89</v>
      </c>
      <c r="AW1717" s="13" t="s">
        <v>33</v>
      </c>
      <c r="AX1717" s="13" t="s">
        <v>78</v>
      </c>
      <c r="AY1717" s="173" t="s">
        <v>150</v>
      </c>
    </row>
    <row r="1718" spans="2:51" s="13" customFormat="1" ht="12">
      <c r="B1718" s="172"/>
      <c r="D1718" s="150" t="s">
        <v>296</v>
      </c>
      <c r="E1718" s="173" t="s">
        <v>1</v>
      </c>
      <c r="F1718" s="174" t="s">
        <v>1650</v>
      </c>
      <c r="H1718" s="175">
        <v>9.6</v>
      </c>
      <c r="I1718" s="176"/>
      <c r="L1718" s="172"/>
      <c r="M1718" s="177"/>
      <c r="T1718" s="178"/>
      <c r="AT1718" s="173" t="s">
        <v>296</v>
      </c>
      <c r="AU1718" s="173" t="s">
        <v>89</v>
      </c>
      <c r="AV1718" s="13" t="s">
        <v>89</v>
      </c>
      <c r="AW1718" s="13" t="s">
        <v>33</v>
      </c>
      <c r="AX1718" s="13" t="s">
        <v>78</v>
      </c>
      <c r="AY1718" s="173" t="s">
        <v>150</v>
      </c>
    </row>
    <row r="1719" spans="2:51" s="13" customFormat="1" ht="12">
      <c r="B1719" s="172"/>
      <c r="D1719" s="150" t="s">
        <v>296</v>
      </c>
      <c r="E1719" s="173" t="s">
        <v>1</v>
      </c>
      <c r="F1719" s="174" t="s">
        <v>1642</v>
      </c>
      <c r="H1719" s="175">
        <v>7.8</v>
      </c>
      <c r="I1719" s="176"/>
      <c r="L1719" s="172"/>
      <c r="M1719" s="177"/>
      <c r="T1719" s="178"/>
      <c r="AT1719" s="173" t="s">
        <v>296</v>
      </c>
      <c r="AU1719" s="173" t="s">
        <v>89</v>
      </c>
      <c r="AV1719" s="13" t="s">
        <v>89</v>
      </c>
      <c r="AW1719" s="13" t="s">
        <v>33</v>
      </c>
      <c r="AX1719" s="13" t="s">
        <v>78</v>
      </c>
      <c r="AY1719" s="173" t="s">
        <v>150</v>
      </c>
    </row>
    <row r="1720" spans="2:51" s="13" customFormat="1" ht="12">
      <c r="B1720" s="172"/>
      <c r="D1720" s="150" t="s">
        <v>296</v>
      </c>
      <c r="E1720" s="173" t="s">
        <v>1</v>
      </c>
      <c r="F1720" s="174" t="s">
        <v>1643</v>
      </c>
      <c r="H1720" s="175">
        <v>22.5</v>
      </c>
      <c r="I1720" s="176"/>
      <c r="L1720" s="172"/>
      <c r="M1720" s="177"/>
      <c r="T1720" s="178"/>
      <c r="AT1720" s="173" t="s">
        <v>296</v>
      </c>
      <c r="AU1720" s="173" t="s">
        <v>89</v>
      </c>
      <c r="AV1720" s="13" t="s">
        <v>89</v>
      </c>
      <c r="AW1720" s="13" t="s">
        <v>33</v>
      </c>
      <c r="AX1720" s="13" t="s">
        <v>78</v>
      </c>
      <c r="AY1720" s="173" t="s">
        <v>150</v>
      </c>
    </row>
    <row r="1721" spans="2:51" s="15" customFormat="1" ht="12">
      <c r="B1721" s="186"/>
      <c r="D1721" s="150" t="s">
        <v>296</v>
      </c>
      <c r="E1721" s="187" t="s">
        <v>1</v>
      </c>
      <c r="F1721" s="188" t="s">
        <v>430</v>
      </c>
      <c r="H1721" s="189">
        <v>551.3</v>
      </c>
      <c r="I1721" s="190"/>
      <c r="L1721" s="186"/>
      <c r="M1721" s="191"/>
      <c r="T1721" s="192"/>
      <c r="AT1721" s="187" t="s">
        <v>296</v>
      </c>
      <c r="AU1721" s="187" t="s">
        <v>89</v>
      </c>
      <c r="AV1721" s="15" t="s">
        <v>166</v>
      </c>
      <c r="AW1721" s="15" t="s">
        <v>33</v>
      </c>
      <c r="AX1721" s="15" t="s">
        <v>78</v>
      </c>
      <c r="AY1721" s="187" t="s">
        <v>150</v>
      </c>
    </row>
    <row r="1722" spans="2:51" s="12" customFormat="1" ht="12">
      <c r="B1722" s="166"/>
      <c r="D1722" s="150" t="s">
        <v>296</v>
      </c>
      <c r="E1722" s="167" t="s">
        <v>1</v>
      </c>
      <c r="F1722" s="168" t="s">
        <v>307</v>
      </c>
      <c r="H1722" s="167" t="s">
        <v>1</v>
      </c>
      <c r="I1722" s="169"/>
      <c r="L1722" s="166"/>
      <c r="M1722" s="170"/>
      <c r="T1722" s="171"/>
      <c r="AT1722" s="167" t="s">
        <v>296</v>
      </c>
      <c r="AU1722" s="167" t="s">
        <v>89</v>
      </c>
      <c r="AV1722" s="12" t="s">
        <v>86</v>
      </c>
      <c r="AW1722" s="12" t="s">
        <v>33</v>
      </c>
      <c r="AX1722" s="12" t="s">
        <v>78</v>
      </c>
      <c r="AY1722" s="167" t="s">
        <v>150</v>
      </c>
    </row>
    <row r="1723" spans="2:51" s="13" customFormat="1" ht="12">
      <c r="B1723" s="172"/>
      <c r="D1723" s="150" t="s">
        <v>296</v>
      </c>
      <c r="E1723" s="173" t="s">
        <v>1</v>
      </c>
      <c r="F1723" s="174" t="s">
        <v>1651</v>
      </c>
      <c r="H1723" s="175">
        <v>170</v>
      </c>
      <c r="I1723" s="176"/>
      <c r="L1723" s="172"/>
      <c r="M1723" s="177"/>
      <c r="T1723" s="178"/>
      <c r="AT1723" s="173" t="s">
        <v>296</v>
      </c>
      <c r="AU1723" s="173" t="s">
        <v>89</v>
      </c>
      <c r="AV1723" s="13" t="s">
        <v>89</v>
      </c>
      <c r="AW1723" s="13" t="s">
        <v>33</v>
      </c>
      <c r="AX1723" s="13" t="s">
        <v>78</v>
      </c>
      <c r="AY1723" s="173" t="s">
        <v>150</v>
      </c>
    </row>
    <row r="1724" spans="2:51" s="13" customFormat="1" ht="12">
      <c r="B1724" s="172"/>
      <c r="D1724" s="150" t="s">
        <v>296</v>
      </c>
      <c r="E1724" s="173" t="s">
        <v>1</v>
      </c>
      <c r="F1724" s="174" t="s">
        <v>1652</v>
      </c>
      <c r="H1724" s="175">
        <v>562</v>
      </c>
      <c r="I1724" s="176"/>
      <c r="L1724" s="172"/>
      <c r="M1724" s="177"/>
      <c r="T1724" s="178"/>
      <c r="AT1724" s="173" t="s">
        <v>296</v>
      </c>
      <c r="AU1724" s="173" t="s">
        <v>89</v>
      </c>
      <c r="AV1724" s="13" t="s">
        <v>89</v>
      </c>
      <c r="AW1724" s="13" t="s">
        <v>33</v>
      </c>
      <c r="AX1724" s="13" t="s">
        <v>78</v>
      </c>
      <c r="AY1724" s="173" t="s">
        <v>150</v>
      </c>
    </row>
    <row r="1725" spans="2:51" s="13" customFormat="1" ht="12">
      <c r="B1725" s="172"/>
      <c r="D1725" s="150" t="s">
        <v>296</v>
      </c>
      <c r="E1725" s="173" t="s">
        <v>1</v>
      </c>
      <c r="F1725" s="174" t="s">
        <v>1653</v>
      </c>
      <c r="H1725" s="175">
        <v>108</v>
      </c>
      <c r="I1725" s="176"/>
      <c r="L1725" s="172"/>
      <c r="M1725" s="177"/>
      <c r="T1725" s="178"/>
      <c r="AT1725" s="173" t="s">
        <v>296</v>
      </c>
      <c r="AU1725" s="173" t="s">
        <v>89</v>
      </c>
      <c r="AV1725" s="13" t="s">
        <v>89</v>
      </c>
      <c r="AW1725" s="13" t="s">
        <v>33</v>
      </c>
      <c r="AX1725" s="13" t="s">
        <v>78</v>
      </c>
      <c r="AY1725" s="173" t="s">
        <v>150</v>
      </c>
    </row>
    <row r="1726" spans="2:51" s="13" customFormat="1" ht="12">
      <c r="B1726" s="172"/>
      <c r="D1726" s="150" t="s">
        <v>296</v>
      </c>
      <c r="E1726" s="173" t="s">
        <v>1</v>
      </c>
      <c r="F1726" s="174" t="s">
        <v>1654</v>
      </c>
      <c r="H1726" s="175">
        <v>19</v>
      </c>
      <c r="I1726" s="176"/>
      <c r="L1726" s="172"/>
      <c r="M1726" s="177"/>
      <c r="T1726" s="178"/>
      <c r="AT1726" s="173" t="s">
        <v>296</v>
      </c>
      <c r="AU1726" s="173" t="s">
        <v>89</v>
      </c>
      <c r="AV1726" s="13" t="s">
        <v>89</v>
      </c>
      <c r="AW1726" s="13" t="s">
        <v>33</v>
      </c>
      <c r="AX1726" s="13" t="s">
        <v>78</v>
      </c>
      <c r="AY1726" s="173" t="s">
        <v>150</v>
      </c>
    </row>
    <row r="1727" spans="2:51" s="13" customFormat="1" ht="12">
      <c r="B1727" s="172"/>
      <c r="D1727" s="150" t="s">
        <v>296</v>
      </c>
      <c r="E1727" s="173" t="s">
        <v>1</v>
      </c>
      <c r="F1727" s="174" t="s">
        <v>1655</v>
      </c>
      <c r="H1727" s="175">
        <v>16</v>
      </c>
      <c r="I1727" s="176"/>
      <c r="L1727" s="172"/>
      <c r="M1727" s="177"/>
      <c r="T1727" s="178"/>
      <c r="AT1727" s="173" t="s">
        <v>296</v>
      </c>
      <c r="AU1727" s="173" t="s">
        <v>89</v>
      </c>
      <c r="AV1727" s="13" t="s">
        <v>89</v>
      </c>
      <c r="AW1727" s="13" t="s">
        <v>33</v>
      </c>
      <c r="AX1727" s="13" t="s">
        <v>78</v>
      </c>
      <c r="AY1727" s="173" t="s">
        <v>150</v>
      </c>
    </row>
    <row r="1728" spans="2:51" s="13" customFormat="1" ht="12">
      <c r="B1728" s="172"/>
      <c r="D1728" s="150" t="s">
        <v>296</v>
      </c>
      <c r="E1728" s="173" t="s">
        <v>1</v>
      </c>
      <c r="F1728" s="174" t="s">
        <v>1656</v>
      </c>
      <c r="H1728" s="175">
        <v>67</v>
      </c>
      <c r="I1728" s="176"/>
      <c r="L1728" s="172"/>
      <c r="M1728" s="177"/>
      <c r="T1728" s="178"/>
      <c r="AT1728" s="173" t="s">
        <v>296</v>
      </c>
      <c r="AU1728" s="173" t="s">
        <v>89</v>
      </c>
      <c r="AV1728" s="13" t="s">
        <v>89</v>
      </c>
      <c r="AW1728" s="13" t="s">
        <v>33</v>
      </c>
      <c r="AX1728" s="13" t="s">
        <v>78</v>
      </c>
      <c r="AY1728" s="173" t="s">
        <v>150</v>
      </c>
    </row>
    <row r="1729" spans="2:51" s="13" customFormat="1" ht="12">
      <c r="B1729" s="172"/>
      <c r="D1729" s="150" t="s">
        <v>296</v>
      </c>
      <c r="E1729" s="173" t="s">
        <v>1</v>
      </c>
      <c r="F1729" s="174" t="s">
        <v>1657</v>
      </c>
      <c r="H1729" s="175">
        <v>721</v>
      </c>
      <c r="I1729" s="176"/>
      <c r="L1729" s="172"/>
      <c r="M1729" s="177"/>
      <c r="T1729" s="178"/>
      <c r="AT1729" s="173" t="s">
        <v>296</v>
      </c>
      <c r="AU1729" s="173" t="s">
        <v>89</v>
      </c>
      <c r="AV1729" s="13" t="s">
        <v>89</v>
      </c>
      <c r="AW1729" s="13" t="s">
        <v>33</v>
      </c>
      <c r="AX1729" s="13" t="s">
        <v>78</v>
      </c>
      <c r="AY1729" s="173" t="s">
        <v>150</v>
      </c>
    </row>
    <row r="1730" spans="2:51" s="13" customFormat="1" ht="12">
      <c r="B1730" s="172"/>
      <c r="D1730" s="150" t="s">
        <v>296</v>
      </c>
      <c r="E1730" s="173" t="s">
        <v>1</v>
      </c>
      <c r="F1730" s="174" t="s">
        <v>1658</v>
      </c>
      <c r="H1730" s="175">
        <v>32</v>
      </c>
      <c r="I1730" s="176"/>
      <c r="L1730" s="172"/>
      <c r="M1730" s="177"/>
      <c r="T1730" s="178"/>
      <c r="AT1730" s="173" t="s">
        <v>296</v>
      </c>
      <c r="AU1730" s="173" t="s">
        <v>89</v>
      </c>
      <c r="AV1730" s="13" t="s">
        <v>89</v>
      </c>
      <c r="AW1730" s="13" t="s">
        <v>33</v>
      </c>
      <c r="AX1730" s="13" t="s">
        <v>78</v>
      </c>
      <c r="AY1730" s="173" t="s">
        <v>150</v>
      </c>
    </row>
    <row r="1731" spans="2:51" s="13" customFormat="1" ht="12">
      <c r="B1731" s="172"/>
      <c r="D1731" s="150" t="s">
        <v>296</v>
      </c>
      <c r="E1731" s="173" t="s">
        <v>1</v>
      </c>
      <c r="F1731" s="174" t="s">
        <v>1659</v>
      </c>
      <c r="H1731" s="175">
        <v>159.5</v>
      </c>
      <c r="I1731" s="176"/>
      <c r="L1731" s="172"/>
      <c r="M1731" s="177"/>
      <c r="T1731" s="178"/>
      <c r="AT1731" s="173" t="s">
        <v>296</v>
      </c>
      <c r="AU1731" s="173" t="s">
        <v>89</v>
      </c>
      <c r="AV1731" s="13" t="s">
        <v>89</v>
      </c>
      <c r="AW1731" s="13" t="s">
        <v>33</v>
      </c>
      <c r="AX1731" s="13" t="s">
        <v>78</v>
      </c>
      <c r="AY1731" s="173" t="s">
        <v>150</v>
      </c>
    </row>
    <row r="1732" spans="2:51" s="13" customFormat="1" ht="12">
      <c r="B1732" s="172"/>
      <c r="D1732" s="150" t="s">
        <v>296</v>
      </c>
      <c r="E1732" s="173" t="s">
        <v>1</v>
      </c>
      <c r="F1732" s="174" t="s">
        <v>1660</v>
      </c>
      <c r="H1732" s="175">
        <v>160</v>
      </c>
      <c r="I1732" s="176"/>
      <c r="L1732" s="172"/>
      <c r="M1732" s="177"/>
      <c r="T1732" s="178"/>
      <c r="AT1732" s="173" t="s">
        <v>296</v>
      </c>
      <c r="AU1732" s="173" t="s">
        <v>89</v>
      </c>
      <c r="AV1732" s="13" t="s">
        <v>89</v>
      </c>
      <c r="AW1732" s="13" t="s">
        <v>33</v>
      </c>
      <c r="AX1732" s="13" t="s">
        <v>78</v>
      </c>
      <c r="AY1732" s="173" t="s">
        <v>150</v>
      </c>
    </row>
    <row r="1733" spans="2:51" s="13" customFormat="1" ht="12">
      <c r="B1733" s="172"/>
      <c r="D1733" s="150" t="s">
        <v>296</v>
      </c>
      <c r="E1733" s="173" t="s">
        <v>1</v>
      </c>
      <c r="F1733" s="174" t="s">
        <v>1661</v>
      </c>
      <c r="H1733" s="175">
        <v>52.8</v>
      </c>
      <c r="I1733" s="176"/>
      <c r="L1733" s="172"/>
      <c r="M1733" s="177"/>
      <c r="T1733" s="178"/>
      <c r="AT1733" s="173" t="s">
        <v>296</v>
      </c>
      <c r="AU1733" s="173" t="s">
        <v>89</v>
      </c>
      <c r="AV1733" s="13" t="s">
        <v>89</v>
      </c>
      <c r="AW1733" s="13" t="s">
        <v>33</v>
      </c>
      <c r="AX1733" s="13" t="s">
        <v>78</v>
      </c>
      <c r="AY1733" s="173" t="s">
        <v>150</v>
      </c>
    </row>
    <row r="1734" spans="2:51" s="13" customFormat="1" ht="12">
      <c r="B1734" s="172"/>
      <c r="D1734" s="150" t="s">
        <v>296</v>
      </c>
      <c r="E1734" s="173" t="s">
        <v>1</v>
      </c>
      <c r="F1734" s="174" t="s">
        <v>1662</v>
      </c>
      <c r="H1734" s="175">
        <v>67</v>
      </c>
      <c r="I1734" s="176"/>
      <c r="L1734" s="172"/>
      <c r="M1734" s="177"/>
      <c r="T1734" s="178"/>
      <c r="AT1734" s="173" t="s">
        <v>296</v>
      </c>
      <c r="AU1734" s="173" t="s">
        <v>89</v>
      </c>
      <c r="AV1734" s="13" t="s">
        <v>89</v>
      </c>
      <c r="AW1734" s="13" t="s">
        <v>33</v>
      </c>
      <c r="AX1734" s="13" t="s">
        <v>78</v>
      </c>
      <c r="AY1734" s="173" t="s">
        <v>150</v>
      </c>
    </row>
    <row r="1735" spans="2:51" s="15" customFormat="1" ht="12">
      <c r="B1735" s="186"/>
      <c r="D1735" s="150" t="s">
        <v>296</v>
      </c>
      <c r="E1735" s="187" t="s">
        <v>1</v>
      </c>
      <c r="F1735" s="188" t="s">
        <v>430</v>
      </c>
      <c r="H1735" s="189">
        <v>2134.3</v>
      </c>
      <c r="I1735" s="190"/>
      <c r="L1735" s="186"/>
      <c r="M1735" s="191"/>
      <c r="T1735" s="192"/>
      <c r="AT1735" s="187" t="s">
        <v>296</v>
      </c>
      <c r="AU1735" s="187" t="s">
        <v>89</v>
      </c>
      <c r="AV1735" s="15" t="s">
        <v>166</v>
      </c>
      <c r="AW1735" s="15" t="s">
        <v>33</v>
      </c>
      <c r="AX1735" s="15" t="s">
        <v>78</v>
      </c>
      <c r="AY1735" s="187" t="s">
        <v>150</v>
      </c>
    </row>
    <row r="1736" spans="2:51" s="13" customFormat="1" ht="12">
      <c r="B1736" s="172"/>
      <c r="D1736" s="150" t="s">
        <v>296</v>
      </c>
      <c r="E1736" s="173" t="s">
        <v>1</v>
      </c>
      <c r="F1736" s="174" t="s">
        <v>1663</v>
      </c>
      <c r="H1736" s="175">
        <v>2685.6</v>
      </c>
      <c r="I1736" s="176"/>
      <c r="L1736" s="172"/>
      <c r="M1736" s="177"/>
      <c r="T1736" s="178"/>
      <c r="AT1736" s="173" t="s">
        <v>296</v>
      </c>
      <c r="AU1736" s="173" t="s">
        <v>89</v>
      </c>
      <c r="AV1736" s="13" t="s">
        <v>89</v>
      </c>
      <c r="AW1736" s="13" t="s">
        <v>33</v>
      </c>
      <c r="AX1736" s="13" t="s">
        <v>86</v>
      </c>
      <c r="AY1736" s="173" t="s">
        <v>150</v>
      </c>
    </row>
    <row r="1737" spans="2:65" s="1" customFormat="1" ht="24.2" customHeight="1">
      <c r="B1737" s="32"/>
      <c r="C1737" s="154" t="s">
        <v>1664</v>
      </c>
      <c r="D1737" s="154" t="s">
        <v>172</v>
      </c>
      <c r="E1737" s="155" t="s">
        <v>1665</v>
      </c>
      <c r="F1737" s="156" t="s">
        <v>1666</v>
      </c>
      <c r="G1737" s="157" t="s">
        <v>188</v>
      </c>
      <c r="H1737" s="158">
        <v>546.5</v>
      </c>
      <c r="I1737" s="159"/>
      <c r="J1737" s="160">
        <f>ROUND(I1737*H1737,2)</f>
        <v>0</v>
      </c>
      <c r="K1737" s="156" t="s">
        <v>294</v>
      </c>
      <c r="L1737" s="32"/>
      <c r="M1737" s="161" t="s">
        <v>1</v>
      </c>
      <c r="N1737" s="162" t="s">
        <v>43</v>
      </c>
      <c r="P1737" s="146">
        <f>O1737*H1737</f>
        <v>0</v>
      </c>
      <c r="Q1737" s="146">
        <v>0</v>
      </c>
      <c r="R1737" s="146">
        <f>Q1737*H1737</f>
        <v>0</v>
      </c>
      <c r="S1737" s="146">
        <v>0</v>
      </c>
      <c r="T1737" s="147">
        <f>S1737*H1737</f>
        <v>0</v>
      </c>
      <c r="AR1737" s="148" t="s">
        <v>171</v>
      </c>
      <c r="AT1737" s="148" t="s">
        <v>172</v>
      </c>
      <c r="AU1737" s="148" t="s">
        <v>89</v>
      </c>
      <c r="AY1737" s="17" t="s">
        <v>150</v>
      </c>
      <c r="BE1737" s="149">
        <f>IF(N1737="základní",J1737,0)</f>
        <v>0</v>
      </c>
      <c r="BF1737" s="149">
        <f>IF(N1737="snížená",J1737,0)</f>
        <v>0</v>
      </c>
      <c r="BG1737" s="149">
        <f>IF(N1737="zákl. přenesená",J1737,0)</f>
        <v>0</v>
      </c>
      <c r="BH1737" s="149">
        <f>IF(N1737="sníž. přenesená",J1737,0)</f>
        <v>0</v>
      </c>
      <c r="BI1737" s="149">
        <f>IF(N1737="nulová",J1737,0)</f>
        <v>0</v>
      </c>
      <c r="BJ1737" s="17" t="s">
        <v>86</v>
      </c>
      <c r="BK1737" s="149">
        <f>ROUND(I1737*H1737,2)</f>
        <v>0</v>
      </c>
      <c r="BL1737" s="17" t="s">
        <v>171</v>
      </c>
      <c r="BM1737" s="148" t="s">
        <v>1667</v>
      </c>
    </row>
    <row r="1738" spans="2:51" s="12" customFormat="1" ht="12">
      <c r="B1738" s="166"/>
      <c r="D1738" s="150" t="s">
        <v>296</v>
      </c>
      <c r="E1738" s="167" t="s">
        <v>1</v>
      </c>
      <c r="F1738" s="168" t="s">
        <v>323</v>
      </c>
      <c r="H1738" s="167" t="s">
        <v>1</v>
      </c>
      <c r="I1738" s="169"/>
      <c r="L1738" s="166"/>
      <c r="M1738" s="170"/>
      <c r="T1738" s="171"/>
      <c r="AT1738" s="167" t="s">
        <v>296</v>
      </c>
      <c r="AU1738" s="167" t="s">
        <v>89</v>
      </c>
      <c r="AV1738" s="12" t="s">
        <v>86</v>
      </c>
      <c r="AW1738" s="12" t="s">
        <v>33</v>
      </c>
      <c r="AX1738" s="12" t="s">
        <v>78</v>
      </c>
      <c r="AY1738" s="167" t="s">
        <v>150</v>
      </c>
    </row>
    <row r="1739" spans="2:51" s="13" customFormat="1" ht="12">
      <c r="B1739" s="172"/>
      <c r="D1739" s="150" t="s">
        <v>296</v>
      </c>
      <c r="E1739" s="173" t="s">
        <v>1</v>
      </c>
      <c r="F1739" s="174" t="s">
        <v>1638</v>
      </c>
      <c r="H1739" s="175">
        <v>36</v>
      </c>
      <c r="I1739" s="176"/>
      <c r="L1739" s="172"/>
      <c r="M1739" s="177"/>
      <c r="T1739" s="178"/>
      <c r="AT1739" s="173" t="s">
        <v>296</v>
      </c>
      <c r="AU1739" s="173" t="s">
        <v>89</v>
      </c>
      <c r="AV1739" s="13" t="s">
        <v>89</v>
      </c>
      <c r="AW1739" s="13" t="s">
        <v>33</v>
      </c>
      <c r="AX1739" s="13" t="s">
        <v>78</v>
      </c>
      <c r="AY1739" s="173" t="s">
        <v>150</v>
      </c>
    </row>
    <row r="1740" spans="2:51" s="13" customFormat="1" ht="12">
      <c r="B1740" s="172"/>
      <c r="D1740" s="150" t="s">
        <v>296</v>
      </c>
      <c r="E1740" s="173" t="s">
        <v>1</v>
      </c>
      <c r="F1740" s="174" t="s">
        <v>1639</v>
      </c>
      <c r="H1740" s="175">
        <v>456.2</v>
      </c>
      <c r="I1740" s="176"/>
      <c r="L1740" s="172"/>
      <c r="M1740" s="177"/>
      <c r="T1740" s="178"/>
      <c r="AT1740" s="173" t="s">
        <v>296</v>
      </c>
      <c r="AU1740" s="173" t="s">
        <v>89</v>
      </c>
      <c r="AV1740" s="13" t="s">
        <v>89</v>
      </c>
      <c r="AW1740" s="13" t="s">
        <v>33</v>
      </c>
      <c r="AX1740" s="13" t="s">
        <v>78</v>
      </c>
      <c r="AY1740" s="173" t="s">
        <v>150</v>
      </c>
    </row>
    <row r="1741" spans="2:51" s="13" customFormat="1" ht="12">
      <c r="B1741" s="172"/>
      <c r="D1741" s="150" t="s">
        <v>296</v>
      </c>
      <c r="E1741" s="173" t="s">
        <v>1</v>
      </c>
      <c r="F1741" s="174" t="s">
        <v>1668</v>
      </c>
      <c r="H1741" s="175">
        <v>16</v>
      </c>
      <c r="I1741" s="176"/>
      <c r="L1741" s="172"/>
      <c r="M1741" s="177"/>
      <c r="T1741" s="178"/>
      <c r="AT1741" s="173" t="s">
        <v>296</v>
      </c>
      <c r="AU1741" s="173" t="s">
        <v>89</v>
      </c>
      <c r="AV1741" s="13" t="s">
        <v>89</v>
      </c>
      <c r="AW1741" s="13" t="s">
        <v>33</v>
      </c>
      <c r="AX1741" s="13" t="s">
        <v>78</v>
      </c>
      <c r="AY1741" s="173" t="s">
        <v>150</v>
      </c>
    </row>
    <row r="1742" spans="2:51" s="13" customFormat="1" ht="12">
      <c r="B1742" s="172"/>
      <c r="D1742" s="150" t="s">
        <v>296</v>
      </c>
      <c r="E1742" s="173" t="s">
        <v>1</v>
      </c>
      <c r="F1742" s="174" t="s">
        <v>1669</v>
      </c>
      <c r="H1742" s="175">
        <v>8</v>
      </c>
      <c r="I1742" s="176"/>
      <c r="L1742" s="172"/>
      <c r="M1742" s="177"/>
      <c r="T1742" s="178"/>
      <c r="AT1742" s="173" t="s">
        <v>296</v>
      </c>
      <c r="AU1742" s="173" t="s">
        <v>89</v>
      </c>
      <c r="AV1742" s="13" t="s">
        <v>89</v>
      </c>
      <c r="AW1742" s="13" t="s">
        <v>33</v>
      </c>
      <c r="AX1742" s="13" t="s">
        <v>78</v>
      </c>
      <c r="AY1742" s="173" t="s">
        <v>150</v>
      </c>
    </row>
    <row r="1743" spans="2:51" s="13" customFormat="1" ht="12">
      <c r="B1743" s="172"/>
      <c r="D1743" s="150" t="s">
        <v>296</v>
      </c>
      <c r="E1743" s="173" t="s">
        <v>1</v>
      </c>
      <c r="F1743" s="174" t="s">
        <v>1642</v>
      </c>
      <c r="H1743" s="175">
        <v>7.8</v>
      </c>
      <c r="I1743" s="176"/>
      <c r="L1743" s="172"/>
      <c r="M1743" s="177"/>
      <c r="T1743" s="178"/>
      <c r="AT1743" s="173" t="s">
        <v>296</v>
      </c>
      <c r="AU1743" s="173" t="s">
        <v>89</v>
      </c>
      <c r="AV1743" s="13" t="s">
        <v>89</v>
      </c>
      <c r="AW1743" s="13" t="s">
        <v>33</v>
      </c>
      <c r="AX1743" s="13" t="s">
        <v>78</v>
      </c>
      <c r="AY1743" s="173" t="s">
        <v>150</v>
      </c>
    </row>
    <row r="1744" spans="2:51" s="13" customFormat="1" ht="12">
      <c r="B1744" s="172"/>
      <c r="D1744" s="150" t="s">
        <v>296</v>
      </c>
      <c r="E1744" s="173" t="s">
        <v>1</v>
      </c>
      <c r="F1744" s="174" t="s">
        <v>1643</v>
      </c>
      <c r="H1744" s="175">
        <v>22.5</v>
      </c>
      <c r="I1744" s="176"/>
      <c r="L1744" s="172"/>
      <c r="M1744" s="177"/>
      <c r="T1744" s="178"/>
      <c r="AT1744" s="173" t="s">
        <v>296</v>
      </c>
      <c r="AU1744" s="173" t="s">
        <v>89</v>
      </c>
      <c r="AV1744" s="13" t="s">
        <v>89</v>
      </c>
      <c r="AW1744" s="13" t="s">
        <v>33</v>
      </c>
      <c r="AX1744" s="13" t="s">
        <v>78</v>
      </c>
      <c r="AY1744" s="173" t="s">
        <v>150</v>
      </c>
    </row>
    <row r="1745" spans="2:51" s="14" customFormat="1" ht="12">
      <c r="B1745" s="179"/>
      <c r="D1745" s="150" t="s">
        <v>296</v>
      </c>
      <c r="E1745" s="180" t="s">
        <v>1</v>
      </c>
      <c r="F1745" s="181" t="s">
        <v>303</v>
      </c>
      <c r="H1745" s="182">
        <v>546.5</v>
      </c>
      <c r="I1745" s="183"/>
      <c r="L1745" s="179"/>
      <c r="M1745" s="184"/>
      <c r="T1745" s="185"/>
      <c r="AT1745" s="180" t="s">
        <v>296</v>
      </c>
      <c r="AU1745" s="180" t="s">
        <v>89</v>
      </c>
      <c r="AV1745" s="14" t="s">
        <v>171</v>
      </c>
      <c r="AW1745" s="14" t="s">
        <v>33</v>
      </c>
      <c r="AX1745" s="14" t="s">
        <v>86</v>
      </c>
      <c r="AY1745" s="180" t="s">
        <v>150</v>
      </c>
    </row>
    <row r="1746" spans="2:65" s="1" customFormat="1" ht="24.2" customHeight="1">
      <c r="B1746" s="32"/>
      <c r="C1746" s="154" t="s">
        <v>1670</v>
      </c>
      <c r="D1746" s="154" t="s">
        <v>172</v>
      </c>
      <c r="E1746" s="155" t="s">
        <v>1671</v>
      </c>
      <c r="F1746" s="156" t="s">
        <v>1672</v>
      </c>
      <c r="G1746" s="157" t="s">
        <v>188</v>
      </c>
      <c r="H1746" s="158">
        <v>6.54</v>
      </c>
      <c r="I1746" s="159"/>
      <c r="J1746" s="160">
        <f>ROUND(I1746*H1746,2)</f>
        <v>0</v>
      </c>
      <c r="K1746" s="156" t="s">
        <v>294</v>
      </c>
      <c r="L1746" s="32"/>
      <c r="M1746" s="161" t="s">
        <v>1</v>
      </c>
      <c r="N1746" s="162" t="s">
        <v>43</v>
      </c>
      <c r="P1746" s="146">
        <f>O1746*H1746</f>
        <v>0</v>
      </c>
      <c r="Q1746" s="146">
        <v>0.0235</v>
      </c>
      <c r="R1746" s="146">
        <f>Q1746*H1746</f>
        <v>0.15369</v>
      </c>
      <c r="S1746" s="146">
        <v>0</v>
      </c>
      <c r="T1746" s="147">
        <f>S1746*H1746</f>
        <v>0</v>
      </c>
      <c r="AR1746" s="148" t="s">
        <v>171</v>
      </c>
      <c r="AT1746" s="148" t="s">
        <v>172</v>
      </c>
      <c r="AU1746" s="148" t="s">
        <v>89</v>
      </c>
      <c r="AY1746" s="17" t="s">
        <v>150</v>
      </c>
      <c r="BE1746" s="149">
        <f>IF(N1746="základní",J1746,0)</f>
        <v>0</v>
      </c>
      <c r="BF1746" s="149">
        <f>IF(N1746="snížená",J1746,0)</f>
        <v>0</v>
      </c>
      <c r="BG1746" s="149">
        <f>IF(N1746="zákl. přenesená",J1746,0)</f>
        <v>0</v>
      </c>
      <c r="BH1746" s="149">
        <f>IF(N1746="sníž. přenesená",J1746,0)</f>
        <v>0</v>
      </c>
      <c r="BI1746" s="149">
        <f>IF(N1746="nulová",J1746,0)</f>
        <v>0</v>
      </c>
      <c r="BJ1746" s="17" t="s">
        <v>86</v>
      </c>
      <c r="BK1746" s="149">
        <f>ROUND(I1746*H1746,2)</f>
        <v>0</v>
      </c>
      <c r="BL1746" s="17" t="s">
        <v>171</v>
      </c>
      <c r="BM1746" s="148" t="s">
        <v>1673</v>
      </c>
    </row>
    <row r="1747" spans="2:51" s="12" customFormat="1" ht="12">
      <c r="B1747" s="166"/>
      <c r="D1747" s="150" t="s">
        <v>296</v>
      </c>
      <c r="E1747" s="167" t="s">
        <v>1</v>
      </c>
      <c r="F1747" s="168" t="s">
        <v>1004</v>
      </c>
      <c r="H1747" s="167" t="s">
        <v>1</v>
      </c>
      <c r="I1747" s="169"/>
      <c r="L1747" s="166"/>
      <c r="M1747" s="170"/>
      <c r="T1747" s="171"/>
      <c r="AT1747" s="167" t="s">
        <v>296</v>
      </c>
      <c r="AU1747" s="167" t="s">
        <v>89</v>
      </c>
      <c r="AV1747" s="12" t="s">
        <v>86</v>
      </c>
      <c r="AW1747" s="12" t="s">
        <v>33</v>
      </c>
      <c r="AX1747" s="12" t="s">
        <v>78</v>
      </c>
      <c r="AY1747" s="167" t="s">
        <v>150</v>
      </c>
    </row>
    <row r="1748" spans="2:51" s="12" customFormat="1" ht="12">
      <c r="B1748" s="166"/>
      <c r="D1748" s="150" t="s">
        <v>296</v>
      </c>
      <c r="E1748" s="167" t="s">
        <v>1</v>
      </c>
      <c r="F1748" s="168" t="s">
        <v>1005</v>
      </c>
      <c r="H1748" s="167" t="s">
        <v>1</v>
      </c>
      <c r="I1748" s="169"/>
      <c r="L1748" s="166"/>
      <c r="M1748" s="170"/>
      <c r="T1748" s="171"/>
      <c r="AT1748" s="167" t="s">
        <v>296</v>
      </c>
      <c r="AU1748" s="167" t="s">
        <v>89</v>
      </c>
      <c r="AV1748" s="12" t="s">
        <v>86</v>
      </c>
      <c r="AW1748" s="12" t="s">
        <v>33</v>
      </c>
      <c r="AX1748" s="12" t="s">
        <v>78</v>
      </c>
      <c r="AY1748" s="167" t="s">
        <v>150</v>
      </c>
    </row>
    <row r="1749" spans="2:51" s="13" customFormat="1" ht="12">
      <c r="B1749" s="172"/>
      <c r="D1749" s="150" t="s">
        <v>296</v>
      </c>
      <c r="E1749" s="173" t="s">
        <v>1</v>
      </c>
      <c r="F1749" s="174" t="s">
        <v>1674</v>
      </c>
      <c r="H1749" s="175">
        <v>6.54</v>
      </c>
      <c r="I1749" s="176"/>
      <c r="L1749" s="172"/>
      <c r="M1749" s="177"/>
      <c r="T1749" s="178"/>
      <c r="AT1749" s="173" t="s">
        <v>296</v>
      </c>
      <c r="AU1749" s="173" t="s">
        <v>89</v>
      </c>
      <c r="AV1749" s="13" t="s">
        <v>89</v>
      </c>
      <c r="AW1749" s="13" t="s">
        <v>33</v>
      </c>
      <c r="AX1749" s="13" t="s">
        <v>78</v>
      </c>
      <c r="AY1749" s="173" t="s">
        <v>150</v>
      </c>
    </row>
    <row r="1750" spans="2:51" s="14" customFormat="1" ht="12">
      <c r="B1750" s="179"/>
      <c r="D1750" s="150" t="s">
        <v>296</v>
      </c>
      <c r="E1750" s="180" t="s">
        <v>1</v>
      </c>
      <c r="F1750" s="181" t="s">
        <v>303</v>
      </c>
      <c r="H1750" s="182">
        <v>6.54</v>
      </c>
      <c r="I1750" s="183"/>
      <c r="L1750" s="179"/>
      <c r="M1750" s="184"/>
      <c r="T1750" s="185"/>
      <c r="AT1750" s="180" t="s">
        <v>296</v>
      </c>
      <c r="AU1750" s="180" t="s">
        <v>89</v>
      </c>
      <c r="AV1750" s="14" t="s">
        <v>171</v>
      </c>
      <c r="AW1750" s="14" t="s">
        <v>33</v>
      </c>
      <c r="AX1750" s="14" t="s">
        <v>86</v>
      </c>
      <c r="AY1750" s="180" t="s">
        <v>150</v>
      </c>
    </row>
    <row r="1751" spans="2:65" s="1" customFormat="1" ht="24.2" customHeight="1">
      <c r="B1751" s="32"/>
      <c r="C1751" s="136" t="s">
        <v>1675</v>
      </c>
      <c r="D1751" s="136" t="s">
        <v>153</v>
      </c>
      <c r="E1751" s="137" t="s">
        <v>1676</v>
      </c>
      <c r="F1751" s="138" t="s">
        <v>1677</v>
      </c>
      <c r="G1751" s="139" t="s">
        <v>188</v>
      </c>
      <c r="H1751" s="140">
        <v>7.521</v>
      </c>
      <c r="I1751" s="141"/>
      <c r="J1751" s="142">
        <f>ROUND(I1751*H1751,2)</f>
        <v>0</v>
      </c>
      <c r="K1751" s="138" t="s">
        <v>294</v>
      </c>
      <c r="L1751" s="143"/>
      <c r="M1751" s="144" t="s">
        <v>1</v>
      </c>
      <c r="N1751" s="145" t="s">
        <v>43</v>
      </c>
      <c r="P1751" s="146">
        <f>O1751*H1751</f>
        <v>0</v>
      </c>
      <c r="Q1751" s="146">
        <v>0.00164</v>
      </c>
      <c r="R1751" s="146">
        <f>Q1751*H1751</f>
        <v>0.01233444</v>
      </c>
      <c r="S1751" s="146">
        <v>0</v>
      </c>
      <c r="T1751" s="147">
        <f>S1751*H1751</f>
        <v>0</v>
      </c>
      <c r="AR1751" s="148" t="s">
        <v>801</v>
      </c>
      <c r="AT1751" s="148" t="s">
        <v>153</v>
      </c>
      <c r="AU1751" s="148" t="s">
        <v>89</v>
      </c>
      <c r="AY1751" s="17" t="s">
        <v>150</v>
      </c>
      <c r="BE1751" s="149">
        <f>IF(N1751="základní",J1751,0)</f>
        <v>0</v>
      </c>
      <c r="BF1751" s="149">
        <f>IF(N1751="snížená",J1751,0)</f>
        <v>0</v>
      </c>
      <c r="BG1751" s="149">
        <f>IF(N1751="zákl. přenesená",J1751,0)</f>
        <v>0</v>
      </c>
      <c r="BH1751" s="149">
        <f>IF(N1751="sníž. přenesená",J1751,0)</f>
        <v>0</v>
      </c>
      <c r="BI1751" s="149">
        <f>IF(N1751="nulová",J1751,0)</f>
        <v>0</v>
      </c>
      <c r="BJ1751" s="17" t="s">
        <v>86</v>
      </c>
      <c r="BK1751" s="149">
        <f>ROUND(I1751*H1751,2)</f>
        <v>0</v>
      </c>
      <c r="BL1751" s="17" t="s">
        <v>801</v>
      </c>
      <c r="BM1751" s="148" t="s">
        <v>1678</v>
      </c>
    </row>
    <row r="1752" spans="2:51" s="13" customFormat="1" ht="12">
      <c r="B1752" s="172"/>
      <c r="D1752" s="150" t="s">
        <v>296</v>
      </c>
      <c r="F1752" s="174" t="s">
        <v>1679</v>
      </c>
      <c r="H1752" s="175">
        <v>7.521</v>
      </c>
      <c r="I1752" s="176"/>
      <c r="L1752" s="172"/>
      <c r="M1752" s="177"/>
      <c r="T1752" s="178"/>
      <c r="AT1752" s="173" t="s">
        <v>296</v>
      </c>
      <c r="AU1752" s="173" t="s">
        <v>89</v>
      </c>
      <c r="AV1752" s="13" t="s">
        <v>89</v>
      </c>
      <c r="AW1752" s="13" t="s">
        <v>4</v>
      </c>
      <c r="AX1752" s="13" t="s">
        <v>86</v>
      </c>
      <c r="AY1752" s="173" t="s">
        <v>150</v>
      </c>
    </row>
    <row r="1753" spans="2:65" s="1" customFormat="1" ht="24.2" customHeight="1">
      <c r="B1753" s="32"/>
      <c r="C1753" s="154" t="s">
        <v>1680</v>
      </c>
      <c r="D1753" s="154" t="s">
        <v>172</v>
      </c>
      <c r="E1753" s="155" t="s">
        <v>1681</v>
      </c>
      <c r="F1753" s="156" t="s">
        <v>1682</v>
      </c>
      <c r="G1753" s="157" t="s">
        <v>188</v>
      </c>
      <c r="H1753" s="158">
        <v>14.4</v>
      </c>
      <c r="I1753" s="159"/>
      <c r="J1753" s="160">
        <f>ROUND(I1753*H1753,2)</f>
        <v>0</v>
      </c>
      <c r="K1753" s="156" t="s">
        <v>294</v>
      </c>
      <c r="L1753" s="32"/>
      <c r="M1753" s="161" t="s">
        <v>1</v>
      </c>
      <c r="N1753" s="162" t="s">
        <v>43</v>
      </c>
      <c r="P1753" s="146">
        <f>O1753*H1753</f>
        <v>0</v>
      </c>
      <c r="Q1753" s="146">
        <v>0.00065</v>
      </c>
      <c r="R1753" s="146">
        <f>Q1753*H1753</f>
        <v>0.00936</v>
      </c>
      <c r="S1753" s="146">
        <v>0.001</v>
      </c>
      <c r="T1753" s="147">
        <f>S1753*H1753</f>
        <v>0.014400000000000001</v>
      </c>
      <c r="AR1753" s="148" t="s">
        <v>171</v>
      </c>
      <c r="AT1753" s="148" t="s">
        <v>172</v>
      </c>
      <c r="AU1753" s="148" t="s">
        <v>89</v>
      </c>
      <c r="AY1753" s="17" t="s">
        <v>150</v>
      </c>
      <c r="BE1753" s="149">
        <f>IF(N1753="základní",J1753,0)</f>
        <v>0</v>
      </c>
      <c r="BF1753" s="149">
        <f>IF(N1753="snížená",J1753,0)</f>
        <v>0</v>
      </c>
      <c r="BG1753" s="149">
        <f>IF(N1753="zákl. přenesená",J1753,0)</f>
        <v>0</v>
      </c>
      <c r="BH1753" s="149">
        <f>IF(N1753="sníž. přenesená",J1753,0)</f>
        <v>0</v>
      </c>
      <c r="BI1753" s="149">
        <f>IF(N1753="nulová",J1753,0)</f>
        <v>0</v>
      </c>
      <c r="BJ1753" s="17" t="s">
        <v>86</v>
      </c>
      <c r="BK1753" s="149">
        <f>ROUND(I1753*H1753,2)</f>
        <v>0</v>
      </c>
      <c r="BL1753" s="17" t="s">
        <v>171</v>
      </c>
      <c r="BM1753" s="148" t="s">
        <v>1683</v>
      </c>
    </row>
    <row r="1754" spans="2:47" s="1" customFormat="1" ht="48.75">
      <c r="B1754" s="32"/>
      <c r="D1754" s="150" t="s">
        <v>160</v>
      </c>
      <c r="F1754" s="151" t="s">
        <v>1684</v>
      </c>
      <c r="I1754" s="152"/>
      <c r="L1754" s="32"/>
      <c r="M1754" s="153"/>
      <c r="T1754" s="56"/>
      <c r="AT1754" s="17" t="s">
        <v>160</v>
      </c>
      <c r="AU1754" s="17" t="s">
        <v>89</v>
      </c>
    </row>
    <row r="1755" spans="2:51" s="12" customFormat="1" ht="12">
      <c r="B1755" s="166"/>
      <c r="D1755" s="150" t="s">
        <v>296</v>
      </c>
      <c r="E1755" s="167" t="s">
        <v>1</v>
      </c>
      <c r="F1755" s="168" t="s">
        <v>1004</v>
      </c>
      <c r="H1755" s="167" t="s">
        <v>1</v>
      </c>
      <c r="I1755" s="169"/>
      <c r="L1755" s="166"/>
      <c r="M1755" s="170"/>
      <c r="T1755" s="171"/>
      <c r="AT1755" s="167" t="s">
        <v>296</v>
      </c>
      <c r="AU1755" s="167" t="s">
        <v>89</v>
      </c>
      <c r="AV1755" s="12" t="s">
        <v>86</v>
      </c>
      <c r="AW1755" s="12" t="s">
        <v>33</v>
      </c>
      <c r="AX1755" s="12" t="s">
        <v>78</v>
      </c>
      <c r="AY1755" s="167" t="s">
        <v>150</v>
      </c>
    </row>
    <row r="1756" spans="2:51" s="12" customFormat="1" ht="12">
      <c r="B1756" s="166"/>
      <c r="D1756" s="150" t="s">
        <v>296</v>
      </c>
      <c r="E1756" s="167" t="s">
        <v>1</v>
      </c>
      <c r="F1756" s="168" t="s">
        <v>1005</v>
      </c>
      <c r="H1756" s="167" t="s">
        <v>1</v>
      </c>
      <c r="I1756" s="169"/>
      <c r="L1756" s="166"/>
      <c r="M1756" s="170"/>
      <c r="T1756" s="171"/>
      <c r="AT1756" s="167" t="s">
        <v>296</v>
      </c>
      <c r="AU1756" s="167" t="s">
        <v>89</v>
      </c>
      <c r="AV1756" s="12" t="s">
        <v>86</v>
      </c>
      <c r="AW1756" s="12" t="s">
        <v>33</v>
      </c>
      <c r="AX1756" s="12" t="s">
        <v>78</v>
      </c>
      <c r="AY1756" s="167" t="s">
        <v>150</v>
      </c>
    </row>
    <row r="1757" spans="2:51" s="13" customFormat="1" ht="12">
      <c r="B1757" s="172"/>
      <c r="D1757" s="150" t="s">
        <v>296</v>
      </c>
      <c r="E1757" s="173" t="s">
        <v>1</v>
      </c>
      <c r="F1757" s="174" t="s">
        <v>1685</v>
      </c>
      <c r="H1757" s="175">
        <v>14.4</v>
      </c>
      <c r="I1757" s="176"/>
      <c r="L1757" s="172"/>
      <c r="M1757" s="177"/>
      <c r="T1757" s="178"/>
      <c r="AT1757" s="173" t="s">
        <v>296</v>
      </c>
      <c r="AU1757" s="173" t="s">
        <v>89</v>
      </c>
      <c r="AV1757" s="13" t="s">
        <v>89</v>
      </c>
      <c r="AW1757" s="13" t="s">
        <v>33</v>
      </c>
      <c r="AX1757" s="13" t="s">
        <v>86</v>
      </c>
      <c r="AY1757" s="173" t="s">
        <v>150</v>
      </c>
    </row>
    <row r="1758" spans="2:65" s="1" customFormat="1" ht="24.2" customHeight="1">
      <c r="B1758" s="32"/>
      <c r="C1758" s="136" t="s">
        <v>1686</v>
      </c>
      <c r="D1758" s="136" t="s">
        <v>153</v>
      </c>
      <c r="E1758" s="137" t="s">
        <v>1687</v>
      </c>
      <c r="F1758" s="138" t="s">
        <v>1688</v>
      </c>
      <c r="G1758" s="139" t="s">
        <v>715</v>
      </c>
      <c r="H1758" s="140">
        <v>0.023</v>
      </c>
      <c r="I1758" s="141"/>
      <c r="J1758" s="142">
        <f>ROUND(I1758*H1758,2)</f>
        <v>0</v>
      </c>
      <c r="K1758" s="138" t="s">
        <v>294</v>
      </c>
      <c r="L1758" s="143"/>
      <c r="M1758" s="144" t="s">
        <v>1</v>
      </c>
      <c r="N1758" s="145" t="s">
        <v>43</v>
      </c>
      <c r="P1758" s="146">
        <f>O1758*H1758</f>
        <v>0</v>
      </c>
      <c r="Q1758" s="146">
        <v>1</v>
      </c>
      <c r="R1758" s="146">
        <f>Q1758*H1758</f>
        <v>0.023</v>
      </c>
      <c r="S1758" s="146">
        <v>0</v>
      </c>
      <c r="T1758" s="147">
        <f>S1758*H1758</f>
        <v>0</v>
      </c>
      <c r="AR1758" s="148" t="s">
        <v>195</v>
      </c>
      <c r="AT1758" s="148" t="s">
        <v>153</v>
      </c>
      <c r="AU1758" s="148" t="s">
        <v>89</v>
      </c>
      <c r="AY1758" s="17" t="s">
        <v>150</v>
      </c>
      <c r="BE1758" s="149">
        <f>IF(N1758="základní",J1758,0)</f>
        <v>0</v>
      </c>
      <c r="BF1758" s="149">
        <f>IF(N1758="snížená",J1758,0)</f>
        <v>0</v>
      </c>
      <c r="BG1758" s="149">
        <f>IF(N1758="zákl. přenesená",J1758,0)</f>
        <v>0</v>
      </c>
      <c r="BH1758" s="149">
        <f>IF(N1758="sníž. přenesená",J1758,0)</f>
        <v>0</v>
      </c>
      <c r="BI1758" s="149">
        <f>IF(N1758="nulová",J1758,0)</f>
        <v>0</v>
      </c>
      <c r="BJ1758" s="17" t="s">
        <v>86</v>
      </c>
      <c r="BK1758" s="149">
        <f>ROUND(I1758*H1758,2)</f>
        <v>0</v>
      </c>
      <c r="BL1758" s="17" t="s">
        <v>171</v>
      </c>
      <c r="BM1758" s="148" t="s">
        <v>1689</v>
      </c>
    </row>
    <row r="1759" spans="2:51" s="13" customFormat="1" ht="12">
      <c r="B1759" s="172"/>
      <c r="D1759" s="150" t="s">
        <v>296</v>
      </c>
      <c r="F1759" s="174" t="s">
        <v>1690</v>
      </c>
      <c r="H1759" s="175">
        <v>0.023</v>
      </c>
      <c r="I1759" s="176"/>
      <c r="L1759" s="172"/>
      <c r="M1759" s="177"/>
      <c r="T1759" s="178"/>
      <c r="AT1759" s="173" t="s">
        <v>296</v>
      </c>
      <c r="AU1759" s="173" t="s">
        <v>89</v>
      </c>
      <c r="AV1759" s="13" t="s">
        <v>89</v>
      </c>
      <c r="AW1759" s="13" t="s">
        <v>4</v>
      </c>
      <c r="AX1759" s="13" t="s">
        <v>86</v>
      </c>
      <c r="AY1759" s="173" t="s">
        <v>150</v>
      </c>
    </row>
    <row r="1760" spans="2:63" s="11" customFormat="1" ht="22.9" customHeight="1">
      <c r="B1760" s="124"/>
      <c r="D1760" s="125" t="s">
        <v>77</v>
      </c>
      <c r="E1760" s="134" t="s">
        <v>1691</v>
      </c>
      <c r="F1760" s="134" t="s">
        <v>1692</v>
      </c>
      <c r="I1760" s="127"/>
      <c r="J1760" s="135">
        <f>BK1760</f>
        <v>0</v>
      </c>
      <c r="L1760" s="124"/>
      <c r="M1760" s="129"/>
      <c r="P1760" s="130">
        <f>SUM(P1761:P1802)</f>
        <v>0</v>
      </c>
      <c r="R1760" s="130">
        <f>SUM(R1761:R1802)</f>
        <v>0</v>
      </c>
      <c r="T1760" s="131">
        <f>SUM(T1761:T1802)</f>
        <v>0</v>
      </c>
      <c r="AR1760" s="125" t="s">
        <v>86</v>
      </c>
      <c r="AT1760" s="132" t="s">
        <v>77</v>
      </c>
      <c r="AU1760" s="132" t="s">
        <v>86</v>
      </c>
      <c r="AY1760" s="125" t="s">
        <v>150</v>
      </c>
      <c r="BK1760" s="133">
        <f>SUM(BK1761:BK1802)</f>
        <v>0</v>
      </c>
    </row>
    <row r="1761" spans="2:65" s="1" customFormat="1" ht="21.75" customHeight="1">
      <c r="B1761" s="32"/>
      <c r="C1761" s="154" t="s">
        <v>1693</v>
      </c>
      <c r="D1761" s="154" t="s">
        <v>172</v>
      </c>
      <c r="E1761" s="155" t="s">
        <v>1694</v>
      </c>
      <c r="F1761" s="156" t="s">
        <v>1695</v>
      </c>
      <c r="G1761" s="157" t="s">
        <v>715</v>
      </c>
      <c r="H1761" s="158">
        <v>742.388</v>
      </c>
      <c r="I1761" s="159"/>
      <c r="J1761" s="160">
        <f>ROUND(I1761*H1761,2)</f>
        <v>0</v>
      </c>
      <c r="K1761" s="156" t="s">
        <v>294</v>
      </c>
      <c r="L1761" s="32"/>
      <c r="M1761" s="161" t="s">
        <v>1</v>
      </c>
      <c r="N1761" s="162" t="s">
        <v>43</v>
      </c>
      <c r="P1761" s="146">
        <f>O1761*H1761</f>
        <v>0</v>
      </c>
      <c r="Q1761" s="146">
        <v>0</v>
      </c>
      <c r="R1761" s="146">
        <f>Q1761*H1761</f>
        <v>0</v>
      </c>
      <c r="S1761" s="146">
        <v>0</v>
      </c>
      <c r="T1761" s="147">
        <f>S1761*H1761</f>
        <v>0</v>
      </c>
      <c r="AR1761" s="148" t="s">
        <v>171</v>
      </c>
      <c r="AT1761" s="148" t="s">
        <v>172</v>
      </c>
      <c r="AU1761" s="148" t="s">
        <v>89</v>
      </c>
      <c r="AY1761" s="17" t="s">
        <v>150</v>
      </c>
      <c r="BE1761" s="149">
        <f>IF(N1761="základní",J1761,0)</f>
        <v>0</v>
      </c>
      <c r="BF1761" s="149">
        <f>IF(N1761="snížená",J1761,0)</f>
        <v>0</v>
      </c>
      <c r="BG1761" s="149">
        <f>IF(N1761="zákl. přenesená",J1761,0)</f>
        <v>0</v>
      </c>
      <c r="BH1761" s="149">
        <f>IF(N1761="sníž. přenesená",J1761,0)</f>
        <v>0</v>
      </c>
      <c r="BI1761" s="149">
        <f>IF(N1761="nulová",J1761,0)</f>
        <v>0</v>
      </c>
      <c r="BJ1761" s="17" t="s">
        <v>86</v>
      </c>
      <c r="BK1761" s="149">
        <f>ROUND(I1761*H1761,2)</f>
        <v>0</v>
      </c>
      <c r="BL1761" s="17" t="s">
        <v>171</v>
      </c>
      <c r="BM1761" s="148" t="s">
        <v>1696</v>
      </c>
    </row>
    <row r="1762" spans="2:51" s="12" customFormat="1" ht="12">
      <c r="B1762" s="166"/>
      <c r="D1762" s="150" t="s">
        <v>296</v>
      </c>
      <c r="E1762" s="167" t="s">
        <v>1</v>
      </c>
      <c r="F1762" s="168" t="s">
        <v>1697</v>
      </c>
      <c r="H1762" s="167" t="s">
        <v>1</v>
      </c>
      <c r="I1762" s="169"/>
      <c r="L1762" s="166"/>
      <c r="M1762" s="170"/>
      <c r="T1762" s="171"/>
      <c r="AT1762" s="167" t="s">
        <v>296</v>
      </c>
      <c r="AU1762" s="167" t="s">
        <v>89</v>
      </c>
      <c r="AV1762" s="12" t="s">
        <v>86</v>
      </c>
      <c r="AW1762" s="12" t="s">
        <v>33</v>
      </c>
      <c r="AX1762" s="12" t="s">
        <v>78</v>
      </c>
      <c r="AY1762" s="167" t="s">
        <v>150</v>
      </c>
    </row>
    <row r="1763" spans="2:51" s="13" customFormat="1" ht="12">
      <c r="B1763" s="172"/>
      <c r="D1763" s="150" t="s">
        <v>296</v>
      </c>
      <c r="E1763" s="173" t="s">
        <v>1</v>
      </c>
      <c r="F1763" s="174" t="s">
        <v>1698</v>
      </c>
      <c r="H1763" s="175">
        <v>742.388</v>
      </c>
      <c r="I1763" s="176"/>
      <c r="L1763" s="172"/>
      <c r="M1763" s="177"/>
      <c r="T1763" s="178"/>
      <c r="AT1763" s="173" t="s">
        <v>296</v>
      </c>
      <c r="AU1763" s="173" t="s">
        <v>89</v>
      </c>
      <c r="AV1763" s="13" t="s">
        <v>89</v>
      </c>
      <c r="AW1763" s="13" t="s">
        <v>33</v>
      </c>
      <c r="AX1763" s="13" t="s">
        <v>86</v>
      </c>
      <c r="AY1763" s="173" t="s">
        <v>150</v>
      </c>
    </row>
    <row r="1764" spans="2:65" s="1" customFormat="1" ht="24.2" customHeight="1">
      <c r="B1764" s="32"/>
      <c r="C1764" s="154" t="s">
        <v>1699</v>
      </c>
      <c r="D1764" s="154" t="s">
        <v>172</v>
      </c>
      <c r="E1764" s="155" t="s">
        <v>1700</v>
      </c>
      <c r="F1764" s="156" t="s">
        <v>1701</v>
      </c>
      <c r="G1764" s="157" t="s">
        <v>715</v>
      </c>
      <c r="H1764" s="158">
        <v>11878.208</v>
      </c>
      <c r="I1764" s="159"/>
      <c r="J1764" s="160">
        <f>ROUND(I1764*H1764,2)</f>
        <v>0</v>
      </c>
      <c r="K1764" s="156" t="s">
        <v>294</v>
      </c>
      <c r="L1764" s="32"/>
      <c r="M1764" s="161" t="s">
        <v>1</v>
      </c>
      <c r="N1764" s="162" t="s">
        <v>43</v>
      </c>
      <c r="P1764" s="146">
        <f>O1764*H1764</f>
        <v>0</v>
      </c>
      <c r="Q1764" s="146">
        <v>0</v>
      </c>
      <c r="R1764" s="146">
        <f>Q1764*H1764</f>
        <v>0</v>
      </c>
      <c r="S1764" s="146">
        <v>0</v>
      </c>
      <c r="T1764" s="147">
        <f>S1764*H1764</f>
        <v>0</v>
      </c>
      <c r="AR1764" s="148" t="s">
        <v>171</v>
      </c>
      <c r="AT1764" s="148" t="s">
        <v>172</v>
      </c>
      <c r="AU1764" s="148" t="s">
        <v>89</v>
      </c>
      <c r="AY1764" s="17" t="s">
        <v>150</v>
      </c>
      <c r="BE1764" s="149">
        <f>IF(N1764="základní",J1764,0)</f>
        <v>0</v>
      </c>
      <c r="BF1764" s="149">
        <f>IF(N1764="snížená",J1764,0)</f>
        <v>0</v>
      </c>
      <c r="BG1764" s="149">
        <f>IF(N1764="zákl. přenesená",J1764,0)</f>
        <v>0</v>
      </c>
      <c r="BH1764" s="149">
        <f>IF(N1764="sníž. přenesená",J1764,0)</f>
        <v>0</v>
      </c>
      <c r="BI1764" s="149">
        <f>IF(N1764="nulová",J1764,0)</f>
        <v>0</v>
      </c>
      <c r="BJ1764" s="17" t="s">
        <v>86</v>
      </c>
      <c r="BK1764" s="149">
        <f>ROUND(I1764*H1764,2)</f>
        <v>0</v>
      </c>
      <c r="BL1764" s="17" t="s">
        <v>171</v>
      </c>
      <c r="BM1764" s="148" t="s">
        <v>1702</v>
      </c>
    </row>
    <row r="1765" spans="2:51" s="13" customFormat="1" ht="12">
      <c r="B1765" s="172"/>
      <c r="D1765" s="150" t="s">
        <v>296</v>
      </c>
      <c r="F1765" s="174" t="s">
        <v>1703</v>
      </c>
      <c r="H1765" s="175">
        <v>11878.208</v>
      </c>
      <c r="I1765" s="176"/>
      <c r="L1765" s="172"/>
      <c r="M1765" s="177"/>
      <c r="T1765" s="178"/>
      <c r="AT1765" s="173" t="s">
        <v>296</v>
      </c>
      <c r="AU1765" s="173" t="s">
        <v>89</v>
      </c>
      <c r="AV1765" s="13" t="s">
        <v>89</v>
      </c>
      <c r="AW1765" s="13" t="s">
        <v>4</v>
      </c>
      <c r="AX1765" s="13" t="s">
        <v>86</v>
      </c>
      <c r="AY1765" s="173" t="s">
        <v>150</v>
      </c>
    </row>
    <row r="1766" spans="2:65" s="1" customFormat="1" ht="21.75" customHeight="1">
      <c r="B1766" s="32"/>
      <c r="C1766" s="154" t="s">
        <v>1704</v>
      </c>
      <c r="D1766" s="154" t="s">
        <v>172</v>
      </c>
      <c r="E1766" s="155" t="s">
        <v>1705</v>
      </c>
      <c r="F1766" s="156" t="s">
        <v>1706</v>
      </c>
      <c r="G1766" s="157" t="s">
        <v>715</v>
      </c>
      <c r="H1766" s="158">
        <v>830.753</v>
      </c>
      <c r="I1766" s="159"/>
      <c r="J1766" s="160">
        <f>ROUND(I1766*H1766,2)</f>
        <v>0</v>
      </c>
      <c r="K1766" s="156" t="s">
        <v>294</v>
      </c>
      <c r="L1766" s="32"/>
      <c r="M1766" s="161" t="s">
        <v>1</v>
      </c>
      <c r="N1766" s="162" t="s">
        <v>43</v>
      </c>
      <c r="P1766" s="146">
        <f>O1766*H1766</f>
        <v>0</v>
      </c>
      <c r="Q1766" s="146">
        <v>0</v>
      </c>
      <c r="R1766" s="146">
        <f>Q1766*H1766</f>
        <v>0</v>
      </c>
      <c r="S1766" s="146">
        <v>0</v>
      </c>
      <c r="T1766" s="147">
        <f>S1766*H1766</f>
        <v>0</v>
      </c>
      <c r="AR1766" s="148" t="s">
        <v>171</v>
      </c>
      <c r="AT1766" s="148" t="s">
        <v>172</v>
      </c>
      <c r="AU1766" s="148" t="s">
        <v>89</v>
      </c>
      <c r="AY1766" s="17" t="s">
        <v>150</v>
      </c>
      <c r="BE1766" s="149">
        <f>IF(N1766="základní",J1766,0)</f>
        <v>0</v>
      </c>
      <c r="BF1766" s="149">
        <f>IF(N1766="snížená",J1766,0)</f>
        <v>0</v>
      </c>
      <c r="BG1766" s="149">
        <f>IF(N1766="zákl. přenesená",J1766,0)</f>
        <v>0</v>
      </c>
      <c r="BH1766" s="149">
        <f>IF(N1766="sníž. přenesená",J1766,0)</f>
        <v>0</v>
      </c>
      <c r="BI1766" s="149">
        <f>IF(N1766="nulová",J1766,0)</f>
        <v>0</v>
      </c>
      <c r="BJ1766" s="17" t="s">
        <v>86</v>
      </c>
      <c r="BK1766" s="149">
        <f>ROUND(I1766*H1766,2)</f>
        <v>0</v>
      </c>
      <c r="BL1766" s="17" t="s">
        <v>171</v>
      </c>
      <c r="BM1766" s="148" t="s">
        <v>1707</v>
      </c>
    </row>
    <row r="1767" spans="2:51" s="12" customFormat="1" ht="12">
      <c r="B1767" s="166"/>
      <c r="D1767" s="150" t="s">
        <v>296</v>
      </c>
      <c r="E1767" s="167" t="s">
        <v>1</v>
      </c>
      <c r="F1767" s="168" t="s">
        <v>1708</v>
      </c>
      <c r="H1767" s="167" t="s">
        <v>1</v>
      </c>
      <c r="I1767" s="169"/>
      <c r="L1767" s="166"/>
      <c r="M1767" s="170"/>
      <c r="T1767" s="171"/>
      <c r="AT1767" s="167" t="s">
        <v>296</v>
      </c>
      <c r="AU1767" s="167" t="s">
        <v>89</v>
      </c>
      <c r="AV1767" s="12" t="s">
        <v>86</v>
      </c>
      <c r="AW1767" s="12" t="s">
        <v>33</v>
      </c>
      <c r="AX1767" s="12" t="s">
        <v>78</v>
      </c>
      <c r="AY1767" s="167" t="s">
        <v>150</v>
      </c>
    </row>
    <row r="1768" spans="2:51" s="13" customFormat="1" ht="12">
      <c r="B1768" s="172"/>
      <c r="D1768" s="150" t="s">
        <v>296</v>
      </c>
      <c r="E1768" s="173" t="s">
        <v>1</v>
      </c>
      <c r="F1768" s="174" t="s">
        <v>1709</v>
      </c>
      <c r="H1768" s="175">
        <v>576.716</v>
      </c>
      <c r="I1768" s="176"/>
      <c r="L1768" s="172"/>
      <c r="M1768" s="177"/>
      <c r="T1768" s="178"/>
      <c r="AT1768" s="173" t="s">
        <v>296</v>
      </c>
      <c r="AU1768" s="173" t="s">
        <v>89</v>
      </c>
      <c r="AV1768" s="13" t="s">
        <v>89</v>
      </c>
      <c r="AW1768" s="13" t="s">
        <v>33</v>
      </c>
      <c r="AX1768" s="13" t="s">
        <v>78</v>
      </c>
      <c r="AY1768" s="173" t="s">
        <v>150</v>
      </c>
    </row>
    <row r="1769" spans="2:51" s="12" customFormat="1" ht="12">
      <c r="B1769" s="166"/>
      <c r="D1769" s="150" t="s">
        <v>296</v>
      </c>
      <c r="E1769" s="167" t="s">
        <v>1</v>
      </c>
      <c r="F1769" s="168" t="s">
        <v>1710</v>
      </c>
      <c r="H1769" s="167" t="s">
        <v>1</v>
      </c>
      <c r="I1769" s="169"/>
      <c r="L1769" s="166"/>
      <c r="M1769" s="170"/>
      <c r="T1769" s="171"/>
      <c r="AT1769" s="167" t="s">
        <v>296</v>
      </c>
      <c r="AU1769" s="167" t="s">
        <v>89</v>
      </c>
      <c r="AV1769" s="12" t="s">
        <v>86</v>
      </c>
      <c r="AW1769" s="12" t="s">
        <v>33</v>
      </c>
      <c r="AX1769" s="12" t="s">
        <v>78</v>
      </c>
      <c r="AY1769" s="167" t="s">
        <v>150</v>
      </c>
    </row>
    <row r="1770" spans="2:51" s="13" customFormat="1" ht="12">
      <c r="B1770" s="172"/>
      <c r="D1770" s="150" t="s">
        <v>296</v>
      </c>
      <c r="E1770" s="173" t="s">
        <v>1</v>
      </c>
      <c r="F1770" s="174" t="s">
        <v>1711</v>
      </c>
      <c r="H1770" s="175">
        <v>161.945</v>
      </c>
      <c r="I1770" s="176"/>
      <c r="L1770" s="172"/>
      <c r="M1770" s="177"/>
      <c r="T1770" s="178"/>
      <c r="AT1770" s="173" t="s">
        <v>296</v>
      </c>
      <c r="AU1770" s="173" t="s">
        <v>89</v>
      </c>
      <c r="AV1770" s="13" t="s">
        <v>89</v>
      </c>
      <c r="AW1770" s="13" t="s">
        <v>33</v>
      </c>
      <c r="AX1770" s="13" t="s">
        <v>78</v>
      </c>
      <c r="AY1770" s="173" t="s">
        <v>150</v>
      </c>
    </row>
    <row r="1771" spans="2:51" s="12" customFormat="1" ht="22.5">
      <c r="B1771" s="166"/>
      <c r="D1771" s="150" t="s">
        <v>296</v>
      </c>
      <c r="E1771" s="167" t="s">
        <v>1</v>
      </c>
      <c r="F1771" s="168" t="s">
        <v>1712</v>
      </c>
      <c r="H1771" s="167" t="s">
        <v>1</v>
      </c>
      <c r="I1771" s="169"/>
      <c r="L1771" s="166"/>
      <c r="M1771" s="170"/>
      <c r="T1771" s="171"/>
      <c r="AT1771" s="167" t="s">
        <v>296</v>
      </c>
      <c r="AU1771" s="167" t="s">
        <v>89</v>
      </c>
      <c r="AV1771" s="12" t="s">
        <v>86</v>
      </c>
      <c r="AW1771" s="12" t="s">
        <v>33</v>
      </c>
      <c r="AX1771" s="12" t="s">
        <v>78</v>
      </c>
      <c r="AY1771" s="167" t="s">
        <v>150</v>
      </c>
    </row>
    <row r="1772" spans="2:51" s="13" customFormat="1" ht="12">
      <c r="B1772" s="172"/>
      <c r="D1772" s="150" t="s">
        <v>296</v>
      </c>
      <c r="E1772" s="173" t="s">
        <v>1</v>
      </c>
      <c r="F1772" s="174" t="s">
        <v>1713</v>
      </c>
      <c r="H1772" s="175">
        <v>92.092</v>
      </c>
      <c r="I1772" s="176"/>
      <c r="L1772" s="172"/>
      <c r="M1772" s="177"/>
      <c r="T1772" s="178"/>
      <c r="AT1772" s="173" t="s">
        <v>296</v>
      </c>
      <c r="AU1772" s="173" t="s">
        <v>89</v>
      </c>
      <c r="AV1772" s="13" t="s">
        <v>89</v>
      </c>
      <c r="AW1772" s="13" t="s">
        <v>33</v>
      </c>
      <c r="AX1772" s="13" t="s">
        <v>78</v>
      </c>
      <c r="AY1772" s="173" t="s">
        <v>150</v>
      </c>
    </row>
    <row r="1773" spans="2:51" s="14" customFormat="1" ht="12">
      <c r="B1773" s="179"/>
      <c r="D1773" s="150" t="s">
        <v>296</v>
      </c>
      <c r="E1773" s="180" t="s">
        <v>1</v>
      </c>
      <c r="F1773" s="181" t="s">
        <v>303</v>
      </c>
      <c r="H1773" s="182">
        <v>830.753</v>
      </c>
      <c r="I1773" s="183"/>
      <c r="L1773" s="179"/>
      <c r="M1773" s="184"/>
      <c r="T1773" s="185"/>
      <c r="AT1773" s="180" t="s">
        <v>296</v>
      </c>
      <c r="AU1773" s="180" t="s">
        <v>89</v>
      </c>
      <c r="AV1773" s="14" t="s">
        <v>171</v>
      </c>
      <c r="AW1773" s="14" t="s">
        <v>33</v>
      </c>
      <c r="AX1773" s="14" t="s">
        <v>86</v>
      </c>
      <c r="AY1773" s="180" t="s">
        <v>150</v>
      </c>
    </row>
    <row r="1774" spans="2:65" s="1" customFormat="1" ht="24.2" customHeight="1">
      <c r="B1774" s="32"/>
      <c r="C1774" s="154" t="s">
        <v>1714</v>
      </c>
      <c r="D1774" s="154" t="s">
        <v>172</v>
      </c>
      <c r="E1774" s="155" t="s">
        <v>1715</v>
      </c>
      <c r="F1774" s="156" t="s">
        <v>1716</v>
      </c>
      <c r="G1774" s="157" t="s">
        <v>715</v>
      </c>
      <c r="H1774" s="158">
        <v>19210.908</v>
      </c>
      <c r="I1774" s="159"/>
      <c r="J1774" s="160">
        <f>ROUND(I1774*H1774,2)</f>
        <v>0</v>
      </c>
      <c r="K1774" s="156" t="s">
        <v>294</v>
      </c>
      <c r="L1774" s="32"/>
      <c r="M1774" s="161" t="s">
        <v>1</v>
      </c>
      <c r="N1774" s="162" t="s">
        <v>43</v>
      </c>
      <c r="P1774" s="146">
        <f>O1774*H1774</f>
        <v>0</v>
      </c>
      <c r="Q1774" s="146">
        <v>0</v>
      </c>
      <c r="R1774" s="146">
        <f>Q1774*H1774</f>
        <v>0</v>
      </c>
      <c r="S1774" s="146">
        <v>0</v>
      </c>
      <c r="T1774" s="147">
        <f>S1774*H1774</f>
        <v>0</v>
      </c>
      <c r="AR1774" s="148" t="s">
        <v>171</v>
      </c>
      <c r="AT1774" s="148" t="s">
        <v>172</v>
      </c>
      <c r="AU1774" s="148" t="s">
        <v>89</v>
      </c>
      <c r="AY1774" s="17" t="s">
        <v>150</v>
      </c>
      <c r="BE1774" s="149">
        <f>IF(N1774="základní",J1774,0)</f>
        <v>0</v>
      </c>
      <c r="BF1774" s="149">
        <f>IF(N1774="snížená",J1774,0)</f>
        <v>0</v>
      </c>
      <c r="BG1774" s="149">
        <f>IF(N1774="zákl. přenesená",J1774,0)</f>
        <v>0</v>
      </c>
      <c r="BH1774" s="149">
        <f>IF(N1774="sníž. přenesená",J1774,0)</f>
        <v>0</v>
      </c>
      <c r="BI1774" s="149">
        <f>IF(N1774="nulová",J1774,0)</f>
        <v>0</v>
      </c>
      <c r="BJ1774" s="17" t="s">
        <v>86</v>
      </c>
      <c r="BK1774" s="149">
        <f>ROUND(I1774*H1774,2)</f>
        <v>0</v>
      </c>
      <c r="BL1774" s="17" t="s">
        <v>171</v>
      </c>
      <c r="BM1774" s="148" t="s">
        <v>1717</v>
      </c>
    </row>
    <row r="1775" spans="2:51" s="12" customFormat="1" ht="12">
      <c r="B1775" s="166"/>
      <c r="D1775" s="150" t="s">
        <v>296</v>
      </c>
      <c r="E1775" s="167" t="s">
        <v>1</v>
      </c>
      <c r="F1775" s="168" t="s">
        <v>1708</v>
      </c>
      <c r="H1775" s="167" t="s">
        <v>1</v>
      </c>
      <c r="I1775" s="169"/>
      <c r="L1775" s="166"/>
      <c r="M1775" s="170"/>
      <c r="T1775" s="171"/>
      <c r="AT1775" s="167" t="s">
        <v>296</v>
      </c>
      <c r="AU1775" s="167" t="s">
        <v>89</v>
      </c>
      <c r="AV1775" s="12" t="s">
        <v>86</v>
      </c>
      <c r="AW1775" s="12" t="s">
        <v>33</v>
      </c>
      <c r="AX1775" s="12" t="s">
        <v>78</v>
      </c>
      <c r="AY1775" s="167" t="s">
        <v>150</v>
      </c>
    </row>
    <row r="1776" spans="2:51" s="13" customFormat="1" ht="12">
      <c r="B1776" s="172"/>
      <c r="D1776" s="150" t="s">
        <v>296</v>
      </c>
      <c r="E1776" s="173" t="s">
        <v>1</v>
      </c>
      <c r="F1776" s="174" t="s">
        <v>1709</v>
      </c>
      <c r="H1776" s="175">
        <v>576.716</v>
      </c>
      <c r="I1776" s="176"/>
      <c r="L1776" s="172"/>
      <c r="M1776" s="177"/>
      <c r="T1776" s="178"/>
      <c r="AT1776" s="173" t="s">
        <v>296</v>
      </c>
      <c r="AU1776" s="173" t="s">
        <v>89</v>
      </c>
      <c r="AV1776" s="13" t="s">
        <v>89</v>
      </c>
      <c r="AW1776" s="13" t="s">
        <v>33</v>
      </c>
      <c r="AX1776" s="13" t="s">
        <v>78</v>
      </c>
      <c r="AY1776" s="173" t="s">
        <v>150</v>
      </c>
    </row>
    <row r="1777" spans="2:51" s="15" customFormat="1" ht="12">
      <c r="B1777" s="186"/>
      <c r="D1777" s="150" t="s">
        <v>296</v>
      </c>
      <c r="E1777" s="187" t="s">
        <v>1</v>
      </c>
      <c r="F1777" s="188" t="s">
        <v>430</v>
      </c>
      <c r="H1777" s="189">
        <v>576.716</v>
      </c>
      <c r="I1777" s="190"/>
      <c r="L1777" s="186"/>
      <c r="M1777" s="191"/>
      <c r="T1777" s="192"/>
      <c r="AT1777" s="187" t="s">
        <v>296</v>
      </c>
      <c r="AU1777" s="187" t="s">
        <v>89</v>
      </c>
      <c r="AV1777" s="15" t="s">
        <v>166</v>
      </c>
      <c r="AW1777" s="15" t="s">
        <v>33</v>
      </c>
      <c r="AX1777" s="15" t="s">
        <v>78</v>
      </c>
      <c r="AY1777" s="187" t="s">
        <v>150</v>
      </c>
    </row>
    <row r="1778" spans="2:51" s="12" customFormat="1" ht="22.5">
      <c r="B1778" s="166"/>
      <c r="D1778" s="150" t="s">
        <v>296</v>
      </c>
      <c r="E1778" s="167" t="s">
        <v>1</v>
      </c>
      <c r="F1778" s="168" t="s">
        <v>1712</v>
      </c>
      <c r="H1778" s="167" t="s">
        <v>1</v>
      </c>
      <c r="I1778" s="169"/>
      <c r="L1778" s="166"/>
      <c r="M1778" s="170"/>
      <c r="T1778" s="171"/>
      <c r="AT1778" s="167" t="s">
        <v>296</v>
      </c>
      <c r="AU1778" s="167" t="s">
        <v>89</v>
      </c>
      <c r="AV1778" s="12" t="s">
        <v>86</v>
      </c>
      <c r="AW1778" s="12" t="s">
        <v>33</v>
      </c>
      <c r="AX1778" s="12" t="s">
        <v>78</v>
      </c>
      <c r="AY1778" s="167" t="s">
        <v>150</v>
      </c>
    </row>
    <row r="1779" spans="2:51" s="13" customFormat="1" ht="12">
      <c r="B1779" s="172"/>
      <c r="D1779" s="150" t="s">
        <v>296</v>
      </c>
      <c r="E1779" s="173" t="s">
        <v>1</v>
      </c>
      <c r="F1779" s="174" t="s">
        <v>1713</v>
      </c>
      <c r="H1779" s="175">
        <v>92.092</v>
      </c>
      <c r="I1779" s="176"/>
      <c r="L1779" s="172"/>
      <c r="M1779" s="177"/>
      <c r="T1779" s="178"/>
      <c r="AT1779" s="173" t="s">
        <v>296</v>
      </c>
      <c r="AU1779" s="173" t="s">
        <v>89</v>
      </c>
      <c r="AV1779" s="13" t="s">
        <v>89</v>
      </c>
      <c r="AW1779" s="13" t="s">
        <v>33</v>
      </c>
      <c r="AX1779" s="13" t="s">
        <v>78</v>
      </c>
      <c r="AY1779" s="173" t="s">
        <v>150</v>
      </c>
    </row>
    <row r="1780" spans="2:51" s="15" customFormat="1" ht="12">
      <c r="B1780" s="186"/>
      <c r="D1780" s="150" t="s">
        <v>296</v>
      </c>
      <c r="E1780" s="187" t="s">
        <v>1</v>
      </c>
      <c r="F1780" s="188" t="s">
        <v>430</v>
      </c>
      <c r="H1780" s="189">
        <v>92.092</v>
      </c>
      <c r="I1780" s="190"/>
      <c r="L1780" s="186"/>
      <c r="M1780" s="191"/>
      <c r="T1780" s="192"/>
      <c r="AT1780" s="187" t="s">
        <v>296</v>
      </c>
      <c r="AU1780" s="187" t="s">
        <v>89</v>
      </c>
      <c r="AV1780" s="15" t="s">
        <v>166</v>
      </c>
      <c r="AW1780" s="15" t="s">
        <v>33</v>
      </c>
      <c r="AX1780" s="15" t="s">
        <v>78</v>
      </c>
      <c r="AY1780" s="187" t="s">
        <v>150</v>
      </c>
    </row>
    <row r="1781" spans="2:51" s="12" customFormat="1" ht="12">
      <c r="B1781" s="166"/>
      <c r="D1781" s="150" t="s">
        <v>296</v>
      </c>
      <c r="E1781" s="167" t="s">
        <v>1</v>
      </c>
      <c r="F1781" s="168" t="s">
        <v>1710</v>
      </c>
      <c r="H1781" s="167" t="s">
        <v>1</v>
      </c>
      <c r="I1781" s="169"/>
      <c r="L1781" s="166"/>
      <c r="M1781" s="170"/>
      <c r="T1781" s="171"/>
      <c r="AT1781" s="167" t="s">
        <v>296</v>
      </c>
      <c r="AU1781" s="167" t="s">
        <v>89</v>
      </c>
      <c r="AV1781" s="12" t="s">
        <v>86</v>
      </c>
      <c r="AW1781" s="12" t="s">
        <v>33</v>
      </c>
      <c r="AX1781" s="12" t="s">
        <v>78</v>
      </c>
      <c r="AY1781" s="167" t="s">
        <v>150</v>
      </c>
    </row>
    <row r="1782" spans="2:51" s="13" customFormat="1" ht="12">
      <c r="B1782" s="172"/>
      <c r="D1782" s="150" t="s">
        <v>296</v>
      </c>
      <c r="E1782" s="173" t="s">
        <v>1</v>
      </c>
      <c r="F1782" s="174" t="s">
        <v>1711</v>
      </c>
      <c r="H1782" s="175">
        <v>161.945</v>
      </c>
      <c r="I1782" s="176"/>
      <c r="L1782" s="172"/>
      <c r="M1782" s="177"/>
      <c r="T1782" s="178"/>
      <c r="AT1782" s="173" t="s">
        <v>296</v>
      </c>
      <c r="AU1782" s="173" t="s">
        <v>89</v>
      </c>
      <c r="AV1782" s="13" t="s">
        <v>89</v>
      </c>
      <c r="AW1782" s="13" t="s">
        <v>33</v>
      </c>
      <c r="AX1782" s="13" t="s">
        <v>78</v>
      </c>
      <c r="AY1782" s="173" t="s">
        <v>150</v>
      </c>
    </row>
    <row r="1783" spans="2:51" s="15" customFormat="1" ht="12">
      <c r="B1783" s="186"/>
      <c r="D1783" s="150" t="s">
        <v>296</v>
      </c>
      <c r="E1783" s="187" t="s">
        <v>1</v>
      </c>
      <c r="F1783" s="188" t="s">
        <v>430</v>
      </c>
      <c r="H1783" s="189">
        <v>161.945</v>
      </c>
      <c r="I1783" s="190"/>
      <c r="L1783" s="186"/>
      <c r="M1783" s="191"/>
      <c r="T1783" s="192"/>
      <c r="AT1783" s="187" t="s">
        <v>296</v>
      </c>
      <c r="AU1783" s="187" t="s">
        <v>89</v>
      </c>
      <c r="AV1783" s="15" t="s">
        <v>166</v>
      </c>
      <c r="AW1783" s="15" t="s">
        <v>33</v>
      </c>
      <c r="AX1783" s="15" t="s">
        <v>78</v>
      </c>
      <c r="AY1783" s="187" t="s">
        <v>150</v>
      </c>
    </row>
    <row r="1784" spans="2:51" s="12" customFormat="1" ht="12">
      <c r="B1784" s="166"/>
      <c r="D1784" s="150" t="s">
        <v>296</v>
      </c>
      <c r="E1784" s="167" t="s">
        <v>1</v>
      </c>
      <c r="F1784" s="168" t="s">
        <v>1718</v>
      </c>
      <c r="H1784" s="167" t="s">
        <v>1</v>
      </c>
      <c r="I1784" s="169"/>
      <c r="L1784" s="166"/>
      <c r="M1784" s="170"/>
      <c r="T1784" s="171"/>
      <c r="AT1784" s="167" t="s">
        <v>296</v>
      </c>
      <c r="AU1784" s="167" t="s">
        <v>89</v>
      </c>
      <c r="AV1784" s="12" t="s">
        <v>86</v>
      </c>
      <c r="AW1784" s="12" t="s">
        <v>33</v>
      </c>
      <c r="AX1784" s="12" t="s">
        <v>78</v>
      </c>
      <c r="AY1784" s="167" t="s">
        <v>150</v>
      </c>
    </row>
    <row r="1785" spans="2:51" s="13" customFormat="1" ht="12">
      <c r="B1785" s="172"/>
      <c r="D1785" s="150" t="s">
        <v>296</v>
      </c>
      <c r="E1785" s="173" t="s">
        <v>1</v>
      </c>
      <c r="F1785" s="174" t="s">
        <v>1719</v>
      </c>
      <c r="H1785" s="175">
        <v>1473.472</v>
      </c>
      <c r="I1785" s="176"/>
      <c r="L1785" s="172"/>
      <c r="M1785" s="177"/>
      <c r="T1785" s="178"/>
      <c r="AT1785" s="173" t="s">
        <v>296</v>
      </c>
      <c r="AU1785" s="173" t="s">
        <v>89</v>
      </c>
      <c r="AV1785" s="13" t="s">
        <v>89</v>
      </c>
      <c r="AW1785" s="13" t="s">
        <v>33</v>
      </c>
      <c r="AX1785" s="13" t="s">
        <v>78</v>
      </c>
      <c r="AY1785" s="173" t="s">
        <v>150</v>
      </c>
    </row>
    <row r="1786" spans="2:51" s="12" customFormat="1" ht="12">
      <c r="B1786" s="166"/>
      <c r="D1786" s="150" t="s">
        <v>296</v>
      </c>
      <c r="E1786" s="167" t="s">
        <v>1</v>
      </c>
      <c r="F1786" s="168" t="s">
        <v>1720</v>
      </c>
      <c r="H1786" s="167" t="s">
        <v>1</v>
      </c>
      <c r="I1786" s="169"/>
      <c r="L1786" s="166"/>
      <c r="M1786" s="170"/>
      <c r="T1786" s="171"/>
      <c r="AT1786" s="167" t="s">
        <v>296</v>
      </c>
      <c r="AU1786" s="167" t="s">
        <v>89</v>
      </c>
      <c r="AV1786" s="12" t="s">
        <v>86</v>
      </c>
      <c r="AW1786" s="12" t="s">
        <v>33</v>
      </c>
      <c r="AX1786" s="12" t="s">
        <v>78</v>
      </c>
      <c r="AY1786" s="167" t="s">
        <v>150</v>
      </c>
    </row>
    <row r="1787" spans="2:51" s="13" customFormat="1" ht="12">
      <c r="B1787" s="172"/>
      <c r="D1787" s="150" t="s">
        <v>296</v>
      </c>
      <c r="E1787" s="173" t="s">
        <v>1</v>
      </c>
      <c r="F1787" s="174" t="s">
        <v>1721</v>
      </c>
      <c r="H1787" s="175">
        <v>5884.176</v>
      </c>
      <c r="I1787" s="176"/>
      <c r="L1787" s="172"/>
      <c r="M1787" s="177"/>
      <c r="T1787" s="178"/>
      <c r="AT1787" s="173" t="s">
        <v>296</v>
      </c>
      <c r="AU1787" s="173" t="s">
        <v>89</v>
      </c>
      <c r="AV1787" s="13" t="s">
        <v>89</v>
      </c>
      <c r="AW1787" s="13" t="s">
        <v>33</v>
      </c>
      <c r="AX1787" s="13" t="s">
        <v>78</v>
      </c>
      <c r="AY1787" s="173" t="s">
        <v>150</v>
      </c>
    </row>
    <row r="1788" spans="2:51" s="12" customFormat="1" ht="12">
      <c r="B1788" s="166"/>
      <c r="D1788" s="150" t="s">
        <v>296</v>
      </c>
      <c r="E1788" s="167" t="s">
        <v>1</v>
      </c>
      <c r="F1788" s="168" t="s">
        <v>1722</v>
      </c>
      <c r="H1788" s="167" t="s">
        <v>1</v>
      </c>
      <c r="I1788" s="169"/>
      <c r="L1788" s="166"/>
      <c r="M1788" s="170"/>
      <c r="T1788" s="171"/>
      <c r="AT1788" s="167" t="s">
        <v>296</v>
      </c>
      <c r="AU1788" s="167" t="s">
        <v>89</v>
      </c>
      <c r="AV1788" s="12" t="s">
        <v>86</v>
      </c>
      <c r="AW1788" s="12" t="s">
        <v>33</v>
      </c>
      <c r="AX1788" s="12" t="s">
        <v>78</v>
      </c>
      <c r="AY1788" s="167" t="s">
        <v>150</v>
      </c>
    </row>
    <row r="1789" spans="2:51" s="13" customFormat="1" ht="12">
      <c r="B1789" s="172"/>
      <c r="D1789" s="150" t="s">
        <v>296</v>
      </c>
      <c r="E1789" s="173" t="s">
        <v>1</v>
      </c>
      <c r="F1789" s="174" t="s">
        <v>1723</v>
      </c>
      <c r="H1789" s="175">
        <v>2298.505</v>
      </c>
      <c r="I1789" s="176"/>
      <c r="L1789" s="172"/>
      <c r="M1789" s="177"/>
      <c r="T1789" s="178"/>
      <c r="AT1789" s="173" t="s">
        <v>296</v>
      </c>
      <c r="AU1789" s="173" t="s">
        <v>89</v>
      </c>
      <c r="AV1789" s="13" t="s">
        <v>89</v>
      </c>
      <c r="AW1789" s="13" t="s">
        <v>33</v>
      </c>
      <c r="AX1789" s="13" t="s">
        <v>78</v>
      </c>
      <c r="AY1789" s="173" t="s">
        <v>150</v>
      </c>
    </row>
    <row r="1790" spans="2:51" s="12" customFormat="1" ht="12">
      <c r="B1790" s="166"/>
      <c r="D1790" s="150" t="s">
        <v>296</v>
      </c>
      <c r="E1790" s="167" t="s">
        <v>1</v>
      </c>
      <c r="F1790" s="168" t="s">
        <v>1724</v>
      </c>
      <c r="H1790" s="167" t="s">
        <v>1</v>
      </c>
      <c r="I1790" s="169"/>
      <c r="L1790" s="166"/>
      <c r="M1790" s="170"/>
      <c r="T1790" s="171"/>
      <c r="AT1790" s="167" t="s">
        <v>296</v>
      </c>
      <c r="AU1790" s="167" t="s">
        <v>89</v>
      </c>
      <c r="AV1790" s="12" t="s">
        <v>86</v>
      </c>
      <c r="AW1790" s="12" t="s">
        <v>33</v>
      </c>
      <c r="AX1790" s="12" t="s">
        <v>78</v>
      </c>
      <c r="AY1790" s="167" t="s">
        <v>150</v>
      </c>
    </row>
    <row r="1791" spans="2:51" s="13" customFormat="1" ht="12">
      <c r="B1791" s="172"/>
      <c r="D1791" s="150" t="s">
        <v>296</v>
      </c>
      <c r="E1791" s="173" t="s">
        <v>1</v>
      </c>
      <c r="F1791" s="174" t="s">
        <v>1725</v>
      </c>
      <c r="H1791" s="175">
        <v>9554.755</v>
      </c>
      <c r="I1791" s="176"/>
      <c r="L1791" s="172"/>
      <c r="M1791" s="177"/>
      <c r="T1791" s="178"/>
      <c r="AT1791" s="173" t="s">
        <v>296</v>
      </c>
      <c r="AU1791" s="173" t="s">
        <v>89</v>
      </c>
      <c r="AV1791" s="13" t="s">
        <v>89</v>
      </c>
      <c r="AW1791" s="13" t="s">
        <v>33</v>
      </c>
      <c r="AX1791" s="13" t="s">
        <v>78</v>
      </c>
      <c r="AY1791" s="173" t="s">
        <v>150</v>
      </c>
    </row>
    <row r="1792" spans="2:51" s="15" customFormat="1" ht="12">
      <c r="B1792" s="186"/>
      <c r="D1792" s="150" t="s">
        <v>296</v>
      </c>
      <c r="E1792" s="187" t="s">
        <v>1</v>
      </c>
      <c r="F1792" s="188" t="s">
        <v>430</v>
      </c>
      <c r="H1792" s="189">
        <v>19210.908</v>
      </c>
      <c r="I1792" s="190"/>
      <c r="L1792" s="186"/>
      <c r="M1792" s="191"/>
      <c r="T1792" s="192"/>
      <c r="AT1792" s="187" t="s">
        <v>296</v>
      </c>
      <c r="AU1792" s="187" t="s">
        <v>89</v>
      </c>
      <c r="AV1792" s="15" t="s">
        <v>166</v>
      </c>
      <c r="AW1792" s="15" t="s">
        <v>33</v>
      </c>
      <c r="AX1792" s="15" t="s">
        <v>86</v>
      </c>
      <c r="AY1792" s="187" t="s">
        <v>150</v>
      </c>
    </row>
    <row r="1793" spans="2:65" s="1" customFormat="1" ht="24.2" customHeight="1">
      <c r="B1793" s="32"/>
      <c r="C1793" s="154" t="s">
        <v>1726</v>
      </c>
      <c r="D1793" s="154" t="s">
        <v>172</v>
      </c>
      <c r="E1793" s="155" t="s">
        <v>1727</v>
      </c>
      <c r="F1793" s="156" t="s">
        <v>1728</v>
      </c>
      <c r="G1793" s="157" t="s">
        <v>715</v>
      </c>
      <c r="H1793" s="158">
        <v>1573.155</v>
      </c>
      <c r="I1793" s="159"/>
      <c r="J1793" s="160">
        <f>ROUND(I1793*H1793,2)</f>
        <v>0</v>
      </c>
      <c r="K1793" s="156" t="s">
        <v>294</v>
      </c>
      <c r="L1793" s="32"/>
      <c r="M1793" s="161" t="s">
        <v>1</v>
      </c>
      <c r="N1793" s="162" t="s">
        <v>43</v>
      </c>
      <c r="P1793" s="146">
        <f>O1793*H1793</f>
        <v>0</v>
      </c>
      <c r="Q1793" s="146">
        <v>0</v>
      </c>
      <c r="R1793" s="146">
        <f>Q1793*H1793</f>
        <v>0</v>
      </c>
      <c r="S1793" s="146">
        <v>0</v>
      </c>
      <c r="T1793" s="147">
        <f>S1793*H1793</f>
        <v>0</v>
      </c>
      <c r="AR1793" s="148" t="s">
        <v>171</v>
      </c>
      <c r="AT1793" s="148" t="s">
        <v>172</v>
      </c>
      <c r="AU1793" s="148" t="s">
        <v>89</v>
      </c>
      <c r="AY1793" s="17" t="s">
        <v>150</v>
      </c>
      <c r="BE1793" s="149">
        <f>IF(N1793="základní",J1793,0)</f>
        <v>0</v>
      </c>
      <c r="BF1793" s="149">
        <f>IF(N1793="snížená",J1793,0)</f>
        <v>0</v>
      </c>
      <c r="BG1793" s="149">
        <f>IF(N1793="zákl. přenesená",J1793,0)</f>
        <v>0</v>
      </c>
      <c r="BH1793" s="149">
        <f>IF(N1793="sníž. přenesená",J1793,0)</f>
        <v>0</v>
      </c>
      <c r="BI1793" s="149">
        <f>IF(N1793="nulová",J1793,0)</f>
        <v>0</v>
      </c>
      <c r="BJ1793" s="17" t="s">
        <v>86</v>
      </c>
      <c r="BK1793" s="149">
        <f>ROUND(I1793*H1793,2)</f>
        <v>0</v>
      </c>
      <c r="BL1793" s="17" t="s">
        <v>171</v>
      </c>
      <c r="BM1793" s="148" t="s">
        <v>1729</v>
      </c>
    </row>
    <row r="1794" spans="2:65" s="1" customFormat="1" ht="44.25" customHeight="1">
      <c r="B1794" s="32"/>
      <c r="C1794" s="154" t="s">
        <v>1730</v>
      </c>
      <c r="D1794" s="154" t="s">
        <v>172</v>
      </c>
      <c r="E1794" s="155" t="s">
        <v>1731</v>
      </c>
      <c r="F1794" s="156" t="s">
        <v>1732</v>
      </c>
      <c r="G1794" s="157" t="s">
        <v>715</v>
      </c>
      <c r="H1794" s="158">
        <v>834.48</v>
      </c>
      <c r="I1794" s="159"/>
      <c r="J1794" s="160">
        <f>ROUND(I1794*H1794,2)</f>
        <v>0</v>
      </c>
      <c r="K1794" s="156" t="s">
        <v>294</v>
      </c>
      <c r="L1794" s="32"/>
      <c r="M1794" s="161" t="s">
        <v>1</v>
      </c>
      <c r="N1794" s="162" t="s">
        <v>43</v>
      </c>
      <c r="P1794" s="146">
        <f>O1794*H1794</f>
        <v>0</v>
      </c>
      <c r="Q1794" s="146">
        <v>0</v>
      </c>
      <c r="R1794" s="146">
        <f>Q1794*H1794</f>
        <v>0</v>
      </c>
      <c r="S1794" s="146">
        <v>0</v>
      </c>
      <c r="T1794" s="147">
        <f>S1794*H1794</f>
        <v>0</v>
      </c>
      <c r="AR1794" s="148" t="s">
        <v>171</v>
      </c>
      <c r="AT1794" s="148" t="s">
        <v>172</v>
      </c>
      <c r="AU1794" s="148" t="s">
        <v>89</v>
      </c>
      <c r="AY1794" s="17" t="s">
        <v>150</v>
      </c>
      <c r="BE1794" s="149">
        <f>IF(N1794="základní",J1794,0)</f>
        <v>0</v>
      </c>
      <c r="BF1794" s="149">
        <f>IF(N1794="snížená",J1794,0)</f>
        <v>0</v>
      </c>
      <c r="BG1794" s="149">
        <f>IF(N1794="zákl. přenesená",J1794,0)</f>
        <v>0</v>
      </c>
      <c r="BH1794" s="149">
        <f>IF(N1794="sníž. přenesená",J1794,0)</f>
        <v>0</v>
      </c>
      <c r="BI1794" s="149">
        <f>IF(N1794="nulová",J1794,0)</f>
        <v>0</v>
      </c>
      <c r="BJ1794" s="17" t="s">
        <v>86</v>
      </c>
      <c r="BK1794" s="149">
        <f>ROUND(I1794*H1794,2)</f>
        <v>0</v>
      </c>
      <c r="BL1794" s="17" t="s">
        <v>171</v>
      </c>
      <c r="BM1794" s="148" t="s">
        <v>1733</v>
      </c>
    </row>
    <row r="1795" spans="2:51" s="12" customFormat="1" ht="12">
      <c r="B1795" s="166"/>
      <c r="D1795" s="150" t="s">
        <v>296</v>
      </c>
      <c r="E1795" s="167" t="s">
        <v>1</v>
      </c>
      <c r="F1795" s="168" t="s">
        <v>1734</v>
      </c>
      <c r="H1795" s="167" t="s">
        <v>1</v>
      </c>
      <c r="I1795" s="169"/>
      <c r="L1795" s="166"/>
      <c r="M1795" s="170"/>
      <c r="T1795" s="171"/>
      <c r="AT1795" s="167" t="s">
        <v>296</v>
      </c>
      <c r="AU1795" s="167" t="s">
        <v>89</v>
      </c>
      <c r="AV1795" s="12" t="s">
        <v>86</v>
      </c>
      <c r="AW1795" s="12" t="s">
        <v>33</v>
      </c>
      <c r="AX1795" s="12" t="s">
        <v>78</v>
      </c>
      <c r="AY1795" s="167" t="s">
        <v>150</v>
      </c>
    </row>
    <row r="1796" spans="2:51" s="13" customFormat="1" ht="12">
      <c r="B1796" s="172"/>
      <c r="D1796" s="150" t="s">
        <v>296</v>
      </c>
      <c r="E1796" s="173" t="s">
        <v>1</v>
      </c>
      <c r="F1796" s="174" t="s">
        <v>1735</v>
      </c>
      <c r="H1796" s="175">
        <v>834.48</v>
      </c>
      <c r="I1796" s="176"/>
      <c r="L1796" s="172"/>
      <c r="M1796" s="177"/>
      <c r="T1796" s="178"/>
      <c r="AT1796" s="173" t="s">
        <v>296</v>
      </c>
      <c r="AU1796" s="173" t="s">
        <v>89</v>
      </c>
      <c r="AV1796" s="13" t="s">
        <v>89</v>
      </c>
      <c r="AW1796" s="13" t="s">
        <v>33</v>
      </c>
      <c r="AX1796" s="13" t="s">
        <v>86</v>
      </c>
      <c r="AY1796" s="173" t="s">
        <v>150</v>
      </c>
    </row>
    <row r="1797" spans="2:65" s="1" customFormat="1" ht="44.25" customHeight="1">
      <c r="B1797" s="32"/>
      <c r="C1797" s="154" t="s">
        <v>1736</v>
      </c>
      <c r="D1797" s="154" t="s">
        <v>172</v>
      </c>
      <c r="E1797" s="155" t="s">
        <v>1737</v>
      </c>
      <c r="F1797" s="156" t="s">
        <v>1738</v>
      </c>
      <c r="G1797" s="157" t="s">
        <v>715</v>
      </c>
      <c r="H1797" s="158">
        <v>576.716</v>
      </c>
      <c r="I1797" s="159"/>
      <c r="J1797" s="160">
        <f>ROUND(I1797*H1797,2)</f>
        <v>0</v>
      </c>
      <c r="K1797" s="156" t="s">
        <v>294</v>
      </c>
      <c r="L1797" s="32"/>
      <c r="M1797" s="161" t="s">
        <v>1</v>
      </c>
      <c r="N1797" s="162" t="s">
        <v>43</v>
      </c>
      <c r="P1797" s="146">
        <f>O1797*H1797</f>
        <v>0</v>
      </c>
      <c r="Q1797" s="146">
        <v>0</v>
      </c>
      <c r="R1797" s="146">
        <f>Q1797*H1797</f>
        <v>0</v>
      </c>
      <c r="S1797" s="146">
        <v>0</v>
      </c>
      <c r="T1797" s="147">
        <f>S1797*H1797</f>
        <v>0</v>
      </c>
      <c r="AR1797" s="148" t="s">
        <v>171</v>
      </c>
      <c r="AT1797" s="148" t="s">
        <v>172</v>
      </c>
      <c r="AU1797" s="148" t="s">
        <v>89</v>
      </c>
      <c r="AY1797" s="17" t="s">
        <v>150</v>
      </c>
      <c r="BE1797" s="149">
        <f>IF(N1797="základní",J1797,0)</f>
        <v>0</v>
      </c>
      <c r="BF1797" s="149">
        <f>IF(N1797="snížená",J1797,0)</f>
        <v>0</v>
      </c>
      <c r="BG1797" s="149">
        <f>IF(N1797="zákl. přenesená",J1797,0)</f>
        <v>0</v>
      </c>
      <c r="BH1797" s="149">
        <f>IF(N1797="sníž. přenesená",J1797,0)</f>
        <v>0</v>
      </c>
      <c r="BI1797" s="149">
        <f>IF(N1797="nulová",J1797,0)</f>
        <v>0</v>
      </c>
      <c r="BJ1797" s="17" t="s">
        <v>86</v>
      </c>
      <c r="BK1797" s="149">
        <f>ROUND(I1797*H1797,2)</f>
        <v>0</v>
      </c>
      <c r="BL1797" s="17" t="s">
        <v>171</v>
      </c>
      <c r="BM1797" s="148" t="s">
        <v>1739</v>
      </c>
    </row>
    <row r="1798" spans="2:51" s="12" customFormat="1" ht="12">
      <c r="B1798" s="166"/>
      <c r="D1798" s="150" t="s">
        <v>296</v>
      </c>
      <c r="E1798" s="167" t="s">
        <v>1</v>
      </c>
      <c r="F1798" s="168" t="s">
        <v>1708</v>
      </c>
      <c r="H1798" s="167" t="s">
        <v>1</v>
      </c>
      <c r="I1798" s="169"/>
      <c r="L1798" s="166"/>
      <c r="M1798" s="170"/>
      <c r="T1798" s="171"/>
      <c r="AT1798" s="167" t="s">
        <v>296</v>
      </c>
      <c r="AU1798" s="167" t="s">
        <v>89</v>
      </c>
      <c r="AV1798" s="12" t="s">
        <v>86</v>
      </c>
      <c r="AW1798" s="12" t="s">
        <v>33</v>
      </c>
      <c r="AX1798" s="12" t="s">
        <v>78</v>
      </c>
      <c r="AY1798" s="167" t="s">
        <v>150</v>
      </c>
    </row>
    <row r="1799" spans="2:51" s="13" customFormat="1" ht="12">
      <c r="B1799" s="172"/>
      <c r="D1799" s="150" t="s">
        <v>296</v>
      </c>
      <c r="E1799" s="173" t="s">
        <v>1</v>
      </c>
      <c r="F1799" s="174" t="s">
        <v>1709</v>
      </c>
      <c r="H1799" s="175">
        <v>576.716</v>
      </c>
      <c r="I1799" s="176"/>
      <c r="L1799" s="172"/>
      <c r="M1799" s="177"/>
      <c r="T1799" s="178"/>
      <c r="AT1799" s="173" t="s">
        <v>296</v>
      </c>
      <c r="AU1799" s="173" t="s">
        <v>89</v>
      </c>
      <c r="AV1799" s="13" t="s">
        <v>89</v>
      </c>
      <c r="AW1799" s="13" t="s">
        <v>33</v>
      </c>
      <c r="AX1799" s="13" t="s">
        <v>86</v>
      </c>
      <c r="AY1799" s="173" t="s">
        <v>150</v>
      </c>
    </row>
    <row r="1800" spans="2:65" s="1" customFormat="1" ht="33" customHeight="1">
      <c r="B1800" s="32"/>
      <c r="C1800" s="154" t="s">
        <v>1740</v>
      </c>
      <c r="D1800" s="154" t="s">
        <v>172</v>
      </c>
      <c r="E1800" s="155" t="s">
        <v>1741</v>
      </c>
      <c r="F1800" s="156" t="s">
        <v>1742</v>
      </c>
      <c r="G1800" s="157" t="s">
        <v>715</v>
      </c>
      <c r="H1800" s="158">
        <v>161.945</v>
      </c>
      <c r="I1800" s="159"/>
      <c r="J1800" s="160">
        <f>ROUND(I1800*H1800,2)</f>
        <v>0</v>
      </c>
      <c r="K1800" s="156" t="s">
        <v>294</v>
      </c>
      <c r="L1800" s="32"/>
      <c r="M1800" s="161" t="s">
        <v>1</v>
      </c>
      <c r="N1800" s="162" t="s">
        <v>43</v>
      </c>
      <c r="P1800" s="146">
        <f>O1800*H1800</f>
        <v>0</v>
      </c>
      <c r="Q1800" s="146">
        <v>0</v>
      </c>
      <c r="R1800" s="146">
        <f>Q1800*H1800</f>
        <v>0</v>
      </c>
      <c r="S1800" s="146">
        <v>0</v>
      </c>
      <c r="T1800" s="147">
        <f>S1800*H1800</f>
        <v>0</v>
      </c>
      <c r="AR1800" s="148" t="s">
        <v>158</v>
      </c>
      <c r="AT1800" s="148" t="s">
        <v>172</v>
      </c>
      <c r="AU1800" s="148" t="s">
        <v>89</v>
      </c>
      <c r="AY1800" s="17" t="s">
        <v>150</v>
      </c>
      <c r="BE1800" s="149">
        <f>IF(N1800="základní",J1800,0)</f>
        <v>0</v>
      </c>
      <c r="BF1800" s="149">
        <f>IF(N1800="snížená",J1800,0)</f>
        <v>0</v>
      </c>
      <c r="BG1800" s="149">
        <f>IF(N1800="zákl. přenesená",J1800,0)</f>
        <v>0</v>
      </c>
      <c r="BH1800" s="149">
        <f>IF(N1800="sníž. přenesená",J1800,0)</f>
        <v>0</v>
      </c>
      <c r="BI1800" s="149">
        <f>IF(N1800="nulová",J1800,0)</f>
        <v>0</v>
      </c>
      <c r="BJ1800" s="17" t="s">
        <v>86</v>
      </c>
      <c r="BK1800" s="149">
        <f>ROUND(I1800*H1800,2)</f>
        <v>0</v>
      </c>
      <c r="BL1800" s="17" t="s">
        <v>158</v>
      </c>
      <c r="BM1800" s="148" t="s">
        <v>1743</v>
      </c>
    </row>
    <row r="1801" spans="2:51" s="12" customFormat="1" ht="12">
      <c r="B1801" s="166"/>
      <c r="D1801" s="150" t="s">
        <v>296</v>
      </c>
      <c r="E1801" s="167" t="s">
        <v>1</v>
      </c>
      <c r="F1801" s="168" t="s">
        <v>1710</v>
      </c>
      <c r="H1801" s="167" t="s">
        <v>1</v>
      </c>
      <c r="I1801" s="169"/>
      <c r="L1801" s="166"/>
      <c r="M1801" s="170"/>
      <c r="T1801" s="171"/>
      <c r="AT1801" s="167" t="s">
        <v>296</v>
      </c>
      <c r="AU1801" s="167" t="s">
        <v>89</v>
      </c>
      <c r="AV1801" s="12" t="s">
        <v>86</v>
      </c>
      <c r="AW1801" s="12" t="s">
        <v>33</v>
      </c>
      <c r="AX1801" s="12" t="s">
        <v>78</v>
      </c>
      <c r="AY1801" s="167" t="s">
        <v>150</v>
      </c>
    </row>
    <row r="1802" spans="2:51" s="13" customFormat="1" ht="12">
      <c r="B1802" s="172"/>
      <c r="D1802" s="150" t="s">
        <v>296</v>
      </c>
      <c r="E1802" s="173" t="s">
        <v>1</v>
      </c>
      <c r="F1802" s="174" t="s">
        <v>1711</v>
      </c>
      <c r="H1802" s="175">
        <v>161.945</v>
      </c>
      <c r="I1802" s="176"/>
      <c r="L1802" s="172"/>
      <c r="M1802" s="177"/>
      <c r="T1802" s="178"/>
      <c r="AT1802" s="173" t="s">
        <v>296</v>
      </c>
      <c r="AU1802" s="173" t="s">
        <v>89</v>
      </c>
      <c r="AV1802" s="13" t="s">
        <v>89</v>
      </c>
      <c r="AW1802" s="13" t="s">
        <v>33</v>
      </c>
      <c r="AX1802" s="13" t="s">
        <v>86</v>
      </c>
      <c r="AY1802" s="173" t="s">
        <v>150</v>
      </c>
    </row>
    <row r="1803" spans="2:63" s="11" customFormat="1" ht="22.9" customHeight="1">
      <c r="B1803" s="124"/>
      <c r="D1803" s="125" t="s">
        <v>77</v>
      </c>
      <c r="E1803" s="134" t="s">
        <v>1744</v>
      </c>
      <c r="F1803" s="134" t="s">
        <v>1745</v>
      </c>
      <c r="I1803" s="127"/>
      <c r="J1803" s="135">
        <f>BK1803</f>
        <v>0</v>
      </c>
      <c r="L1803" s="124"/>
      <c r="M1803" s="129"/>
      <c r="P1803" s="130">
        <f>P1804</f>
        <v>0</v>
      </c>
      <c r="R1803" s="130">
        <f>R1804</f>
        <v>0</v>
      </c>
      <c r="T1803" s="131">
        <f>T1804</f>
        <v>0</v>
      </c>
      <c r="AR1803" s="125" t="s">
        <v>86</v>
      </c>
      <c r="AT1803" s="132" t="s">
        <v>77</v>
      </c>
      <c r="AU1803" s="132" t="s">
        <v>86</v>
      </c>
      <c r="AY1803" s="125" t="s">
        <v>150</v>
      </c>
      <c r="BK1803" s="133">
        <f>BK1804</f>
        <v>0</v>
      </c>
    </row>
    <row r="1804" spans="2:65" s="1" customFormat="1" ht="24.2" customHeight="1">
      <c r="B1804" s="32"/>
      <c r="C1804" s="154" t="s">
        <v>1746</v>
      </c>
      <c r="D1804" s="154" t="s">
        <v>172</v>
      </c>
      <c r="E1804" s="155" t="s">
        <v>1747</v>
      </c>
      <c r="F1804" s="156" t="s">
        <v>1748</v>
      </c>
      <c r="G1804" s="157" t="s">
        <v>715</v>
      </c>
      <c r="H1804" s="158">
        <v>1113.968</v>
      </c>
      <c r="I1804" s="159"/>
      <c r="J1804" s="160">
        <f>ROUND(I1804*H1804,2)</f>
        <v>0</v>
      </c>
      <c r="K1804" s="156" t="s">
        <v>294</v>
      </c>
      <c r="L1804" s="32"/>
      <c r="M1804" s="161" t="s">
        <v>1</v>
      </c>
      <c r="N1804" s="162" t="s">
        <v>43</v>
      </c>
      <c r="P1804" s="146">
        <f>O1804*H1804</f>
        <v>0</v>
      </c>
      <c r="Q1804" s="146">
        <v>0</v>
      </c>
      <c r="R1804" s="146">
        <f>Q1804*H1804</f>
        <v>0</v>
      </c>
      <c r="S1804" s="146">
        <v>0</v>
      </c>
      <c r="T1804" s="147">
        <f>S1804*H1804</f>
        <v>0</v>
      </c>
      <c r="AR1804" s="148" t="s">
        <v>171</v>
      </c>
      <c r="AT1804" s="148" t="s">
        <v>172</v>
      </c>
      <c r="AU1804" s="148" t="s">
        <v>89</v>
      </c>
      <c r="AY1804" s="17" t="s">
        <v>150</v>
      </c>
      <c r="BE1804" s="149">
        <f>IF(N1804="základní",J1804,0)</f>
        <v>0</v>
      </c>
      <c r="BF1804" s="149">
        <f>IF(N1804="snížená",J1804,0)</f>
        <v>0</v>
      </c>
      <c r="BG1804" s="149">
        <f>IF(N1804="zákl. přenesená",J1804,0)</f>
        <v>0</v>
      </c>
      <c r="BH1804" s="149">
        <f>IF(N1804="sníž. přenesená",J1804,0)</f>
        <v>0</v>
      </c>
      <c r="BI1804" s="149">
        <f>IF(N1804="nulová",J1804,0)</f>
        <v>0</v>
      </c>
      <c r="BJ1804" s="17" t="s">
        <v>86</v>
      </c>
      <c r="BK1804" s="149">
        <f>ROUND(I1804*H1804,2)</f>
        <v>0</v>
      </c>
      <c r="BL1804" s="17" t="s">
        <v>171</v>
      </c>
      <c r="BM1804" s="148" t="s">
        <v>1749</v>
      </c>
    </row>
    <row r="1805" spans="2:63" s="11" customFormat="1" ht="25.9" customHeight="1">
      <c r="B1805" s="124"/>
      <c r="D1805" s="125" t="s">
        <v>77</v>
      </c>
      <c r="E1805" s="126" t="s">
        <v>1750</v>
      </c>
      <c r="F1805" s="126" t="s">
        <v>1751</v>
      </c>
      <c r="I1805" s="127"/>
      <c r="J1805" s="128">
        <f>BK1805</f>
        <v>0</v>
      </c>
      <c r="L1805" s="124"/>
      <c r="M1805" s="129"/>
      <c r="P1805" s="130">
        <f>P1806</f>
        <v>0</v>
      </c>
      <c r="R1805" s="130">
        <f>R1806</f>
        <v>0.128016</v>
      </c>
      <c r="T1805" s="131">
        <f>T1806</f>
        <v>0</v>
      </c>
      <c r="AR1805" s="125" t="s">
        <v>89</v>
      </c>
      <c r="AT1805" s="132" t="s">
        <v>77</v>
      </c>
      <c r="AU1805" s="132" t="s">
        <v>78</v>
      </c>
      <c r="AY1805" s="125" t="s">
        <v>150</v>
      </c>
      <c r="BK1805" s="133">
        <f>BK1806</f>
        <v>0</v>
      </c>
    </row>
    <row r="1806" spans="2:63" s="11" customFormat="1" ht="22.9" customHeight="1">
      <c r="B1806" s="124"/>
      <c r="D1806" s="125" t="s">
        <v>77</v>
      </c>
      <c r="E1806" s="134" t="s">
        <v>1752</v>
      </c>
      <c r="F1806" s="134" t="s">
        <v>1753</v>
      </c>
      <c r="I1806" s="127"/>
      <c r="J1806" s="135">
        <f>BK1806</f>
        <v>0</v>
      </c>
      <c r="L1806" s="124"/>
      <c r="M1806" s="129"/>
      <c r="P1806" s="130">
        <f>SUM(P1807:P1812)</f>
        <v>0</v>
      </c>
      <c r="R1806" s="130">
        <f>SUM(R1807:R1812)</f>
        <v>0.128016</v>
      </c>
      <c r="T1806" s="131">
        <f>SUM(T1807:T1812)</f>
        <v>0</v>
      </c>
      <c r="AR1806" s="125" t="s">
        <v>89</v>
      </c>
      <c r="AT1806" s="132" t="s">
        <v>77</v>
      </c>
      <c r="AU1806" s="132" t="s">
        <v>86</v>
      </c>
      <c r="AY1806" s="125" t="s">
        <v>150</v>
      </c>
      <c r="BK1806" s="133">
        <f>SUM(BK1807:BK1812)</f>
        <v>0</v>
      </c>
    </row>
    <row r="1807" spans="2:65" s="1" customFormat="1" ht="24.2" customHeight="1">
      <c r="B1807" s="32"/>
      <c r="C1807" s="154" t="s">
        <v>1754</v>
      </c>
      <c r="D1807" s="154" t="s">
        <v>172</v>
      </c>
      <c r="E1807" s="155" t="s">
        <v>1755</v>
      </c>
      <c r="F1807" s="156" t="s">
        <v>1756</v>
      </c>
      <c r="G1807" s="157" t="s">
        <v>188</v>
      </c>
      <c r="H1807" s="158">
        <v>2.54</v>
      </c>
      <c r="I1807" s="159"/>
      <c r="J1807" s="160">
        <f>ROUND(I1807*H1807,2)</f>
        <v>0</v>
      </c>
      <c r="K1807" s="156" t="s">
        <v>1572</v>
      </c>
      <c r="L1807" s="32"/>
      <c r="M1807" s="161" t="s">
        <v>1</v>
      </c>
      <c r="N1807" s="162" t="s">
        <v>43</v>
      </c>
      <c r="P1807" s="146">
        <f>O1807*H1807</f>
        <v>0</v>
      </c>
      <c r="Q1807" s="146">
        <v>0.0504</v>
      </c>
      <c r="R1807" s="146">
        <f>Q1807*H1807</f>
        <v>0.128016</v>
      </c>
      <c r="S1807" s="146">
        <v>0</v>
      </c>
      <c r="T1807" s="147">
        <f>S1807*H1807</f>
        <v>0</v>
      </c>
      <c r="AR1807" s="148" t="s">
        <v>231</v>
      </c>
      <c r="AT1807" s="148" t="s">
        <v>172</v>
      </c>
      <c r="AU1807" s="148" t="s">
        <v>89</v>
      </c>
      <c r="AY1807" s="17" t="s">
        <v>150</v>
      </c>
      <c r="BE1807" s="149">
        <f>IF(N1807="základní",J1807,0)</f>
        <v>0</v>
      </c>
      <c r="BF1807" s="149">
        <f>IF(N1807="snížená",J1807,0)</f>
        <v>0</v>
      </c>
      <c r="BG1807" s="149">
        <f>IF(N1807="zákl. přenesená",J1807,0)</f>
        <v>0</v>
      </c>
      <c r="BH1807" s="149">
        <f>IF(N1807="sníž. přenesená",J1807,0)</f>
        <v>0</v>
      </c>
      <c r="BI1807" s="149">
        <f>IF(N1807="nulová",J1807,0)</f>
        <v>0</v>
      </c>
      <c r="BJ1807" s="17" t="s">
        <v>86</v>
      </c>
      <c r="BK1807" s="149">
        <f>ROUND(I1807*H1807,2)</f>
        <v>0</v>
      </c>
      <c r="BL1807" s="17" t="s">
        <v>231</v>
      </c>
      <c r="BM1807" s="148" t="s">
        <v>1757</v>
      </c>
    </row>
    <row r="1808" spans="2:47" s="1" customFormat="1" ht="39">
      <c r="B1808" s="32"/>
      <c r="D1808" s="150" t="s">
        <v>160</v>
      </c>
      <c r="F1808" s="151" t="s">
        <v>1758</v>
      </c>
      <c r="I1808" s="152"/>
      <c r="L1808" s="32"/>
      <c r="M1808" s="153"/>
      <c r="T1808" s="56"/>
      <c r="AT1808" s="17" t="s">
        <v>160</v>
      </c>
      <c r="AU1808" s="17" t="s">
        <v>89</v>
      </c>
    </row>
    <row r="1809" spans="2:51" s="12" customFormat="1" ht="12">
      <c r="B1809" s="166"/>
      <c r="D1809" s="150" t="s">
        <v>296</v>
      </c>
      <c r="E1809" s="167" t="s">
        <v>1</v>
      </c>
      <c r="F1809" s="168" t="s">
        <v>1759</v>
      </c>
      <c r="H1809" s="167" t="s">
        <v>1</v>
      </c>
      <c r="I1809" s="169"/>
      <c r="L1809" s="166"/>
      <c r="M1809" s="170"/>
      <c r="T1809" s="171"/>
      <c r="AT1809" s="167" t="s">
        <v>296</v>
      </c>
      <c r="AU1809" s="167" t="s">
        <v>89</v>
      </c>
      <c r="AV1809" s="12" t="s">
        <v>86</v>
      </c>
      <c r="AW1809" s="12" t="s">
        <v>33</v>
      </c>
      <c r="AX1809" s="12" t="s">
        <v>78</v>
      </c>
      <c r="AY1809" s="167" t="s">
        <v>150</v>
      </c>
    </row>
    <row r="1810" spans="2:51" s="12" customFormat="1" ht="12">
      <c r="B1810" s="166"/>
      <c r="D1810" s="150" t="s">
        <v>296</v>
      </c>
      <c r="E1810" s="167" t="s">
        <v>1</v>
      </c>
      <c r="F1810" s="168" t="s">
        <v>1005</v>
      </c>
      <c r="H1810" s="167" t="s">
        <v>1</v>
      </c>
      <c r="I1810" s="169"/>
      <c r="L1810" s="166"/>
      <c r="M1810" s="170"/>
      <c r="T1810" s="171"/>
      <c r="AT1810" s="167" t="s">
        <v>296</v>
      </c>
      <c r="AU1810" s="167" t="s">
        <v>89</v>
      </c>
      <c r="AV1810" s="12" t="s">
        <v>86</v>
      </c>
      <c r="AW1810" s="12" t="s">
        <v>33</v>
      </c>
      <c r="AX1810" s="12" t="s">
        <v>78</v>
      </c>
      <c r="AY1810" s="167" t="s">
        <v>150</v>
      </c>
    </row>
    <row r="1811" spans="2:51" s="13" customFormat="1" ht="12">
      <c r="B1811" s="172"/>
      <c r="D1811" s="150" t="s">
        <v>296</v>
      </c>
      <c r="E1811" s="173" t="s">
        <v>1</v>
      </c>
      <c r="F1811" s="174" t="s">
        <v>1760</v>
      </c>
      <c r="H1811" s="175">
        <v>2.54</v>
      </c>
      <c r="I1811" s="176"/>
      <c r="L1811" s="172"/>
      <c r="M1811" s="177"/>
      <c r="T1811" s="178"/>
      <c r="AT1811" s="173" t="s">
        <v>296</v>
      </c>
      <c r="AU1811" s="173" t="s">
        <v>89</v>
      </c>
      <c r="AV1811" s="13" t="s">
        <v>89</v>
      </c>
      <c r="AW1811" s="13" t="s">
        <v>33</v>
      </c>
      <c r="AX1811" s="13" t="s">
        <v>86</v>
      </c>
      <c r="AY1811" s="173" t="s">
        <v>150</v>
      </c>
    </row>
    <row r="1812" spans="2:65" s="1" customFormat="1" ht="24.2" customHeight="1">
      <c r="B1812" s="32"/>
      <c r="C1812" s="154" t="s">
        <v>1761</v>
      </c>
      <c r="D1812" s="154" t="s">
        <v>172</v>
      </c>
      <c r="E1812" s="155" t="s">
        <v>1762</v>
      </c>
      <c r="F1812" s="156" t="s">
        <v>1763</v>
      </c>
      <c r="G1812" s="157" t="s">
        <v>715</v>
      </c>
      <c r="H1812" s="158">
        <v>0.128</v>
      </c>
      <c r="I1812" s="159"/>
      <c r="J1812" s="160">
        <f>ROUND(I1812*H1812,2)</f>
        <v>0</v>
      </c>
      <c r="K1812" s="156" t="s">
        <v>294</v>
      </c>
      <c r="L1812" s="32"/>
      <c r="M1812" s="161" t="s">
        <v>1</v>
      </c>
      <c r="N1812" s="162" t="s">
        <v>43</v>
      </c>
      <c r="P1812" s="146">
        <f>O1812*H1812</f>
        <v>0</v>
      </c>
      <c r="Q1812" s="146">
        <v>0</v>
      </c>
      <c r="R1812" s="146">
        <f>Q1812*H1812</f>
        <v>0</v>
      </c>
      <c r="S1812" s="146">
        <v>0</v>
      </c>
      <c r="T1812" s="147">
        <f>S1812*H1812</f>
        <v>0</v>
      </c>
      <c r="AR1812" s="148" t="s">
        <v>231</v>
      </c>
      <c r="AT1812" s="148" t="s">
        <v>172</v>
      </c>
      <c r="AU1812" s="148" t="s">
        <v>89</v>
      </c>
      <c r="AY1812" s="17" t="s">
        <v>150</v>
      </c>
      <c r="BE1812" s="149">
        <f>IF(N1812="základní",J1812,0)</f>
        <v>0</v>
      </c>
      <c r="BF1812" s="149">
        <f>IF(N1812="snížená",J1812,0)</f>
        <v>0</v>
      </c>
      <c r="BG1812" s="149">
        <f>IF(N1812="zákl. přenesená",J1812,0)</f>
        <v>0</v>
      </c>
      <c r="BH1812" s="149">
        <f>IF(N1812="sníž. přenesená",J1812,0)</f>
        <v>0</v>
      </c>
      <c r="BI1812" s="149">
        <f>IF(N1812="nulová",J1812,0)</f>
        <v>0</v>
      </c>
      <c r="BJ1812" s="17" t="s">
        <v>86</v>
      </c>
      <c r="BK1812" s="149">
        <f>ROUND(I1812*H1812,2)</f>
        <v>0</v>
      </c>
      <c r="BL1812" s="17" t="s">
        <v>231</v>
      </c>
      <c r="BM1812" s="148" t="s">
        <v>1764</v>
      </c>
    </row>
    <row r="1813" spans="2:63" s="11" customFormat="1" ht="25.9" customHeight="1">
      <c r="B1813" s="124"/>
      <c r="D1813" s="125" t="s">
        <v>77</v>
      </c>
      <c r="E1813" s="126" t="s">
        <v>153</v>
      </c>
      <c r="F1813" s="126" t="s">
        <v>1765</v>
      </c>
      <c r="I1813" s="127"/>
      <c r="J1813" s="128">
        <f>BK1813</f>
        <v>0</v>
      </c>
      <c r="L1813" s="124"/>
      <c r="M1813" s="129"/>
      <c r="P1813" s="130">
        <f>P1814</f>
        <v>0</v>
      </c>
      <c r="R1813" s="130">
        <f>R1814</f>
        <v>0.24974900000000003</v>
      </c>
      <c r="T1813" s="131">
        <f>T1814</f>
        <v>0</v>
      </c>
      <c r="AR1813" s="125" t="s">
        <v>166</v>
      </c>
      <c r="AT1813" s="132" t="s">
        <v>77</v>
      </c>
      <c r="AU1813" s="132" t="s">
        <v>78</v>
      </c>
      <c r="AY1813" s="125" t="s">
        <v>150</v>
      </c>
      <c r="BK1813" s="133">
        <f>BK1814</f>
        <v>0</v>
      </c>
    </row>
    <row r="1814" spans="2:63" s="11" customFormat="1" ht="22.9" customHeight="1">
      <c r="B1814" s="124"/>
      <c r="D1814" s="125" t="s">
        <v>77</v>
      </c>
      <c r="E1814" s="134" t="s">
        <v>1766</v>
      </c>
      <c r="F1814" s="134" t="s">
        <v>1767</v>
      </c>
      <c r="I1814" s="127"/>
      <c r="J1814" s="135">
        <f>BK1814</f>
        <v>0</v>
      </c>
      <c r="L1814" s="124"/>
      <c r="M1814" s="129"/>
      <c r="P1814" s="130">
        <f>SUM(P1815:P1828)</f>
        <v>0</v>
      </c>
      <c r="R1814" s="130">
        <f>SUM(R1815:R1828)</f>
        <v>0.24974900000000003</v>
      </c>
      <c r="T1814" s="131">
        <f>SUM(T1815:T1828)</f>
        <v>0</v>
      </c>
      <c r="AR1814" s="125" t="s">
        <v>166</v>
      </c>
      <c r="AT1814" s="132" t="s">
        <v>77</v>
      </c>
      <c r="AU1814" s="132" t="s">
        <v>86</v>
      </c>
      <c r="AY1814" s="125" t="s">
        <v>150</v>
      </c>
      <c r="BK1814" s="133">
        <f>SUM(BK1815:BK1828)</f>
        <v>0</v>
      </c>
    </row>
    <row r="1815" spans="2:65" s="1" customFormat="1" ht="24.2" customHeight="1">
      <c r="B1815" s="32"/>
      <c r="C1815" s="154" t="s">
        <v>1768</v>
      </c>
      <c r="D1815" s="154" t="s">
        <v>172</v>
      </c>
      <c r="E1815" s="155" t="s">
        <v>1769</v>
      </c>
      <c r="F1815" s="156" t="s">
        <v>1770</v>
      </c>
      <c r="G1815" s="157" t="s">
        <v>188</v>
      </c>
      <c r="H1815" s="158">
        <v>4.7</v>
      </c>
      <c r="I1815" s="159"/>
      <c r="J1815" s="160">
        <f>ROUND(I1815*H1815,2)</f>
        <v>0</v>
      </c>
      <c r="K1815" s="156" t="s">
        <v>294</v>
      </c>
      <c r="L1815" s="32"/>
      <c r="M1815" s="161" t="s">
        <v>1</v>
      </c>
      <c r="N1815" s="162" t="s">
        <v>43</v>
      </c>
      <c r="P1815" s="146">
        <f>O1815*H1815</f>
        <v>0</v>
      </c>
      <c r="Q1815" s="146">
        <v>0.00491</v>
      </c>
      <c r="R1815" s="146">
        <f>Q1815*H1815</f>
        <v>0.023077000000000004</v>
      </c>
      <c r="S1815" s="146">
        <v>0</v>
      </c>
      <c r="T1815" s="147">
        <f>S1815*H1815</f>
        <v>0</v>
      </c>
      <c r="AR1815" s="148" t="s">
        <v>158</v>
      </c>
      <c r="AT1815" s="148" t="s">
        <v>172</v>
      </c>
      <c r="AU1815" s="148" t="s">
        <v>89</v>
      </c>
      <c r="AY1815" s="17" t="s">
        <v>150</v>
      </c>
      <c r="BE1815" s="149">
        <f>IF(N1815="základní",J1815,0)</f>
        <v>0</v>
      </c>
      <c r="BF1815" s="149">
        <f>IF(N1815="snížená",J1815,0)</f>
        <v>0</v>
      </c>
      <c r="BG1815" s="149">
        <f>IF(N1815="zákl. přenesená",J1815,0)</f>
        <v>0</v>
      </c>
      <c r="BH1815" s="149">
        <f>IF(N1815="sníž. přenesená",J1815,0)</f>
        <v>0</v>
      </c>
      <c r="BI1815" s="149">
        <f>IF(N1815="nulová",J1815,0)</f>
        <v>0</v>
      </c>
      <c r="BJ1815" s="17" t="s">
        <v>86</v>
      </c>
      <c r="BK1815" s="149">
        <f>ROUND(I1815*H1815,2)</f>
        <v>0</v>
      </c>
      <c r="BL1815" s="17" t="s">
        <v>158</v>
      </c>
      <c r="BM1815" s="148" t="s">
        <v>1771</v>
      </c>
    </row>
    <row r="1816" spans="2:51" s="12" customFormat="1" ht="12">
      <c r="B1816" s="166"/>
      <c r="D1816" s="150" t="s">
        <v>296</v>
      </c>
      <c r="E1816" s="167" t="s">
        <v>1</v>
      </c>
      <c r="F1816" s="168" t="s">
        <v>398</v>
      </c>
      <c r="H1816" s="167" t="s">
        <v>1</v>
      </c>
      <c r="I1816" s="169"/>
      <c r="L1816" s="166"/>
      <c r="M1816" s="170"/>
      <c r="T1816" s="171"/>
      <c r="AT1816" s="167" t="s">
        <v>296</v>
      </c>
      <c r="AU1816" s="167" t="s">
        <v>89</v>
      </c>
      <c r="AV1816" s="12" t="s">
        <v>86</v>
      </c>
      <c r="AW1816" s="12" t="s">
        <v>33</v>
      </c>
      <c r="AX1816" s="12" t="s">
        <v>78</v>
      </c>
      <c r="AY1816" s="167" t="s">
        <v>150</v>
      </c>
    </row>
    <row r="1817" spans="2:51" s="13" customFormat="1" ht="12">
      <c r="B1817" s="172"/>
      <c r="D1817" s="150" t="s">
        <v>296</v>
      </c>
      <c r="E1817" s="173" t="s">
        <v>1</v>
      </c>
      <c r="F1817" s="174" t="s">
        <v>1772</v>
      </c>
      <c r="H1817" s="175">
        <v>4.7</v>
      </c>
      <c r="I1817" s="176"/>
      <c r="L1817" s="172"/>
      <c r="M1817" s="177"/>
      <c r="T1817" s="178"/>
      <c r="AT1817" s="173" t="s">
        <v>296</v>
      </c>
      <c r="AU1817" s="173" t="s">
        <v>89</v>
      </c>
      <c r="AV1817" s="13" t="s">
        <v>89</v>
      </c>
      <c r="AW1817" s="13" t="s">
        <v>33</v>
      </c>
      <c r="AX1817" s="13" t="s">
        <v>78</v>
      </c>
      <c r="AY1817" s="173" t="s">
        <v>150</v>
      </c>
    </row>
    <row r="1818" spans="2:51" s="14" customFormat="1" ht="12">
      <c r="B1818" s="179"/>
      <c r="D1818" s="150" t="s">
        <v>296</v>
      </c>
      <c r="E1818" s="180" t="s">
        <v>1</v>
      </c>
      <c r="F1818" s="181" t="s">
        <v>303</v>
      </c>
      <c r="H1818" s="182">
        <v>4.7</v>
      </c>
      <c r="I1818" s="183"/>
      <c r="L1818" s="179"/>
      <c r="M1818" s="184"/>
      <c r="T1818" s="185"/>
      <c r="AT1818" s="180" t="s">
        <v>296</v>
      </c>
      <c r="AU1818" s="180" t="s">
        <v>89</v>
      </c>
      <c r="AV1818" s="14" t="s">
        <v>171</v>
      </c>
      <c r="AW1818" s="14" t="s">
        <v>33</v>
      </c>
      <c r="AX1818" s="14" t="s">
        <v>86</v>
      </c>
      <c r="AY1818" s="180" t="s">
        <v>150</v>
      </c>
    </row>
    <row r="1819" spans="2:65" s="1" customFormat="1" ht="24.2" customHeight="1">
      <c r="B1819" s="32"/>
      <c r="C1819" s="154" t="s">
        <v>1773</v>
      </c>
      <c r="D1819" s="154" t="s">
        <v>172</v>
      </c>
      <c r="E1819" s="155" t="s">
        <v>1774</v>
      </c>
      <c r="F1819" s="156" t="s">
        <v>1775</v>
      </c>
      <c r="G1819" s="157" t="s">
        <v>188</v>
      </c>
      <c r="H1819" s="158">
        <v>45.7</v>
      </c>
      <c r="I1819" s="159"/>
      <c r="J1819" s="160">
        <f>ROUND(I1819*H1819,2)</f>
        <v>0</v>
      </c>
      <c r="K1819" s="156" t="s">
        <v>294</v>
      </c>
      <c r="L1819" s="32"/>
      <c r="M1819" s="161" t="s">
        <v>1</v>
      </c>
      <c r="N1819" s="162" t="s">
        <v>43</v>
      </c>
      <c r="P1819" s="146">
        <f>O1819*H1819</f>
        <v>0</v>
      </c>
      <c r="Q1819" s="146">
        <v>0.00496</v>
      </c>
      <c r="R1819" s="146">
        <f>Q1819*H1819</f>
        <v>0.226672</v>
      </c>
      <c r="S1819" s="146">
        <v>0</v>
      </c>
      <c r="T1819" s="147">
        <f>S1819*H1819</f>
        <v>0</v>
      </c>
      <c r="AR1819" s="148" t="s">
        <v>158</v>
      </c>
      <c r="AT1819" s="148" t="s">
        <v>172</v>
      </c>
      <c r="AU1819" s="148" t="s">
        <v>89</v>
      </c>
      <c r="AY1819" s="17" t="s">
        <v>150</v>
      </c>
      <c r="BE1819" s="149">
        <f>IF(N1819="základní",J1819,0)</f>
        <v>0</v>
      </c>
      <c r="BF1819" s="149">
        <f>IF(N1819="snížená",J1819,0)</f>
        <v>0</v>
      </c>
      <c r="BG1819" s="149">
        <f>IF(N1819="zákl. přenesená",J1819,0)</f>
        <v>0</v>
      </c>
      <c r="BH1819" s="149">
        <f>IF(N1819="sníž. přenesená",J1819,0)</f>
        <v>0</v>
      </c>
      <c r="BI1819" s="149">
        <f>IF(N1819="nulová",J1819,0)</f>
        <v>0</v>
      </c>
      <c r="BJ1819" s="17" t="s">
        <v>86</v>
      </c>
      <c r="BK1819" s="149">
        <f>ROUND(I1819*H1819,2)</f>
        <v>0</v>
      </c>
      <c r="BL1819" s="17" t="s">
        <v>158</v>
      </c>
      <c r="BM1819" s="148" t="s">
        <v>1776</v>
      </c>
    </row>
    <row r="1820" spans="2:51" s="12" customFormat="1" ht="12">
      <c r="B1820" s="166"/>
      <c r="D1820" s="150" t="s">
        <v>296</v>
      </c>
      <c r="E1820" s="167" t="s">
        <v>1</v>
      </c>
      <c r="F1820" s="168" t="s">
        <v>383</v>
      </c>
      <c r="H1820" s="167" t="s">
        <v>1</v>
      </c>
      <c r="I1820" s="169"/>
      <c r="L1820" s="166"/>
      <c r="M1820" s="170"/>
      <c r="T1820" s="171"/>
      <c r="AT1820" s="167" t="s">
        <v>296</v>
      </c>
      <c r="AU1820" s="167" t="s">
        <v>89</v>
      </c>
      <c r="AV1820" s="12" t="s">
        <v>86</v>
      </c>
      <c r="AW1820" s="12" t="s">
        <v>33</v>
      </c>
      <c r="AX1820" s="12" t="s">
        <v>78</v>
      </c>
      <c r="AY1820" s="167" t="s">
        <v>150</v>
      </c>
    </row>
    <row r="1821" spans="2:51" s="13" customFormat="1" ht="12">
      <c r="B1821" s="172"/>
      <c r="D1821" s="150" t="s">
        <v>296</v>
      </c>
      <c r="E1821" s="173" t="s">
        <v>1</v>
      </c>
      <c r="F1821" s="174" t="s">
        <v>1777</v>
      </c>
      <c r="H1821" s="175">
        <v>20</v>
      </c>
      <c r="I1821" s="176"/>
      <c r="L1821" s="172"/>
      <c r="M1821" s="177"/>
      <c r="T1821" s="178"/>
      <c r="AT1821" s="173" t="s">
        <v>296</v>
      </c>
      <c r="AU1821" s="173" t="s">
        <v>89</v>
      </c>
      <c r="AV1821" s="13" t="s">
        <v>89</v>
      </c>
      <c r="AW1821" s="13" t="s">
        <v>33</v>
      </c>
      <c r="AX1821" s="13" t="s">
        <v>78</v>
      </c>
      <c r="AY1821" s="173" t="s">
        <v>150</v>
      </c>
    </row>
    <row r="1822" spans="2:51" s="13" customFormat="1" ht="12">
      <c r="B1822" s="172"/>
      <c r="D1822" s="150" t="s">
        <v>296</v>
      </c>
      <c r="E1822" s="173" t="s">
        <v>1</v>
      </c>
      <c r="F1822" s="174" t="s">
        <v>1778</v>
      </c>
      <c r="H1822" s="175">
        <v>7</v>
      </c>
      <c r="I1822" s="176"/>
      <c r="L1822" s="172"/>
      <c r="M1822" s="177"/>
      <c r="T1822" s="178"/>
      <c r="AT1822" s="173" t="s">
        <v>296</v>
      </c>
      <c r="AU1822" s="173" t="s">
        <v>89</v>
      </c>
      <c r="AV1822" s="13" t="s">
        <v>89</v>
      </c>
      <c r="AW1822" s="13" t="s">
        <v>33</v>
      </c>
      <c r="AX1822" s="13" t="s">
        <v>78</v>
      </c>
      <c r="AY1822" s="173" t="s">
        <v>150</v>
      </c>
    </row>
    <row r="1823" spans="2:51" s="13" customFormat="1" ht="12">
      <c r="B1823" s="172"/>
      <c r="D1823" s="150" t="s">
        <v>296</v>
      </c>
      <c r="E1823" s="173" t="s">
        <v>1</v>
      </c>
      <c r="F1823" s="174" t="s">
        <v>1779</v>
      </c>
      <c r="H1823" s="175">
        <v>4</v>
      </c>
      <c r="I1823" s="176"/>
      <c r="L1823" s="172"/>
      <c r="M1823" s="177"/>
      <c r="T1823" s="178"/>
      <c r="AT1823" s="173" t="s">
        <v>296</v>
      </c>
      <c r="AU1823" s="173" t="s">
        <v>89</v>
      </c>
      <c r="AV1823" s="13" t="s">
        <v>89</v>
      </c>
      <c r="AW1823" s="13" t="s">
        <v>33</v>
      </c>
      <c r="AX1823" s="13" t="s">
        <v>78</v>
      </c>
      <c r="AY1823" s="173" t="s">
        <v>150</v>
      </c>
    </row>
    <row r="1824" spans="2:51" s="12" customFormat="1" ht="12">
      <c r="B1824" s="166"/>
      <c r="D1824" s="150" t="s">
        <v>296</v>
      </c>
      <c r="E1824" s="167" t="s">
        <v>1</v>
      </c>
      <c r="F1824" s="168" t="s">
        <v>393</v>
      </c>
      <c r="H1824" s="167" t="s">
        <v>1</v>
      </c>
      <c r="I1824" s="169"/>
      <c r="L1824" s="166"/>
      <c r="M1824" s="170"/>
      <c r="T1824" s="171"/>
      <c r="AT1824" s="167" t="s">
        <v>296</v>
      </c>
      <c r="AU1824" s="167" t="s">
        <v>89</v>
      </c>
      <c r="AV1824" s="12" t="s">
        <v>86</v>
      </c>
      <c r="AW1824" s="12" t="s">
        <v>33</v>
      </c>
      <c r="AX1824" s="12" t="s">
        <v>78</v>
      </c>
      <c r="AY1824" s="167" t="s">
        <v>150</v>
      </c>
    </row>
    <row r="1825" spans="2:51" s="13" customFormat="1" ht="12">
      <c r="B1825" s="172"/>
      <c r="D1825" s="150" t="s">
        <v>296</v>
      </c>
      <c r="E1825" s="173" t="s">
        <v>1</v>
      </c>
      <c r="F1825" s="174" t="s">
        <v>1780</v>
      </c>
      <c r="H1825" s="175">
        <v>5.5</v>
      </c>
      <c r="I1825" s="176"/>
      <c r="L1825" s="172"/>
      <c r="M1825" s="177"/>
      <c r="T1825" s="178"/>
      <c r="AT1825" s="173" t="s">
        <v>296</v>
      </c>
      <c r="AU1825" s="173" t="s">
        <v>89</v>
      </c>
      <c r="AV1825" s="13" t="s">
        <v>89</v>
      </c>
      <c r="AW1825" s="13" t="s">
        <v>33</v>
      </c>
      <c r="AX1825" s="13" t="s">
        <v>78</v>
      </c>
      <c r="AY1825" s="173" t="s">
        <v>150</v>
      </c>
    </row>
    <row r="1826" spans="2:51" s="12" customFormat="1" ht="12">
      <c r="B1826" s="166"/>
      <c r="D1826" s="150" t="s">
        <v>296</v>
      </c>
      <c r="E1826" s="167" t="s">
        <v>1</v>
      </c>
      <c r="F1826" s="168" t="s">
        <v>395</v>
      </c>
      <c r="H1826" s="167" t="s">
        <v>1</v>
      </c>
      <c r="I1826" s="169"/>
      <c r="L1826" s="166"/>
      <c r="M1826" s="170"/>
      <c r="T1826" s="171"/>
      <c r="AT1826" s="167" t="s">
        <v>296</v>
      </c>
      <c r="AU1826" s="167" t="s">
        <v>89</v>
      </c>
      <c r="AV1826" s="12" t="s">
        <v>86</v>
      </c>
      <c r="AW1826" s="12" t="s">
        <v>33</v>
      </c>
      <c r="AX1826" s="12" t="s">
        <v>78</v>
      </c>
      <c r="AY1826" s="167" t="s">
        <v>150</v>
      </c>
    </row>
    <row r="1827" spans="2:51" s="13" customFormat="1" ht="12">
      <c r="B1827" s="172"/>
      <c r="D1827" s="150" t="s">
        <v>296</v>
      </c>
      <c r="E1827" s="173" t="s">
        <v>1</v>
      </c>
      <c r="F1827" s="174" t="s">
        <v>1781</v>
      </c>
      <c r="H1827" s="175">
        <v>9.2</v>
      </c>
      <c r="I1827" s="176"/>
      <c r="L1827" s="172"/>
      <c r="M1827" s="177"/>
      <c r="T1827" s="178"/>
      <c r="AT1827" s="173" t="s">
        <v>296</v>
      </c>
      <c r="AU1827" s="173" t="s">
        <v>89</v>
      </c>
      <c r="AV1827" s="13" t="s">
        <v>89</v>
      </c>
      <c r="AW1827" s="13" t="s">
        <v>33</v>
      </c>
      <c r="AX1827" s="13" t="s">
        <v>78</v>
      </c>
      <c r="AY1827" s="173" t="s">
        <v>150</v>
      </c>
    </row>
    <row r="1828" spans="2:51" s="14" customFormat="1" ht="12">
      <c r="B1828" s="179"/>
      <c r="D1828" s="150" t="s">
        <v>296</v>
      </c>
      <c r="E1828" s="180" t="s">
        <v>1</v>
      </c>
      <c r="F1828" s="181" t="s">
        <v>303</v>
      </c>
      <c r="H1828" s="182">
        <v>45.7</v>
      </c>
      <c r="I1828" s="183"/>
      <c r="L1828" s="179"/>
      <c r="M1828" s="193"/>
      <c r="N1828" s="194"/>
      <c r="O1828" s="194"/>
      <c r="P1828" s="194"/>
      <c r="Q1828" s="194"/>
      <c r="R1828" s="194"/>
      <c r="S1828" s="194"/>
      <c r="T1828" s="195"/>
      <c r="AT1828" s="180" t="s">
        <v>296</v>
      </c>
      <c r="AU1828" s="180" t="s">
        <v>89</v>
      </c>
      <c r="AV1828" s="14" t="s">
        <v>171</v>
      </c>
      <c r="AW1828" s="14" t="s">
        <v>33</v>
      </c>
      <c r="AX1828" s="14" t="s">
        <v>86</v>
      </c>
      <c r="AY1828" s="180" t="s">
        <v>150</v>
      </c>
    </row>
    <row r="1829" spans="2:12" s="1" customFormat="1" ht="6.95" customHeight="1">
      <c r="B1829" s="44"/>
      <c r="C1829" s="45"/>
      <c r="D1829" s="45"/>
      <c r="E1829" s="45"/>
      <c r="F1829" s="45"/>
      <c r="G1829" s="45"/>
      <c r="H1829" s="45"/>
      <c r="I1829" s="45"/>
      <c r="J1829" s="45"/>
      <c r="K1829" s="45"/>
      <c r="L1829" s="32"/>
    </row>
  </sheetData>
  <sheetProtection algorithmName="SHA-512" hashValue="ih+EAKLawqL8WEzFuK30oqIut0W0rvLbv/eQD7wf8kOXR8cPwm4DxB7rSVyQaJHTFFFT6OfKMDslzDCtk1lGWQ==" saltValue="TlbaECrG2ahxzse2uPLLCEk+1u43uMz75b30e385BO48X8XVZ1UNzTQ2zwGtOyGSWs8K8JSRMKta3bo6X1LXwg==" spinCount="100000" sheet="1" objects="1" scenarios="1" formatColumns="0" formatRows="0" autoFilter="0"/>
  <autoFilter ref="C135:K1828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508"/>
  <sheetViews>
    <sheetView showGridLines="0" workbookViewId="0" topLeftCell="A1">
      <selection activeCell="E20" sqref="E20:H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99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ht="24.95" customHeight="1">
      <c r="B4" s="20"/>
      <c r="D4" s="21" t="s">
        <v>118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3" t="str">
        <f>'Rekapitulace stavby'!K6</f>
        <v>TÁBOR - HLINICE, VODOVOD</v>
      </c>
      <c r="F7" s="244"/>
      <c r="G7" s="244"/>
      <c r="H7" s="244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243" t="s">
        <v>270</v>
      </c>
      <c r="F9" s="242"/>
      <c r="G9" s="242"/>
      <c r="H9" s="242"/>
      <c r="L9" s="32"/>
    </row>
    <row r="10" spans="2:12" s="1" customFormat="1" ht="12" customHeight="1">
      <c r="B10" s="32"/>
      <c r="D10" s="27" t="s">
        <v>271</v>
      </c>
      <c r="L10" s="32"/>
    </row>
    <row r="11" spans="2:12" s="1" customFormat="1" ht="16.5" customHeight="1">
      <c r="B11" s="32"/>
      <c r="E11" s="223" t="s">
        <v>1782</v>
      </c>
      <c r="F11" s="242"/>
      <c r="G11" s="242"/>
      <c r="H11" s="242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>
        <f>'Rekapitulace stavby'!AN8</f>
        <v>45135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5" t="str">
        <f>'Rekapitulace stavby'!E14</f>
        <v>Vyplň údaj</v>
      </c>
      <c r="F20" s="237"/>
      <c r="G20" s="237"/>
      <c r="H20" s="237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24</v>
      </c>
      <c r="J22" s="25" t="s">
        <v>31</v>
      </c>
      <c r="L22" s="32"/>
    </row>
    <row r="23" spans="2:12" s="1" customFormat="1" ht="18" customHeight="1">
      <c r="B23" s="32"/>
      <c r="E23" s="25" t="s">
        <v>32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1783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4"/>
      <c r="E29" s="241" t="s">
        <v>1</v>
      </c>
      <c r="F29" s="241"/>
      <c r="G29" s="241"/>
      <c r="H29" s="241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38</v>
      </c>
      <c r="J32" s="66">
        <f>ROUND(J132,2)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5" t="s">
        <v>42</v>
      </c>
      <c r="E35" s="27" t="s">
        <v>43</v>
      </c>
      <c r="F35" s="86">
        <f>ROUND((SUM(BE132:BE507)),2)</f>
        <v>0</v>
      </c>
      <c r="I35" s="96">
        <v>0.21</v>
      </c>
      <c r="J35" s="86">
        <f>ROUND(((SUM(BE132:BE507))*I35),2)</f>
        <v>0</v>
      </c>
      <c r="L35" s="32"/>
    </row>
    <row r="36" spans="2:12" s="1" customFormat="1" ht="14.45" customHeight="1">
      <c r="B36" s="32"/>
      <c r="E36" s="27" t="s">
        <v>44</v>
      </c>
      <c r="F36" s="86">
        <f>ROUND((SUM(BF132:BF507)),2)</f>
        <v>0</v>
      </c>
      <c r="I36" s="96">
        <v>0.15</v>
      </c>
      <c r="J36" s="86">
        <f>ROUND(((SUM(BF132:BF507))*I36),2)</f>
        <v>0</v>
      </c>
      <c r="L36" s="32"/>
    </row>
    <row r="37" spans="2:12" s="1" customFormat="1" ht="14.45" customHeight="1" hidden="1">
      <c r="B37" s="32"/>
      <c r="E37" s="27" t="s">
        <v>45</v>
      </c>
      <c r="F37" s="86">
        <f>ROUND((SUM(BG132:BG507)),2)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6">
        <f>ROUND((SUM(BH132:BH507)),2)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6">
        <f>ROUND((SUM(BI132:BI507)),2)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48</v>
      </c>
      <c r="E41" s="57"/>
      <c r="F41" s="57"/>
      <c r="G41" s="99" t="s">
        <v>49</v>
      </c>
      <c r="H41" s="100" t="s">
        <v>50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51</v>
      </c>
      <c r="E50" s="42"/>
      <c r="F50" s="42"/>
      <c r="G50" s="41" t="s">
        <v>52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53</v>
      </c>
      <c r="E61" s="34"/>
      <c r="F61" s="103" t="s">
        <v>54</v>
      </c>
      <c r="G61" s="43" t="s">
        <v>53</v>
      </c>
      <c r="H61" s="34"/>
      <c r="I61" s="34"/>
      <c r="J61" s="104" t="s">
        <v>54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53</v>
      </c>
      <c r="E76" s="34"/>
      <c r="F76" s="103" t="s">
        <v>54</v>
      </c>
      <c r="G76" s="43" t="s">
        <v>53</v>
      </c>
      <c r="H76" s="34"/>
      <c r="I76" s="34"/>
      <c r="J76" s="104" t="s">
        <v>54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122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3" t="str">
        <f>E7</f>
        <v>TÁBOR - HLINICE, VODOVOD</v>
      </c>
      <c r="F85" s="244"/>
      <c r="G85" s="244"/>
      <c r="H85" s="244"/>
      <c r="L85" s="32"/>
    </row>
    <row r="86" spans="2:12" ht="12" customHeight="1">
      <c r="B86" s="20"/>
      <c r="C86" s="27" t="s">
        <v>119</v>
      </c>
      <c r="L86" s="20"/>
    </row>
    <row r="87" spans="2:12" s="1" customFormat="1" ht="16.5" customHeight="1">
      <c r="B87" s="32"/>
      <c r="E87" s="243" t="s">
        <v>270</v>
      </c>
      <c r="F87" s="242"/>
      <c r="G87" s="242"/>
      <c r="H87" s="242"/>
      <c r="L87" s="32"/>
    </row>
    <row r="88" spans="2:12" s="1" customFormat="1" ht="12" customHeight="1">
      <c r="B88" s="32"/>
      <c r="C88" s="27" t="s">
        <v>271</v>
      </c>
      <c r="L88" s="32"/>
    </row>
    <row r="89" spans="2:12" s="1" customFormat="1" ht="16.5" customHeight="1">
      <c r="B89" s="32"/>
      <c r="E89" s="223" t="str">
        <f>E11</f>
        <v>02.2 - Armaturní šachta</v>
      </c>
      <c r="F89" s="242"/>
      <c r="G89" s="242"/>
      <c r="H89" s="242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Hlinice</v>
      </c>
      <c r="I91" s="27" t="s">
        <v>22</v>
      </c>
      <c r="J91" s="52">
        <f>IF(J14="","",J14)</f>
        <v>45135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23</v>
      </c>
      <c r="F93" s="25" t="str">
        <f>E17</f>
        <v>Vodárenská společnost Táborsko s.r.o.</v>
      </c>
      <c r="I93" s="27" t="s">
        <v>30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34</v>
      </c>
      <c r="J94" s="30" t="str">
        <f>E26</f>
        <v>Jaroslav Pelnář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123</v>
      </c>
      <c r="D96" s="97"/>
      <c r="E96" s="97"/>
      <c r="F96" s="97"/>
      <c r="G96" s="97"/>
      <c r="H96" s="97"/>
      <c r="I96" s="97"/>
      <c r="J96" s="106" t="s">
        <v>124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125</v>
      </c>
      <c r="J98" s="66">
        <f>J132</f>
        <v>0</v>
      </c>
      <c r="L98" s="32"/>
      <c r="AU98" s="17" t="s">
        <v>126</v>
      </c>
    </row>
    <row r="99" spans="2:12" s="8" customFormat="1" ht="24.95" customHeight="1">
      <c r="B99" s="108"/>
      <c r="D99" s="109" t="s">
        <v>273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2:12" s="9" customFormat="1" ht="19.9" customHeight="1">
      <c r="B100" s="112"/>
      <c r="D100" s="113" t="s">
        <v>274</v>
      </c>
      <c r="E100" s="114"/>
      <c r="F100" s="114"/>
      <c r="G100" s="114"/>
      <c r="H100" s="114"/>
      <c r="I100" s="114"/>
      <c r="J100" s="115">
        <f>J134</f>
        <v>0</v>
      </c>
      <c r="L100" s="112"/>
    </row>
    <row r="101" spans="2:12" s="9" customFormat="1" ht="19.9" customHeight="1">
      <c r="B101" s="112"/>
      <c r="D101" s="113" t="s">
        <v>1784</v>
      </c>
      <c r="E101" s="114"/>
      <c r="F101" s="114"/>
      <c r="G101" s="114"/>
      <c r="H101" s="114"/>
      <c r="I101" s="114"/>
      <c r="J101" s="115">
        <f>J248</f>
        <v>0</v>
      </c>
      <c r="L101" s="112"/>
    </row>
    <row r="102" spans="2:12" s="9" customFormat="1" ht="19.9" customHeight="1">
      <c r="B102" s="112"/>
      <c r="D102" s="113" t="s">
        <v>277</v>
      </c>
      <c r="E102" s="114"/>
      <c r="F102" s="114"/>
      <c r="G102" s="114"/>
      <c r="H102" s="114"/>
      <c r="I102" s="114"/>
      <c r="J102" s="115">
        <f>J284</f>
        <v>0</v>
      </c>
      <c r="L102" s="112"/>
    </row>
    <row r="103" spans="2:12" s="9" customFormat="1" ht="19.9" customHeight="1">
      <c r="B103" s="112"/>
      <c r="D103" s="113" t="s">
        <v>279</v>
      </c>
      <c r="E103" s="114"/>
      <c r="F103" s="114"/>
      <c r="G103" s="114"/>
      <c r="H103" s="114"/>
      <c r="I103" s="114"/>
      <c r="J103" s="115">
        <f>J313</f>
        <v>0</v>
      </c>
      <c r="L103" s="112"/>
    </row>
    <row r="104" spans="2:12" s="9" customFormat="1" ht="19.9" customHeight="1">
      <c r="B104" s="112"/>
      <c r="D104" s="113" t="s">
        <v>1785</v>
      </c>
      <c r="E104" s="114"/>
      <c r="F104" s="114"/>
      <c r="G104" s="114"/>
      <c r="H104" s="114"/>
      <c r="I104" s="114"/>
      <c r="J104" s="115">
        <f>J324</f>
        <v>0</v>
      </c>
      <c r="L104" s="112"/>
    </row>
    <row r="105" spans="2:12" s="9" customFormat="1" ht="19.9" customHeight="1">
      <c r="B105" s="112"/>
      <c r="D105" s="113" t="s">
        <v>281</v>
      </c>
      <c r="E105" s="114"/>
      <c r="F105" s="114"/>
      <c r="G105" s="114"/>
      <c r="H105" s="114"/>
      <c r="I105" s="114"/>
      <c r="J105" s="115">
        <f>J330</f>
        <v>0</v>
      </c>
      <c r="L105" s="112"/>
    </row>
    <row r="106" spans="2:12" s="9" customFormat="1" ht="19.9" customHeight="1">
      <c r="B106" s="112"/>
      <c r="D106" s="113" t="s">
        <v>282</v>
      </c>
      <c r="E106" s="114"/>
      <c r="F106" s="114"/>
      <c r="G106" s="114"/>
      <c r="H106" s="114"/>
      <c r="I106" s="114"/>
      <c r="J106" s="115">
        <f>J471</f>
        <v>0</v>
      </c>
      <c r="L106" s="112"/>
    </row>
    <row r="107" spans="2:12" s="9" customFormat="1" ht="19.9" customHeight="1">
      <c r="B107" s="112"/>
      <c r="D107" s="113" t="s">
        <v>284</v>
      </c>
      <c r="E107" s="114"/>
      <c r="F107" s="114"/>
      <c r="G107" s="114"/>
      <c r="H107" s="114"/>
      <c r="I107" s="114"/>
      <c r="J107" s="115">
        <f>J484</f>
        <v>0</v>
      </c>
      <c r="L107" s="112"/>
    </row>
    <row r="108" spans="2:12" s="8" customFormat="1" ht="24.95" customHeight="1">
      <c r="B108" s="108"/>
      <c r="D108" s="109" t="s">
        <v>285</v>
      </c>
      <c r="E108" s="110"/>
      <c r="F108" s="110"/>
      <c r="G108" s="110"/>
      <c r="H108" s="110"/>
      <c r="I108" s="110"/>
      <c r="J108" s="111">
        <f>J486</f>
        <v>0</v>
      </c>
      <c r="L108" s="108"/>
    </row>
    <row r="109" spans="2:12" s="9" customFormat="1" ht="19.9" customHeight="1">
      <c r="B109" s="112"/>
      <c r="D109" s="113" t="s">
        <v>1786</v>
      </c>
      <c r="E109" s="114"/>
      <c r="F109" s="114"/>
      <c r="G109" s="114"/>
      <c r="H109" s="114"/>
      <c r="I109" s="114"/>
      <c r="J109" s="115">
        <f>J487</f>
        <v>0</v>
      </c>
      <c r="L109" s="112"/>
    </row>
    <row r="110" spans="2:12" s="9" customFormat="1" ht="19.9" customHeight="1">
      <c r="B110" s="112"/>
      <c r="D110" s="113" t="s">
        <v>286</v>
      </c>
      <c r="E110" s="114"/>
      <c r="F110" s="114"/>
      <c r="G110" s="114"/>
      <c r="H110" s="114"/>
      <c r="I110" s="114"/>
      <c r="J110" s="115">
        <f>J501</f>
        <v>0</v>
      </c>
      <c r="L110" s="112"/>
    </row>
    <row r="111" spans="2:12" s="1" customFormat="1" ht="21.75" customHeight="1">
      <c r="B111" s="32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4.95" customHeight="1">
      <c r="B117" s="32"/>
      <c r="C117" s="21" t="s">
        <v>135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16.5" customHeight="1">
      <c r="B120" s="32"/>
      <c r="E120" s="243" t="str">
        <f>E7</f>
        <v>TÁBOR - HLINICE, VODOVOD</v>
      </c>
      <c r="F120" s="244"/>
      <c r="G120" s="244"/>
      <c r="H120" s="244"/>
      <c r="L120" s="32"/>
    </row>
    <row r="121" spans="2:12" ht="12" customHeight="1">
      <c r="B121" s="20"/>
      <c r="C121" s="27" t="s">
        <v>119</v>
      </c>
      <c r="L121" s="20"/>
    </row>
    <row r="122" spans="2:12" s="1" customFormat="1" ht="16.5" customHeight="1">
      <c r="B122" s="32"/>
      <c r="E122" s="243" t="s">
        <v>270</v>
      </c>
      <c r="F122" s="242"/>
      <c r="G122" s="242"/>
      <c r="H122" s="242"/>
      <c r="L122" s="32"/>
    </row>
    <row r="123" spans="2:12" s="1" customFormat="1" ht="12" customHeight="1">
      <c r="B123" s="32"/>
      <c r="C123" s="27" t="s">
        <v>271</v>
      </c>
      <c r="L123" s="32"/>
    </row>
    <row r="124" spans="2:12" s="1" customFormat="1" ht="16.5" customHeight="1">
      <c r="B124" s="32"/>
      <c r="E124" s="223" t="str">
        <f>E11</f>
        <v>02.2 - Armaturní šachta</v>
      </c>
      <c r="F124" s="242"/>
      <c r="G124" s="242"/>
      <c r="H124" s="242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F14</f>
        <v>Hlinice</v>
      </c>
      <c r="I126" s="27" t="s">
        <v>22</v>
      </c>
      <c r="J126" s="52">
        <f>IF(J14="","",J14)</f>
        <v>45135</v>
      </c>
      <c r="L126" s="32"/>
    </row>
    <row r="127" spans="2:12" s="1" customFormat="1" ht="6.95" customHeight="1">
      <c r="B127" s="32"/>
      <c r="L127" s="32"/>
    </row>
    <row r="128" spans="2:12" s="1" customFormat="1" ht="25.7" customHeight="1">
      <c r="B128" s="32"/>
      <c r="C128" s="27" t="s">
        <v>23</v>
      </c>
      <c r="F128" s="25" t="str">
        <f>E17</f>
        <v>Vodárenská společnost Táborsko s.r.o.</v>
      </c>
      <c r="I128" s="27" t="s">
        <v>30</v>
      </c>
      <c r="J128" s="30" t="str">
        <f>E23</f>
        <v>Aquaprocon s.r.o., Divize Praha</v>
      </c>
      <c r="L128" s="32"/>
    </row>
    <row r="129" spans="2:12" s="1" customFormat="1" ht="15.2" customHeight="1">
      <c r="B129" s="32"/>
      <c r="C129" s="27" t="s">
        <v>28</v>
      </c>
      <c r="F129" s="25" t="str">
        <f>IF(E20="","",E20)</f>
        <v>Vyplň údaj</v>
      </c>
      <c r="I129" s="27" t="s">
        <v>34</v>
      </c>
      <c r="J129" s="30" t="str">
        <f>E26</f>
        <v>Jaroslav Pelnář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6"/>
      <c r="C131" s="117" t="s">
        <v>136</v>
      </c>
      <c r="D131" s="118" t="s">
        <v>63</v>
      </c>
      <c r="E131" s="118" t="s">
        <v>59</v>
      </c>
      <c r="F131" s="118" t="s">
        <v>60</v>
      </c>
      <c r="G131" s="118" t="s">
        <v>137</v>
      </c>
      <c r="H131" s="118" t="s">
        <v>138</v>
      </c>
      <c r="I131" s="118" t="s">
        <v>139</v>
      </c>
      <c r="J131" s="118" t="s">
        <v>124</v>
      </c>
      <c r="K131" s="119" t="s">
        <v>140</v>
      </c>
      <c r="L131" s="116"/>
      <c r="M131" s="59" t="s">
        <v>1</v>
      </c>
      <c r="N131" s="60" t="s">
        <v>42</v>
      </c>
      <c r="O131" s="60" t="s">
        <v>141</v>
      </c>
      <c r="P131" s="60" t="s">
        <v>142</v>
      </c>
      <c r="Q131" s="60" t="s">
        <v>143</v>
      </c>
      <c r="R131" s="60" t="s">
        <v>144</v>
      </c>
      <c r="S131" s="60" t="s">
        <v>145</v>
      </c>
      <c r="T131" s="61" t="s">
        <v>146</v>
      </c>
    </row>
    <row r="132" spans="2:63" s="1" customFormat="1" ht="22.9" customHeight="1">
      <c r="B132" s="32"/>
      <c r="C132" s="64" t="s">
        <v>147</v>
      </c>
      <c r="J132" s="120">
        <f>BK132</f>
        <v>0</v>
      </c>
      <c r="L132" s="32"/>
      <c r="M132" s="62"/>
      <c r="N132" s="53"/>
      <c r="O132" s="53"/>
      <c r="P132" s="121">
        <f>P133+P486</f>
        <v>0</v>
      </c>
      <c r="Q132" s="53"/>
      <c r="R132" s="121">
        <f>R133+R486</f>
        <v>39.732196040000005</v>
      </c>
      <c r="S132" s="53"/>
      <c r="T132" s="122">
        <f>T133+T486</f>
        <v>2.0028</v>
      </c>
      <c r="AT132" s="17" t="s">
        <v>77</v>
      </c>
      <c r="AU132" s="17" t="s">
        <v>126</v>
      </c>
      <c r="BK132" s="123">
        <f>BK133+BK486</f>
        <v>0</v>
      </c>
    </row>
    <row r="133" spans="2:63" s="11" customFormat="1" ht="25.9" customHeight="1">
      <c r="B133" s="124"/>
      <c r="D133" s="125" t="s">
        <v>77</v>
      </c>
      <c r="E133" s="126" t="s">
        <v>289</v>
      </c>
      <c r="F133" s="126" t="s">
        <v>290</v>
      </c>
      <c r="I133" s="127"/>
      <c r="J133" s="128">
        <f>BK133</f>
        <v>0</v>
      </c>
      <c r="L133" s="124"/>
      <c r="M133" s="129"/>
      <c r="P133" s="130">
        <f>P134+P248+P284+P313+P324+P330+P471+P484</f>
        <v>0</v>
      </c>
      <c r="R133" s="130">
        <f>R134+R248+R284+R313+R324+R330+R471+R484</f>
        <v>39.618536340000006</v>
      </c>
      <c r="T133" s="131">
        <f>T134+T248+T284+T313+T324+T330+T471+T484</f>
        <v>2.0028</v>
      </c>
      <c r="AR133" s="125" t="s">
        <v>86</v>
      </c>
      <c r="AT133" s="132" t="s">
        <v>77</v>
      </c>
      <c r="AU133" s="132" t="s">
        <v>78</v>
      </c>
      <c r="AY133" s="125" t="s">
        <v>150</v>
      </c>
      <c r="BK133" s="133">
        <f>BK134+BK248+BK284+BK313+BK324+BK330+BK471+BK484</f>
        <v>0</v>
      </c>
    </row>
    <row r="134" spans="2:63" s="11" customFormat="1" ht="22.9" customHeight="1">
      <c r="B134" s="124"/>
      <c r="D134" s="125" t="s">
        <v>77</v>
      </c>
      <c r="E134" s="134" t="s">
        <v>86</v>
      </c>
      <c r="F134" s="134" t="s">
        <v>242</v>
      </c>
      <c r="I134" s="127"/>
      <c r="J134" s="135">
        <f>BK134</f>
        <v>0</v>
      </c>
      <c r="L134" s="124"/>
      <c r="M134" s="129"/>
      <c r="P134" s="130">
        <f>SUM(P135:P247)</f>
        <v>0</v>
      </c>
      <c r="R134" s="130">
        <f>SUM(R135:R247)</f>
        <v>4.6439038</v>
      </c>
      <c r="T134" s="131">
        <f>SUM(T135:T247)</f>
        <v>0</v>
      </c>
      <c r="AR134" s="125" t="s">
        <v>86</v>
      </c>
      <c r="AT134" s="132" t="s">
        <v>77</v>
      </c>
      <c r="AU134" s="132" t="s">
        <v>86</v>
      </c>
      <c r="AY134" s="125" t="s">
        <v>150</v>
      </c>
      <c r="BK134" s="133">
        <f>SUM(BK135:BK247)</f>
        <v>0</v>
      </c>
    </row>
    <row r="135" spans="2:65" s="1" customFormat="1" ht="24.2" customHeight="1">
      <c r="B135" s="32"/>
      <c r="C135" s="154" t="s">
        <v>86</v>
      </c>
      <c r="D135" s="154" t="s">
        <v>172</v>
      </c>
      <c r="E135" s="155" t="s">
        <v>360</v>
      </c>
      <c r="F135" s="156" t="s">
        <v>361</v>
      </c>
      <c r="G135" s="157" t="s">
        <v>362</v>
      </c>
      <c r="H135" s="158">
        <v>360</v>
      </c>
      <c r="I135" s="159"/>
      <c r="J135" s="160">
        <f>ROUND(I135*H135,2)</f>
        <v>0</v>
      </c>
      <c r="K135" s="156" t="s">
        <v>294</v>
      </c>
      <c r="L135" s="32"/>
      <c r="M135" s="161" t="s">
        <v>1</v>
      </c>
      <c r="N135" s="162" t="s">
        <v>43</v>
      </c>
      <c r="P135" s="146">
        <f>O135*H135</f>
        <v>0</v>
      </c>
      <c r="Q135" s="146">
        <v>3E-05</v>
      </c>
      <c r="R135" s="146">
        <f>Q135*H135</f>
        <v>0.0108</v>
      </c>
      <c r="S135" s="146">
        <v>0</v>
      </c>
      <c r="T135" s="147">
        <f>S135*H135</f>
        <v>0</v>
      </c>
      <c r="AR135" s="148" t="s">
        <v>171</v>
      </c>
      <c r="AT135" s="148" t="s">
        <v>172</v>
      </c>
      <c r="AU135" s="148" t="s">
        <v>89</v>
      </c>
      <c r="AY135" s="17" t="s">
        <v>150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86</v>
      </c>
      <c r="BK135" s="149">
        <f>ROUND(I135*H135,2)</f>
        <v>0</v>
      </c>
      <c r="BL135" s="17" t="s">
        <v>171</v>
      </c>
      <c r="BM135" s="148" t="s">
        <v>1787</v>
      </c>
    </row>
    <row r="136" spans="2:51" s="12" customFormat="1" ht="12">
      <c r="B136" s="166"/>
      <c r="D136" s="150" t="s">
        <v>296</v>
      </c>
      <c r="E136" s="167" t="s">
        <v>1</v>
      </c>
      <c r="F136" s="168" t="s">
        <v>1788</v>
      </c>
      <c r="H136" s="167" t="s">
        <v>1</v>
      </c>
      <c r="I136" s="169"/>
      <c r="L136" s="166"/>
      <c r="M136" s="170"/>
      <c r="T136" s="171"/>
      <c r="AT136" s="167" t="s">
        <v>296</v>
      </c>
      <c r="AU136" s="167" t="s">
        <v>89</v>
      </c>
      <c r="AV136" s="12" t="s">
        <v>86</v>
      </c>
      <c r="AW136" s="12" t="s">
        <v>33</v>
      </c>
      <c r="AX136" s="12" t="s">
        <v>78</v>
      </c>
      <c r="AY136" s="167" t="s">
        <v>150</v>
      </c>
    </row>
    <row r="137" spans="2:51" s="12" customFormat="1" ht="12">
      <c r="B137" s="166"/>
      <c r="D137" s="150" t="s">
        <v>296</v>
      </c>
      <c r="E137" s="167" t="s">
        <v>1</v>
      </c>
      <c r="F137" s="168" t="s">
        <v>1789</v>
      </c>
      <c r="H137" s="167" t="s">
        <v>1</v>
      </c>
      <c r="I137" s="169"/>
      <c r="L137" s="166"/>
      <c r="M137" s="170"/>
      <c r="T137" s="171"/>
      <c r="AT137" s="167" t="s">
        <v>296</v>
      </c>
      <c r="AU137" s="167" t="s">
        <v>89</v>
      </c>
      <c r="AV137" s="12" t="s">
        <v>86</v>
      </c>
      <c r="AW137" s="12" t="s">
        <v>33</v>
      </c>
      <c r="AX137" s="12" t="s">
        <v>78</v>
      </c>
      <c r="AY137" s="167" t="s">
        <v>150</v>
      </c>
    </row>
    <row r="138" spans="2:51" s="13" customFormat="1" ht="12">
      <c r="B138" s="172"/>
      <c r="D138" s="150" t="s">
        <v>296</v>
      </c>
      <c r="E138" s="173" t="s">
        <v>1</v>
      </c>
      <c r="F138" s="174" t="s">
        <v>1790</v>
      </c>
      <c r="H138" s="175">
        <v>360</v>
      </c>
      <c r="I138" s="176"/>
      <c r="L138" s="172"/>
      <c r="M138" s="177"/>
      <c r="T138" s="178"/>
      <c r="AT138" s="173" t="s">
        <v>296</v>
      </c>
      <c r="AU138" s="173" t="s">
        <v>89</v>
      </c>
      <c r="AV138" s="13" t="s">
        <v>89</v>
      </c>
      <c r="AW138" s="13" t="s">
        <v>33</v>
      </c>
      <c r="AX138" s="13" t="s">
        <v>78</v>
      </c>
      <c r="AY138" s="173" t="s">
        <v>150</v>
      </c>
    </row>
    <row r="139" spans="2:51" s="14" customFormat="1" ht="12">
      <c r="B139" s="179"/>
      <c r="D139" s="150" t="s">
        <v>296</v>
      </c>
      <c r="E139" s="180" t="s">
        <v>1</v>
      </c>
      <c r="F139" s="181" t="s">
        <v>303</v>
      </c>
      <c r="H139" s="182">
        <v>360</v>
      </c>
      <c r="I139" s="183"/>
      <c r="L139" s="179"/>
      <c r="M139" s="184"/>
      <c r="T139" s="185"/>
      <c r="AT139" s="180" t="s">
        <v>296</v>
      </c>
      <c r="AU139" s="180" t="s">
        <v>89</v>
      </c>
      <c r="AV139" s="14" t="s">
        <v>171</v>
      </c>
      <c r="AW139" s="14" t="s">
        <v>33</v>
      </c>
      <c r="AX139" s="14" t="s">
        <v>86</v>
      </c>
      <c r="AY139" s="180" t="s">
        <v>150</v>
      </c>
    </row>
    <row r="140" spans="2:65" s="1" customFormat="1" ht="24.2" customHeight="1">
      <c r="B140" s="32"/>
      <c r="C140" s="154" t="s">
        <v>89</v>
      </c>
      <c r="D140" s="154" t="s">
        <v>172</v>
      </c>
      <c r="E140" s="155" t="s">
        <v>372</v>
      </c>
      <c r="F140" s="156" t="s">
        <v>373</v>
      </c>
      <c r="G140" s="157" t="s">
        <v>374</v>
      </c>
      <c r="H140" s="158">
        <v>30</v>
      </c>
      <c r="I140" s="159"/>
      <c r="J140" s="160">
        <f>ROUND(I140*H140,2)</f>
        <v>0</v>
      </c>
      <c r="K140" s="156" t="s">
        <v>294</v>
      </c>
      <c r="L140" s="32"/>
      <c r="M140" s="161" t="s">
        <v>1</v>
      </c>
      <c r="N140" s="162" t="s">
        <v>43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AR140" s="148" t="s">
        <v>171</v>
      </c>
      <c r="AT140" s="148" t="s">
        <v>172</v>
      </c>
      <c r="AU140" s="148" t="s">
        <v>89</v>
      </c>
      <c r="AY140" s="17" t="s">
        <v>150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86</v>
      </c>
      <c r="BK140" s="149">
        <f>ROUND(I140*H140,2)</f>
        <v>0</v>
      </c>
      <c r="BL140" s="17" t="s">
        <v>171</v>
      </c>
      <c r="BM140" s="148" t="s">
        <v>1791</v>
      </c>
    </row>
    <row r="141" spans="2:51" s="12" customFormat="1" ht="12">
      <c r="B141" s="166"/>
      <c r="D141" s="150" t="s">
        <v>296</v>
      </c>
      <c r="E141" s="167" t="s">
        <v>1</v>
      </c>
      <c r="F141" s="168" t="s">
        <v>1788</v>
      </c>
      <c r="H141" s="167" t="s">
        <v>1</v>
      </c>
      <c r="I141" s="169"/>
      <c r="L141" s="166"/>
      <c r="M141" s="170"/>
      <c r="T141" s="171"/>
      <c r="AT141" s="167" t="s">
        <v>296</v>
      </c>
      <c r="AU141" s="167" t="s">
        <v>89</v>
      </c>
      <c r="AV141" s="12" t="s">
        <v>86</v>
      </c>
      <c r="AW141" s="12" t="s">
        <v>33</v>
      </c>
      <c r="AX141" s="12" t="s">
        <v>78</v>
      </c>
      <c r="AY141" s="167" t="s">
        <v>150</v>
      </c>
    </row>
    <row r="142" spans="2:51" s="12" customFormat="1" ht="12">
      <c r="B142" s="166"/>
      <c r="D142" s="150" t="s">
        <v>296</v>
      </c>
      <c r="E142" s="167" t="s">
        <v>1</v>
      </c>
      <c r="F142" s="168" t="s">
        <v>1789</v>
      </c>
      <c r="H142" s="167" t="s">
        <v>1</v>
      </c>
      <c r="I142" s="169"/>
      <c r="L142" s="166"/>
      <c r="M142" s="170"/>
      <c r="T142" s="171"/>
      <c r="AT142" s="167" t="s">
        <v>296</v>
      </c>
      <c r="AU142" s="167" t="s">
        <v>89</v>
      </c>
      <c r="AV142" s="12" t="s">
        <v>86</v>
      </c>
      <c r="AW142" s="12" t="s">
        <v>33</v>
      </c>
      <c r="AX142" s="12" t="s">
        <v>78</v>
      </c>
      <c r="AY142" s="167" t="s">
        <v>150</v>
      </c>
    </row>
    <row r="143" spans="2:51" s="13" customFormat="1" ht="12">
      <c r="B143" s="172"/>
      <c r="D143" s="150" t="s">
        <v>296</v>
      </c>
      <c r="E143" s="173" t="s">
        <v>1</v>
      </c>
      <c r="F143" s="174" t="s">
        <v>690</v>
      </c>
      <c r="H143" s="175">
        <v>30</v>
      </c>
      <c r="I143" s="176"/>
      <c r="L143" s="172"/>
      <c r="M143" s="177"/>
      <c r="T143" s="178"/>
      <c r="AT143" s="173" t="s">
        <v>296</v>
      </c>
      <c r="AU143" s="173" t="s">
        <v>89</v>
      </c>
      <c r="AV143" s="13" t="s">
        <v>89</v>
      </c>
      <c r="AW143" s="13" t="s">
        <v>33</v>
      </c>
      <c r="AX143" s="13" t="s">
        <v>78</v>
      </c>
      <c r="AY143" s="173" t="s">
        <v>150</v>
      </c>
    </row>
    <row r="144" spans="2:51" s="14" customFormat="1" ht="12">
      <c r="B144" s="179"/>
      <c r="D144" s="150" t="s">
        <v>296</v>
      </c>
      <c r="E144" s="180" t="s">
        <v>1</v>
      </c>
      <c r="F144" s="181" t="s">
        <v>303</v>
      </c>
      <c r="H144" s="182">
        <v>30</v>
      </c>
      <c r="I144" s="183"/>
      <c r="L144" s="179"/>
      <c r="M144" s="184"/>
      <c r="T144" s="185"/>
      <c r="AT144" s="180" t="s">
        <v>296</v>
      </c>
      <c r="AU144" s="180" t="s">
        <v>89</v>
      </c>
      <c r="AV144" s="14" t="s">
        <v>171</v>
      </c>
      <c r="AW144" s="14" t="s">
        <v>33</v>
      </c>
      <c r="AX144" s="14" t="s">
        <v>86</v>
      </c>
      <c r="AY144" s="180" t="s">
        <v>150</v>
      </c>
    </row>
    <row r="145" spans="2:65" s="1" customFormat="1" ht="24.2" customHeight="1">
      <c r="B145" s="32"/>
      <c r="C145" s="154" t="s">
        <v>166</v>
      </c>
      <c r="D145" s="154" t="s">
        <v>172</v>
      </c>
      <c r="E145" s="155" t="s">
        <v>386</v>
      </c>
      <c r="F145" s="156" t="s">
        <v>387</v>
      </c>
      <c r="G145" s="157" t="s">
        <v>188</v>
      </c>
      <c r="H145" s="158">
        <v>12</v>
      </c>
      <c r="I145" s="159"/>
      <c r="J145" s="160">
        <f>ROUND(I145*H145,2)</f>
        <v>0</v>
      </c>
      <c r="K145" s="156" t="s">
        <v>294</v>
      </c>
      <c r="L145" s="32"/>
      <c r="M145" s="161" t="s">
        <v>1</v>
      </c>
      <c r="N145" s="162" t="s">
        <v>43</v>
      </c>
      <c r="P145" s="146">
        <f>O145*H145</f>
        <v>0</v>
      </c>
      <c r="Q145" s="146">
        <v>0.01269</v>
      </c>
      <c r="R145" s="146">
        <f>Q145*H145</f>
        <v>0.15228</v>
      </c>
      <c r="S145" s="146">
        <v>0</v>
      </c>
      <c r="T145" s="147">
        <f>S145*H145</f>
        <v>0</v>
      </c>
      <c r="AR145" s="148" t="s">
        <v>171</v>
      </c>
      <c r="AT145" s="148" t="s">
        <v>172</v>
      </c>
      <c r="AU145" s="148" t="s">
        <v>89</v>
      </c>
      <c r="AY145" s="17" t="s">
        <v>150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86</v>
      </c>
      <c r="BK145" s="149">
        <f>ROUND(I145*H145,2)</f>
        <v>0</v>
      </c>
      <c r="BL145" s="17" t="s">
        <v>171</v>
      </c>
      <c r="BM145" s="148" t="s">
        <v>1792</v>
      </c>
    </row>
    <row r="146" spans="2:51" s="12" customFormat="1" ht="12">
      <c r="B146" s="166"/>
      <c r="D146" s="150" t="s">
        <v>296</v>
      </c>
      <c r="E146" s="167" t="s">
        <v>1</v>
      </c>
      <c r="F146" s="168" t="s">
        <v>1793</v>
      </c>
      <c r="H146" s="167" t="s">
        <v>1</v>
      </c>
      <c r="I146" s="169"/>
      <c r="L146" s="166"/>
      <c r="M146" s="170"/>
      <c r="T146" s="171"/>
      <c r="AT146" s="167" t="s">
        <v>296</v>
      </c>
      <c r="AU146" s="167" t="s">
        <v>89</v>
      </c>
      <c r="AV146" s="12" t="s">
        <v>86</v>
      </c>
      <c r="AW146" s="12" t="s">
        <v>33</v>
      </c>
      <c r="AX146" s="12" t="s">
        <v>78</v>
      </c>
      <c r="AY146" s="167" t="s">
        <v>150</v>
      </c>
    </row>
    <row r="147" spans="2:51" s="13" customFormat="1" ht="12">
      <c r="B147" s="172"/>
      <c r="D147" s="150" t="s">
        <v>296</v>
      </c>
      <c r="E147" s="173" t="s">
        <v>1</v>
      </c>
      <c r="F147" s="174" t="s">
        <v>1794</v>
      </c>
      <c r="H147" s="175">
        <v>12</v>
      </c>
      <c r="I147" s="176"/>
      <c r="L147" s="172"/>
      <c r="M147" s="177"/>
      <c r="T147" s="178"/>
      <c r="AT147" s="173" t="s">
        <v>296</v>
      </c>
      <c r="AU147" s="173" t="s">
        <v>89</v>
      </c>
      <c r="AV147" s="13" t="s">
        <v>89</v>
      </c>
      <c r="AW147" s="13" t="s">
        <v>33</v>
      </c>
      <c r="AX147" s="13" t="s">
        <v>78</v>
      </c>
      <c r="AY147" s="173" t="s">
        <v>150</v>
      </c>
    </row>
    <row r="148" spans="2:51" s="14" customFormat="1" ht="12">
      <c r="B148" s="179"/>
      <c r="D148" s="150" t="s">
        <v>296</v>
      </c>
      <c r="E148" s="180" t="s">
        <v>1</v>
      </c>
      <c r="F148" s="181" t="s">
        <v>303</v>
      </c>
      <c r="H148" s="182">
        <v>12</v>
      </c>
      <c r="I148" s="183"/>
      <c r="L148" s="179"/>
      <c r="M148" s="184"/>
      <c r="T148" s="185"/>
      <c r="AT148" s="180" t="s">
        <v>296</v>
      </c>
      <c r="AU148" s="180" t="s">
        <v>89</v>
      </c>
      <c r="AV148" s="14" t="s">
        <v>171</v>
      </c>
      <c r="AW148" s="14" t="s">
        <v>33</v>
      </c>
      <c r="AX148" s="14" t="s">
        <v>86</v>
      </c>
      <c r="AY148" s="180" t="s">
        <v>150</v>
      </c>
    </row>
    <row r="149" spans="2:65" s="1" customFormat="1" ht="24.2" customHeight="1">
      <c r="B149" s="32"/>
      <c r="C149" s="154" t="s">
        <v>171</v>
      </c>
      <c r="D149" s="154" t="s">
        <v>172</v>
      </c>
      <c r="E149" s="155" t="s">
        <v>1795</v>
      </c>
      <c r="F149" s="156" t="s">
        <v>1796</v>
      </c>
      <c r="G149" s="157" t="s">
        <v>293</v>
      </c>
      <c r="H149" s="158">
        <v>85.747</v>
      </c>
      <c r="I149" s="159"/>
      <c r="J149" s="160">
        <f>ROUND(I149*H149,2)</f>
        <v>0</v>
      </c>
      <c r="K149" s="156" t="s">
        <v>294</v>
      </c>
      <c r="L149" s="32"/>
      <c r="M149" s="161" t="s">
        <v>1</v>
      </c>
      <c r="N149" s="162" t="s">
        <v>43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171</v>
      </c>
      <c r="AT149" s="148" t="s">
        <v>172</v>
      </c>
      <c r="AU149" s="148" t="s">
        <v>89</v>
      </c>
      <c r="AY149" s="17" t="s">
        <v>150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86</v>
      </c>
      <c r="BK149" s="149">
        <f>ROUND(I149*H149,2)</f>
        <v>0</v>
      </c>
      <c r="BL149" s="17" t="s">
        <v>171</v>
      </c>
      <c r="BM149" s="148" t="s">
        <v>1797</v>
      </c>
    </row>
    <row r="150" spans="2:51" s="12" customFormat="1" ht="12">
      <c r="B150" s="166"/>
      <c r="D150" s="150" t="s">
        <v>296</v>
      </c>
      <c r="E150" s="167" t="s">
        <v>1</v>
      </c>
      <c r="F150" s="168" t="s">
        <v>1798</v>
      </c>
      <c r="H150" s="167" t="s">
        <v>1</v>
      </c>
      <c r="I150" s="169"/>
      <c r="L150" s="166"/>
      <c r="M150" s="170"/>
      <c r="T150" s="171"/>
      <c r="AT150" s="167" t="s">
        <v>296</v>
      </c>
      <c r="AU150" s="167" t="s">
        <v>89</v>
      </c>
      <c r="AV150" s="12" t="s">
        <v>86</v>
      </c>
      <c r="AW150" s="12" t="s">
        <v>33</v>
      </c>
      <c r="AX150" s="12" t="s">
        <v>78</v>
      </c>
      <c r="AY150" s="167" t="s">
        <v>150</v>
      </c>
    </row>
    <row r="151" spans="2:51" s="12" customFormat="1" ht="12">
      <c r="B151" s="166"/>
      <c r="D151" s="150" t="s">
        <v>296</v>
      </c>
      <c r="E151" s="167" t="s">
        <v>1</v>
      </c>
      <c r="F151" s="168" t="s">
        <v>1799</v>
      </c>
      <c r="H151" s="167" t="s">
        <v>1</v>
      </c>
      <c r="I151" s="169"/>
      <c r="L151" s="166"/>
      <c r="M151" s="170"/>
      <c r="T151" s="171"/>
      <c r="AT151" s="167" t="s">
        <v>296</v>
      </c>
      <c r="AU151" s="167" t="s">
        <v>89</v>
      </c>
      <c r="AV151" s="12" t="s">
        <v>86</v>
      </c>
      <c r="AW151" s="12" t="s">
        <v>33</v>
      </c>
      <c r="AX151" s="12" t="s">
        <v>78</v>
      </c>
      <c r="AY151" s="167" t="s">
        <v>150</v>
      </c>
    </row>
    <row r="152" spans="2:51" s="13" customFormat="1" ht="12">
      <c r="B152" s="172"/>
      <c r="D152" s="150" t="s">
        <v>296</v>
      </c>
      <c r="E152" s="173" t="s">
        <v>1</v>
      </c>
      <c r="F152" s="174" t="s">
        <v>1800</v>
      </c>
      <c r="H152" s="175">
        <v>85.747</v>
      </c>
      <c r="I152" s="176"/>
      <c r="L152" s="172"/>
      <c r="M152" s="177"/>
      <c r="T152" s="178"/>
      <c r="AT152" s="173" t="s">
        <v>296</v>
      </c>
      <c r="AU152" s="173" t="s">
        <v>89</v>
      </c>
      <c r="AV152" s="13" t="s">
        <v>89</v>
      </c>
      <c r="AW152" s="13" t="s">
        <v>33</v>
      </c>
      <c r="AX152" s="13" t="s">
        <v>78</v>
      </c>
      <c r="AY152" s="173" t="s">
        <v>150</v>
      </c>
    </row>
    <row r="153" spans="2:51" s="14" customFormat="1" ht="12">
      <c r="B153" s="179"/>
      <c r="D153" s="150" t="s">
        <v>296</v>
      </c>
      <c r="E153" s="180" t="s">
        <v>1</v>
      </c>
      <c r="F153" s="181" t="s">
        <v>303</v>
      </c>
      <c r="H153" s="182">
        <v>85.747</v>
      </c>
      <c r="I153" s="183"/>
      <c r="L153" s="179"/>
      <c r="M153" s="184"/>
      <c r="T153" s="185"/>
      <c r="AT153" s="180" t="s">
        <v>296</v>
      </c>
      <c r="AU153" s="180" t="s">
        <v>89</v>
      </c>
      <c r="AV153" s="14" t="s">
        <v>171</v>
      </c>
      <c r="AW153" s="14" t="s">
        <v>33</v>
      </c>
      <c r="AX153" s="14" t="s">
        <v>86</v>
      </c>
      <c r="AY153" s="180" t="s">
        <v>150</v>
      </c>
    </row>
    <row r="154" spans="2:65" s="1" customFormat="1" ht="33" customHeight="1">
      <c r="B154" s="32"/>
      <c r="C154" s="154" t="s">
        <v>178</v>
      </c>
      <c r="D154" s="154" t="s">
        <v>172</v>
      </c>
      <c r="E154" s="155" t="s">
        <v>1801</v>
      </c>
      <c r="F154" s="156" t="s">
        <v>1802</v>
      </c>
      <c r="G154" s="157" t="s">
        <v>446</v>
      </c>
      <c r="H154" s="158">
        <v>11.649</v>
      </c>
      <c r="I154" s="159"/>
      <c r="J154" s="160">
        <f>ROUND(I154*H154,2)</f>
        <v>0</v>
      </c>
      <c r="K154" s="156" t="s">
        <v>294</v>
      </c>
      <c r="L154" s="32"/>
      <c r="M154" s="161" t="s">
        <v>1</v>
      </c>
      <c r="N154" s="162" t="s">
        <v>43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171</v>
      </c>
      <c r="AT154" s="148" t="s">
        <v>172</v>
      </c>
      <c r="AU154" s="148" t="s">
        <v>89</v>
      </c>
      <c r="AY154" s="17" t="s">
        <v>150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86</v>
      </c>
      <c r="BK154" s="149">
        <f>ROUND(I154*H154,2)</f>
        <v>0</v>
      </c>
      <c r="BL154" s="17" t="s">
        <v>171</v>
      </c>
      <c r="BM154" s="148" t="s">
        <v>1803</v>
      </c>
    </row>
    <row r="155" spans="2:51" s="12" customFormat="1" ht="12">
      <c r="B155" s="166"/>
      <c r="D155" s="150" t="s">
        <v>296</v>
      </c>
      <c r="E155" s="167" t="s">
        <v>1</v>
      </c>
      <c r="F155" s="168" t="s">
        <v>1804</v>
      </c>
      <c r="H155" s="167" t="s">
        <v>1</v>
      </c>
      <c r="I155" s="169"/>
      <c r="L155" s="166"/>
      <c r="M155" s="170"/>
      <c r="T155" s="171"/>
      <c r="AT155" s="167" t="s">
        <v>296</v>
      </c>
      <c r="AU155" s="167" t="s">
        <v>89</v>
      </c>
      <c r="AV155" s="12" t="s">
        <v>86</v>
      </c>
      <c r="AW155" s="12" t="s">
        <v>33</v>
      </c>
      <c r="AX155" s="12" t="s">
        <v>78</v>
      </c>
      <c r="AY155" s="167" t="s">
        <v>150</v>
      </c>
    </row>
    <row r="156" spans="2:51" s="12" customFormat="1" ht="12">
      <c r="B156" s="166"/>
      <c r="D156" s="150" t="s">
        <v>296</v>
      </c>
      <c r="E156" s="167" t="s">
        <v>1</v>
      </c>
      <c r="F156" s="168" t="s">
        <v>1805</v>
      </c>
      <c r="H156" s="167" t="s">
        <v>1</v>
      </c>
      <c r="I156" s="169"/>
      <c r="L156" s="166"/>
      <c r="M156" s="170"/>
      <c r="T156" s="171"/>
      <c r="AT156" s="167" t="s">
        <v>296</v>
      </c>
      <c r="AU156" s="167" t="s">
        <v>89</v>
      </c>
      <c r="AV156" s="12" t="s">
        <v>86</v>
      </c>
      <c r="AW156" s="12" t="s">
        <v>33</v>
      </c>
      <c r="AX156" s="12" t="s">
        <v>78</v>
      </c>
      <c r="AY156" s="167" t="s">
        <v>150</v>
      </c>
    </row>
    <row r="157" spans="2:51" s="13" customFormat="1" ht="12">
      <c r="B157" s="172"/>
      <c r="D157" s="150" t="s">
        <v>296</v>
      </c>
      <c r="E157" s="173" t="s">
        <v>1</v>
      </c>
      <c r="F157" s="174" t="s">
        <v>1806</v>
      </c>
      <c r="H157" s="175">
        <v>11.649</v>
      </c>
      <c r="I157" s="176"/>
      <c r="L157" s="172"/>
      <c r="M157" s="177"/>
      <c r="T157" s="178"/>
      <c r="AT157" s="173" t="s">
        <v>296</v>
      </c>
      <c r="AU157" s="173" t="s">
        <v>89</v>
      </c>
      <c r="AV157" s="13" t="s">
        <v>89</v>
      </c>
      <c r="AW157" s="13" t="s">
        <v>33</v>
      </c>
      <c r="AX157" s="13" t="s">
        <v>86</v>
      </c>
      <c r="AY157" s="173" t="s">
        <v>150</v>
      </c>
    </row>
    <row r="158" spans="2:65" s="1" customFormat="1" ht="24.2" customHeight="1">
      <c r="B158" s="32"/>
      <c r="C158" s="154" t="s">
        <v>185</v>
      </c>
      <c r="D158" s="154" t="s">
        <v>172</v>
      </c>
      <c r="E158" s="155" t="s">
        <v>563</v>
      </c>
      <c r="F158" s="156" t="s">
        <v>564</v>
      </c>
      <c r="G158" s="157" t="s">
        <v>446</v>
      </c>
      <c r="H158" s="158">
        <v>21.6</v>
      </c>
      <c r="I158" s="159"/>
      <c r="J158" s="160">
        <f>ROUND(I158*H158,2)</f>
        <v>0</v>
      </c>
      <c r="K158" s="156" t="s">
        <v>294</v>
      </c>
      <c r="L158" s="32"/>
      <c r="M158" s="161" t="s">
        <v>1</v>
      </c>
      <c r="N158" s="162" t="s">
        <v>43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AR158" s="148" t="s">
        <v>171</v>
      </c>
      <c r="AT158" s="148" t="s">
        <v>172</v>
      </c>
      <c r="AU158" s="148" t="s">
        <v>89</v>
      </c>
      <c r="AY158" s="17" t="s">
        <v>150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86</v>
      </c>
      <c r="BK158" s="149">
        <f>ROUND(I158*H158,2)</f>
        <v>0</v>
      </c>
      <c r="BL158" s="17" t="s">
        <v>171</v>
      </c>
      <c r="BM158" s="148" t="s">
        <v>1807</v>
      </c>
    </row>
    <row r="159" spans="2:51" s="12" customFormat="1" ht="12">
      <c r="B159" s="166"/>
      <c r="D159" s="150" t="s">
        <v>296</v>
      </c>
      <c r="E159" s="167" t="s">
        <v>1</v>
      </c>
      <c r="F159" s="168" t="s">
        <v>1793</v>
      </c>
      <c r="H159" s="167" t="s">
        <v>1</v>
      </c>
      <c r="I159" s="169"/>
      <c r="L159" s="166"/>
      <c r="M159" s="170"/>
      <c r="T159" s="171"/>
      <c r="AT159" s="167" t="s">
        <v>296</v>
      </c>
      <c r="AU159" s="167" t="s">
        <v>89</v>
      </c>
      <c r="AV159" s="12" t="s">
        <v>86</v>
      </c>
      <c r="AW159" s="12" t="s">
        <v>33</v>
      </c>
      <c r="AX159" s="12" t="s">
        <v>78</v>
      </c>
      <c r="AY159" s="167" t="s">
        <v>150</v>
      </c>
    </row>
    <row r="160" spans="2:51" s="13" customFormat="1" ht="12">
      <c r="B160" s="172"/>
      <c r="D160" s="150" t="s">
        <v>296</v>
      </c>
      <c r="E160" s="173" t="s">
        <v>1</v>
      </c>
      <c r="F160" s="174" t="s">
        <v>1808</v>
      </c>
      <c r="H160" s="175">
        <v>21.6</v>
      </c>
      <c r="I160" s="176"/>
      <c r="L160" s="172"/>
      <c r="M160" s="177"/>
      <c r="T160" s="178"/>
      <c r="AT160" s="173" t="s">
        <v>296</v>
      </c>
      <c r="AU160" s="173" t="s">
        <v>89</v>
      </c>
      <c r="AV160" s="13" t="s">
        <v>89</v>
      </c>
      <c r="AW160" s="13" t="s">
        <v>33</v>
      </c>
      <c r="AX160" s="13" t="s">
        <v>78</v>
      </c>
      <c r="AY160" s="173" t="s">
        <v>150</v>
      </c>
    </row>
    <row r="161" spans="2:51" s="14" customFormat="1" ht="12">
      <c r="B161" s="179"/>
      <c r="D161" s="150" t="s">
        <v>296</v>
      </c>
      <c r="E161" s="180" t="s">
        <v>1</v>
      </c>
      <c r="F161" s="181" t="s">
        <v>303</v>
      </c>
      <c r="H161" s="182">
        <v>21.6</v>
      </c>
      <c r="I161" s="183"/>
      <c r="L161" s="179"/>
      <c r="M161" s="184"/>
      <c r="T161" s="185"/>
      <c r="AT161" s="180" t="s">
        <v>296</v>
      </c>
      <c r="AU161" s="180" t="s">
        <v>89</v>
      </c>
      <c r="AV161" s="14" t="s">
        <v>171</v>
      </c>
      <c r="AW161" s="14" t="s">
        <v>33</v>
      </c>
      <c r="AX161" s="14" t="s">
        <v>86</v>
      </c>
      <c r="AY161" s="180" t="s">
        <v>150</v>
      </c>
    </row>
    <row r="162" spans="2:65" s="1" customFormat="1" ht="24.2" customHeight="1">
      <c r="B162" s="32"/>
      <c r="C162" s="154" t="s">
        <v>190</v>
      </c>
      <c r="D162" s="154" t="s">
        <v>172</v>
      </c>
      <c r="E162" s="155" t="s">
        <v>1809</v>
      </c>
      <c r="F162" s="156" t="s">
        <v>1810</v>
      </c>
      <c r="G162" s="157" t="s">
        <v>293</v>
      </c>
      <c r="H162" s="158">
        <v>28.745</v>
      </c>
      <c r="I162" s="159"/>
      <c r="J162" s="160">
        <f>ROUND(I162*H162,2)</f>
        <v>0</v>
      </c>
      <c r="K162" s="156" t="s">
        <v>1</v>
      </c>
      <c r="L162" s="32"/>
      <c r="M162" s="161" t="s">
        <v>1</v>
      </c>
      <c r="N162" s="162" t="s">
        <v>43</v>
      </c>
      <c r="P162" s="146">
        <f>O162*H162</f>
        <v>0</v>
      </c>
      <c r="Q162" s="146">
        <v>0.1264</v>
      </c>
      <c r="R162" s="146">
        <f>Q162*H162</f>
        <v>3.6333680000000004</v>
      </c>
      <c r="S162" s="146">
        <v>0</v>
      </c>
      <c r="T162" s="147">
        <f>S162*H162</f>
        <v>0</v>
      </c>
      <c r="AR162" s="148" t="s">
        <v>171</v>
      </c>
      <c r="AT162" s="148" t="s">
        <v>172</v>
      </c>
      <c r="AU162" s="148" t="s">
        <v>89</v>
      </c>
      <c r="AY162" s="17" t="s">
        <v>150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86</v>
      </c>
      <c r="BK162" s="149">
        <f>ROUND(I162*H162,2)</f>
        <v>0</v>
      </c>
      <c r="BL162" s="17" t="s">
        <v>171</v>
      </c>
      <c r="BM162" s="148" t="s">
        <v>1811</v>
      </c>
    </row>
    <row r="163" spans="2:47" s="1" customFormat="1" ht="87.75">
      <c r="B163" s="32"/>
      <c r="D163" s="150" t="s">
        <v>160</v>
      </c>
      <c r="F163" s="151" t="s">
        <v>1812</v>
      </c>
      <c r="I163" s="152"/>
      <c r="L163" s="32"/>
      <c r="M163" s="153"/>
      <c r="T163" s="56"/>
      <c r="AT163" s="17" t="s">
        <v>160</v>
      </c>
      <c r="AU163" s="17" t="s">
        <v>89</v>
      </c>
    </row>
    <row r="164" spans="2:51" s="12" customFormat="1" ht="12">
      <c r="B164" s="166"/>
      <c r="D164" s="150" t="s">
        <v>296</v>
      </c>
      <c r="E164" s="167" t="s">
        <v>1</v>
      </c>
      <c r="F164" s="168" t="s">
        <v>1798</v>
      </c>
      <c r="H164" s="167" t="s">
        <v>1</v>
      </c>
      <c r="I164" s="169"/>
      <c r="L164" s="166"/>
      <c r="M164" s="170"/>
      <c r="T164" s="171"/>
      <c r="AT164" s="167" t="s">
        <v>296</v>
      </c>
      <c r="AU164" s="167" t="s">
        <v>89</v>
      </c>
      <c r="AV164" s="12" t="s">
        <v>86</v>
      </c>
      <c r="AW164" s="12" t="s">
        <v>33</v>
      </c>
      <c r="AX164" s="12" t="s">
        <v>78</v>
      </c>
      <c r="AY164" s="167" t="s">
        <v>150</v>
      </c>
    </row>
    <row r="165" spans="2:51" s="12" customFormat="1" ht="12">
      <c r="B165" s="166"/>
      <c r="D165" s="150" t="s">
        <v>296</v>
      </c>
      <c r="E165" s="167" t="s">
        <v>1</v>
      </c>
      <c r="F165" s="168" t="s">
        <v>1799</v>
      </c>
      <c r="H165" s="167" t="s">
        <v>1</v>
      </c>
      <c r="I165" s="169"/>
      <c r="L165" s="166"/>
      <c r="M165" s="170"/>
      <c r="T165" s="171"/>
      <c r="AT165" s="167" t="s">
        <v>296</v>
      </c>
      <c r="AU165" s="167" t="s">
        <v>89</v>
      </c>
      <c r="AV165" s="12" t="s">
        <v>86</v>
      </c>
      <c r="AW165" s="12" t="s">
        <v>33</v>
      </c>
      <c r="AX165" s="12" t="s">
        <v>78</v>
      </c>
      <c r="AY165" s="167" t="s">
        <v>150</v>
      </c>
    </row>
    <row r="166" spans="2:51" s="13" customFormat="1" ht="12">
      <c r="B166" s="172"/>
      <c r="D166" s="150" t="s">
        <v>296</v>
      </c>
      <c r="E166" s="173" t="s">
        <v>1</v>
      </c>
      <c r="F166" s="174" t="s">
        <v>1813</v>
      </c>
      <c r="H166" s="175">
        <v>28.745</v>
      </c>
      <c r="I166" s="176"/>
      <c r="L166" s="172"/>
      <c r="M166" s="177"/>
      <c r="T166" s="178"/>
      <c r="AT166" s="173" t="s">
        <v>296</v>
      </c>
      <c r="AU166" s="173" t="s">
        <v>89</v>
      </c>
      <c r="AV166" s="13" t="s">
        <v>89</v>
      </c>
      <c r="AW166" s="13" t="s">
        <v>33</v>
      </c>
      <c r="AX166" s="13" t="s">
        <v>86</v>
      </c>
      <c r="AY166" s="173" t="s">
        <v>150</v>
      </c>
    </row>
    <row r="167" spans="2:65" s="1" customFormat="1" ht="24.2" customHeight="1">
      <c r="B167" s="32"/>
      <c r="C167" s="154" t="s">
        <v>195</v>
      </c>
      <c r="D167" s="154" t="s">
        <v>172</v>
      </c>
      <c r="E167" s="155" t="s">
        <v>1814</v>
      </c>
      <c r="F167" s="156" t="s">
        <v>1815</v>
      </c>
      <c r="G167" s="157" t="s">
        <v>293</v>
      </c>
      <c r="H167" s="158">
        <v>28.745</v>
      </c>
      <c r="I167" s="159"/>
      <c r="J167" s="160">
        <f>ROUND(I167*H167,2)</f>
        <v>0</v>
      </c>
      <c r="K167" s="156" t="s">
        <v>1</v>
      </c>
      <c r="L167" s="32"/>
      <c r="M167" s="161" t="s">
        <v>1</v>
      </c>
      <c r="N167" s="162" t="s">
        <v>43</v>
      </c>
      <c r="P167" s="146">
        <f>O167*H167</f>
        <v>0</v>
      </c>
      <c r="Q167" s="146">
        <v>0.02944</v>
      </c>
      <c r="R167" s="146">
        <f>Q167*H167</f>
        <v>0.8462528</v>
      </c>
      <c r="S167" s="146">
        <v>0</v>
      </c>
      <c r="T167" s="147">
        <f>S167*H167</f>
        <v>0</v>
      </c>
      <c r="AR167" s="148" t="s">
        <v>171</v>
      </c>
      <c r="AT167" s="148" t="s">
        <v>172</v>
      </c>
      <c r="AU167" s="148" t="s">
        <v>89</v>
      </c>
      <c r="AY167" s="17" t="s">
        <v>150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86</v>
      </c>
      <c r="BK167" s="149">
        <f>ROUND(I167*H167,2)</f>
        <v>0</v>
      </c>
      <c r="BL167" s="17" t="s">
        <v>171</v>
      </c>
      <c r="BM167" s="148" t="s">
        <v>1816</v>
      </c>
    </row>
    <row r="168" spans="2:47" s="1" customFormat="1" ht="58.5">
      <c r="B168" s="32"/>
      <c r="D168" s="150" t="s">
        <v>160</v>
      </c>
      <c r="F168" s="151" t="s">
        <v>1817</v>
      </c>
      <c r="I168" s="152"/>
      <c r="L168" s="32"/>
      <c r="M168" s="153"/>
      <c r="T168" s="56"/>
      <c r="AT168" s="17" t="s">
        <v>160</v>
      </c>
      <c r="AU168" s="17" t="s">
        <v>89</v>
      </c>
    </row>
    <row r="169" spans="2:51" s="12" customFormat="1" ht="12">
      <c r="B169" s="166"/>
      <c r="D169" s="150" t="s">
        <v>296</v>
      </c>
      <c r="E169" s="167" t="s">
        <v>1</v>
      </c>
      <c r="F169" s="168" t="s">
        <v>1798</v>
      </c>
      <c r="H169" s="167" t="s">
        <v>1</v>
      </c>
      <c r="I169" s="169"/>
      <c r="L169" s="166"/>
      <c r="M169" s="170"/>
      <c r="T169" s="171"/>
      <c r="AT169" s="167" t="s">
        <v>296</v>
      </c>
      <c r="AU169" s="167" t="s">
        <v>89</v>
      </c>
      <c r="AV169" s="12" t="s">
        <v>86</v>
      </c>
      <c r="AW169" s="12" t="s">
        <v>33</v>
      </c>
      <c r="AX169" s="12" t="s">
        <v>78</v>
      </c>
      <c r="AY169" s="167" t="s">
        <v>150</v>
      </c>
    </row>
    <row r="170" spans="2:51" s="12" customFormat="1" ht="12">
      <c r="B170" s="166"/>
      <c r="D170" s="150" t="s">
        <v>296</v>
      </c>
      <c r="E170" s="167" t="s">
        <v>1</v>
      </c>
      <c r="F170" s="168" t="s">
        <v>1799</v>
      </c>
      <c r="H170" s="167" t="s">
        <v>1</v>
      </c>
      <c r="I170" s="169"/>
      <c r="L170" s="166"/>
      <c r="M170" s="170"/>
      <c r="T170" s="171"/>
      <c r="AT170" s="167" t="s">
        <v>296</v>
      </c>
      <c r="AU170" s="167" t="s">
        <v>89</v>
      </c>
      <c r="AV170" s="12" t="s">
        <v>86</v>
      </c>
      <c r="AW170" s="12" t="s">
        <v>33</v>
      </c>
      <c r="AX170" s="12" t="s">
        <v>78</v>
      </c>
      <c r="AY170" s="167" t="s">
        <v>150</v>
      </c>
    </row>
    <row r="171" spans="2:51" s="13" customFormat="1" ht="12">
      <c r="B171" s="172"/>
      <c r="D171" s="150" t="s">
        <v>296</v>
      </c>
      <c r="E171" s="173" t="s">
        <v>1</v>
      </c>
      <c r="F171" s="174" t="s">
        <v>1813</v>
      </c>
      <c r="H171" s="175">
        <v>28.745</v>
      </c>
      <c r="I171" s="176"/>
      <c r="L171" s="172"/>
      <c r="M171" s="177"/>
      <c r="T171" s="178"/>
      <c r="AT171" s="173" t="s">
        <v>296</v>
      </c>
      <c r="AU171" s="173" t="s">
        <v>89</v>
      </c>
      <c r="AV171" s="13" t="s">
        <v>89</v>
      </c>
      <c r="AW171" s="13" t="s">
        <v>33</v>
      </c>
      <c r="AX171" s="13" t="s">
        <v>86</v>
      </c>
      <c r="AY171" s="173" t="s">
        <v>150</v>
      </c>
    </row>
    <row r="172" spans="2:65" s="1" customFormat="1" ht="33" customHeight="1">
      <c r="B172" s="32"/>
      <c r="C172" s="154" t="s">
        <v>199</v>
      </c>
      <c r="D172" s="154" t="s">
        <v>172</v>
      </c>
      <c r="E172" s="155" t="s">
        <v>1818</v>
      </c>
      <c r="F172" s="156" t="s">
        <v>1819</v>
      </c>
      <c r="G172" s="157" t="s">
        <v>446</v>
      </c>
      <c r="H172" s="158">
        <v>46.598</v>
      </c>
      <c r="I172" s="159"/>
      <c r="J172" s="160">
        <f>ROUND(I172*H172,2)</f>
        <v>0</v>
      </c>
      <c r="K172" s="156" t="s">
        <v>294</v>
      </c>
      <c r="L172" s="32"/>
      <c r="M172" s="161" t="s">
        <v>1</v>
      </c>
      <c r="N172" s="162" t="s">
        <v>43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171</v>
      </c>
      <c r="AT172" s="148" t="s">
        <v>172</v>
      </c>
      <c r="AU172" s="148" t="s">
        <v>89</v>
      </c>
      <c r="AY172" s="17" t="s">
        <v>150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86</v>
      </c>
      <c r="BK172" s="149">
        <f>ROUND(I172*H172,2)</f>
        <v>0</v>
      </c>
      <c r="BL172" s="17" t="s">
        <v>171</v>
      </c>
      <c r="BM172" s="148" t="s">
        <v>1820</v>
      </c>
    </row>
    <row r="173" spans="2:51" s="12" customFormat="1" ht="12">
      <c r="B173" s="166"/>
      <c r="D173" s="150" t="s">
        <v>296</v>
      </c>
      <c r="E173" s="167" t="s">
        <v>1</v>
      </c>
      <c r="F173" s="168" t="s">
        <v>1798</v>
      </c>
      <c r="H173" s="167" t="s">
        <v>1</v>
      </c>
      <c r="I173" s="169"/>
      <c r="L173" s="166"/>
      <c r="M173" s="170"/>
      <c r="T173" s="171"/>
      <c r="AT173" s="167" t="s">
        <v>296</v>
      </c>
      <c r="AU173" s="167" t="s">
        <v>89</v>
      </c>
      <c r="AV173" s="12" t="s">
        <v>86</v>
      </c>
      <c r="AW173" s="12" t="s">
        <v>33</v>
      </c>
      <c r="AX173" s="12" t="s">
        <v>78</v>
      </c>
      <c r="AY173" s="167" t="s">
        <v>150</v>
      </c>
    </row>
    <row r="174" spans="2:51" s="12" customFormat="1" ht="12">
      <c r="B174" s="166"/>
      <c r="D174" s="150" t="s">
        <v>296</v>
      </c>
      <c r="E174" s="167" t="s">
        <v>1</v>
      </c>
      <c r="F174" s="168" t="s">
        <v>1799</v>
      </c>
      <c r="H174" s="167" t="s">
        <v>1</v>
      </c>
      <c r="I174" s="169"/>
      <c r="L174" s="166"/>
      <c r="M174" s="170"/>
      <c r="T174" s="171"/>
      <c r="AT174" s="167" t="s">
        <v>296</v>
      </c>
      <c r="AU174" s="167" t="s">
        <v>89</v>
      </c>
      <c r="AV174" s="12" t="s">
        <v>86</v>
      </c>
      <c r="AW174" s="12" t="s">
        <v>33</v>
      </c>
      <c r="AX174" s="12" t="s">
        <v>78</v>
      </c>
      <c r="AY174" s="167" t="s">
        <v>150</v>
      </c>
    </row>
    <row r="175" spans="2:51" s="13" customFormat="1" ht="22.5">
      <c r="B175" s="172"/>
      <c r="D175" s="150" t="s">
        <v>296</v>
      </c>
      <c r="E175" s="173" t="s">
        <v>1</v>
      </c>
      <c r="F175" s="174" t="s">
        <v>1821</v>
      </c>
      <c r="H175" s="175">
        <v>64.758</v>
      </c>
      <c r="I175" s="176"/>
      <c r="L175" s="172"/>
      <c r="M175" s="177"/>
      <c r="T175" s="178"/>
      <c r="AT175" s="173" t="s">
        <v>296</v>
      </c>
      <c r="AU175" s="173" t="s">
        <v>89</v>
      </c>
      <c r="AV175" s="13" t="s">
        <v>89</v>
      </c>
      <c r="AW175" s="13" t="s">
        <v>33</v>
      </c>
      <c r="AX175" s="13" t="s">
        <v>78</v>
      </c>
      <c r="AY175" s="173" t="s">
        <v>150</v>
      </c>
    </row>
    <row r="176" spans="2:51" s="12" customFormat="1" ht="12">
      <c r="B176" s="166"/>
      <c r="D176" s="150" t="s">
        <v>296</v>
      </c>
      <c r="E176" s="167" t="s">
        <v>1</v>
      </c>
      <c r="F176" s="168" t="s">
        <v>1822</v>
      </c>
      <c r="H176" s="167" t="s">
        <v>1</v>
      </c>
      <c r="I176" s="169"/>
      <c r="L176" s="166"/>
      <c r="M176" s="170"/>
      <c r="T176" s="171"/>
      <c r="AT176" s="167" t="s">
        <v>296</v>
      </c>
      <c r="AU176" s="167" t="s">
        <v>89</v>
      </c>
      <c r="AV176" s="12" t="s">
        <v>86</v>
      </c>
      <c r="AW176" s="12" t="s">
        <v>33</v>
      </c>
      <c r="AX176" s="12" t="s">
        <v>78</v>
      </c>
      <c r="AY176" s="167" t="s">
        <v>150</v>
      </c>
    </row>
    <row r="177" spans="2:51" s="13" customFormat="1" ht="12">
      <c r="B177" s="172"/>
      <c r="D177" s="150" t="s">
        <v>296</v>
      </c>
      <c r="E177" s="173" t="s">
        <v>1</v>
      </c>
      <c r="F177" s="174" t="s">
        <v>1823</v>
      </c>
      <c r="H177" s="175">
        <v>2.064</v>
      </c>
      <c r="I177" s="176"/>
      <c r="L177" s="172"/>
      <c r="M177" s="177"/>
      <c r="T177" s="178"/>
      <c r="AT177" s="173" t="s">
        <v>296</v>
      </c>
      <c r="AU177" s="173" t="s">
        <v>89</v>
      </c>
      <c r="AV177" s="13" t="s">
        <v>89</v>
      </c>
      <c r="AW177" s="13" t="s">
        <v>33</v>
      </c>
      <c r="AX177" s="13" t="s">
        <v>78</v>
      </c>
      <c r="AY177" s="173" t="s">
        <v>150</v>
      </c>
    </row>
    <row r="178" spans="2:51" s="12" customFormat="1" ht="12">
      <c r="B178" s="166"/>
      <c r="D178" s="150" t="s">
        <v>296</v>
      </c>
      <c r="E178" s="167" t="s">
        <v>1</v>
      </c>
      <c r="F178" s="168" t="s">
        <v>1824</v>
      </c>
      <c r="H178" s="167" t="s">
        <v>1</v>
      </c>
      <c r="I178" s="169"/>
      <c r="L178" s="166"/>
      <c r="M178" s="170"/>
      <c r="T178" s="171"/>
      <c r="AT178" s="167" t="s">
        <v>296</v>
      </c>
      <c r="AU178" s="167" t="s">
        <v>89</v>
      </c>
      <c r="AV178" s="12" t="s">
        <v>86</v>
      </c>
      <c r="AW178" s="12" t="s">
        <v>33</v>
      </c>
      <c r="AX178" s="12" t="s">
        <v>78</v>
      </c>
      <c r="AY178" s="167" t="s">
        <v>150</v>
      </c>
    </row>
    <row r="179" spans="2:51" s="13" customFormat="1" ht="12">
      <c r="B179" s="172"/>
      <c r="D179" s="150" t="s">
        <v>296</v>
      </c>
      <c r="E179" s="173" t="s">
        <v>1</v>
      </c>
      <c r="F179" s="174" t="s">
        <v>1825</v>
      </c>
      <c r="H179" s="175">
        <v>-8.575</v>
      </c>
      <c r="I179" s="176"/>
      <c r="L179" s="172"/>
      <c r="M179" s="177"/>
      <c r="T179" s="178"/>
      <c r="AT179" s="173" t="s">
        <v>296</v>
      </c>
      <c r="AU179" s="173" t="s">
        <v>89</v>
      </c>
      <c r="AV179" s="13" t="s">
        <v>89</v>
      </c>
      <c r="AW179" s="13" t="s">
        <v>33</v>
      </c>
      <c r="AX179" s="13" t="s">
        <v>78</v>
      </c>
      <c r="AY179" s="173" t="s">
        <v>150</v>
      </c>
    </row>
    <row r="180" spans="2:51" s="15" customFormat="1" ht="12">
      <c r="B180" s="186"/>
      <c r="D180" s="150" t="s">
        <v>296</v>
      </c>
      <c r="E180" s="187" t="s">
        <v>1</v>
      </c>
      <c r="F180" s="188" t="s">
        <v>430</v>
      </c>
      <c r="H180" s="189">
        <v>58.247</v>
      </c>
      <c r="I180" s="190"/>
      <c r="L180" s="186"/>
      <c r="M180" s="191"/>
      <c r="T180" s="192"/>
      <c r="AT180" s="187" t="s">
        <v>296</v>
      </c>
      <c r="AU180" s="187" t="s">
        <v>89</v>
      </c>
      <c r="AV180" s="15" t="s">
        <v>166</v>
      </c>
      <c r="AW180" s="15" t="s">
        <v>33</v>
      </c>
      <c r="AX180" s="15" t="s">
        <v>78</v>
      </c>
      <c r="AY180" s="187" t="s">
        <v>150</v>
      </c>
    </row>
    <row r="181" spans="2:51" s="12" customFormat="1" ht="12">
      <c r="B181" s="166"/>
      <c r="D181" s="150" t="s">
        <v>296</v>
      </c>
      <c r="E181" s="167" t="s">
        <v>1</v>
      </c>
      <c r="F181" s="168" t="s">
        <v>1826</v>
      </c>
      <c r="H181" s="167" t="s">
        <v>1</v>
      </c>
      <c r="I181" s="169"/>
      <c r="L181" s="166"/>
      <c r="M181" s="170"/>
      <c r="T181" s="171"/>
      <c r="AT181" s="167" t="s">
        <v>296</v>
      </c>
      <c r="AU181" s="167" t="s">
        <v>89</v>
      </c>
      <c r="AV181" s="12" t="s">
        <v>86</v>
      </c>
      <c r="AW181" s="12" t="s">
        <v>33</v>
      </c>
      <c r="AX181" s="12" t="s">
        <v>78</v>
      </c>
      <c r="AY181" s="167" t="s">
        <v>150</v>
      </c>
    </row>
    <row r="182" spans="2:51" s="13" customFormat="1" ht="12">
      <c r="B182" s="172"/>
      <c r="D182" s="150" t="s">
        <v>296</v>
      </c>
      <c r="E182" s="173" t="s">
        <v>1</v>
      </c>
      <c r="F182" s="174" t="s">
        <v>1827</v>
      </c>
      <c r="H182" s="175">
        <v>46.598</v>
      </c>
      <c r="I182" s="176"/>
      <c r="L182" s="172"/>
      <c r="M182" s="177"/>
      <c r="T182" s="178"/>
      <c r="AT182" s="173" t="s">
        <v>296</v>
      </c>
      <c r="AU182" s="173" t="s">
        <v>89</v>
      </c>
      <c r="AV182" s="13" t="s">
        <v>89</v>
      </c>
      <c r="AW182" s="13" t="s">
        <v>33</v>
      </c>
      <c r="AX182" s="13" t="s">
        <v>86</v>
      </c>
      <c r="AY182" s="173" t="s">
        <v>150</v>
      </c>
    </row>
    <row r="183" spans="2:65" s="1" customFormat="1" ht="37.9" customHeight="1">
      <c r="B183" s="32"/>
      <c r="C183" s="154" t="s">
        <v>203</v>
      </c>
      <c r="D183" s="154" t="s">
        <v>172</v>
      </c>
      <c r="E183" s="155" t="s">
        <v>666</v>
      </c>
      <c r="F183" s="156" t="s">
        <v>667</v>
      </c>
      <c r="G183" s="157" t="s">
        <v>446</v>
      </c>
      <c r="H183" s="158">
        <v>98.17</v>
      </c>
      <c r="I183" s="159"/>
      <c r="J183" s="160">
        <f>ROUND(I183*H183,2)</f>
        <v>0</v>
      </c>
      <c r="K183" s="156" t="s">
        <v>294</v>
      </c>
      <c r="L183" s="32"/>
      <c r="M183" s="161" t="s">
        <v>1</v>
      </c>
      <c r="N183" s="162" t="s">
        <v>43</v>
      </c>
      <c r="P183" s="146">
        <f>O183*H183</f>
        <v>0</v>
      </c>
      <c r="Q183" s="146">
        <v>0</v>
      </c>
      <c r="R183" s="146">
        <f>Q183*H183</f>
        <v>0</v>
      </c>
      <c r="S183" s="146">
        <v>0</v>
      </c>
      <c r="T183" s="147">
        <f>S183*H183</f>
        <v>0</v>
      </c>
      <c r="AR183" s="148" t="s">
        <v>171</v>
      </c>
      <c r="AT183" s="148" t="s">
        <v>172</v>
      </c>
      <c r="AU183" s="148" t="s">
        <v>89</v>
      </c>
      <c r="AY183" s="17" t="s">
        <v>150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86</v>
      </c>
      <c r="BK183" s="149">
        <f>ROUND(I183*H183,2)</f>
        <v>0</v>
      </c>
      <c r="BL183" s="17" t="s">
        <v>171</v>
      </c>
      <c r="BM183" s="148" t="s">
        <v>1828</v>
      </c>
    </row>
    <row r="184" spans="2:51" s="12" customFormat="1" ht="12">
      <c r="B184" s="166"/>
      <c r="D184" s="150" t="s">
        <v>296</v>
      </c>
      <c r="E184" s="167" t="s">
        <v>1</v>
      </c>
      <c r="F184" s="168" t="s">
        <v>1829</v>
      </c>
      <c r="H184" s="167" t="s">
        <v>1</v>
      </c>
      <c r="I184" s="169"/>
      <c r="L184" s="166"/>
      <c r="M184" s="170"/>
      <c r="T184" s="171"/>
      <c r="AT184" s="167" t="s">
        <v>296</v>
      </c>
      <c r="AU184" s="167" t="s">
        <v>89</v>
      </c>
      <c r="AV184" s="12" t="s">
        <v>86</v>
      </c>
      <c r="AW184" s="12" t="s">
        <v>33</v>
      </c>
      <c r="AX184" s="12" t="s">
        <v>78</v>
      </c>
      <c r="AY184" s="167" t="s">
        <v>150</v>
      </c>
    </row>
    <row r="185" spans="2:51" s="13" customFormat="1" ht="12">
      <c r="B185" s="172"/>
      <c r="D185" s="150" t="s">
        <v>296</v>
      </c>
      <c r="E185" s="173" t="s">
        <v>1</v>
      </c>
      <c r="F185" s="174" t="s">
        <v>1830</v>
      </c>
      <c r="H185" s="175">
        <v>8.575</v>
      </c>
      <c r="I185" s="176"/>
      <c r="L185" s="172"/>
      <c r="M185" s="177"/>
      <c r="T185" s="178"/>
      <c r="AT185" s="173" t="s">
        <v>296</v>
      </c>
      <c r="AU185" s="173" t="s">
        <v>89</v>
      </c>
      <c r="AV185" s="13" t="s">
        <v>89</v>
      </c>
      <c r="AW185" s="13" t="s">
        <v>33</v>
      </c>
      <c r="AX185" s="13" t="s">
        <v>78</v>
      </c>
      <c r="AY185" s="173" t="s">
        <v>150</v>
      </c>
    </row>
    <row r="186" spans="2:51" s="12" customFormat="1" ht="12">
      <c r="B186" s="166"/>
      <c r="D186" s="150" t="s">
        <v>296</v>
      </c>
      <c r="E186" s="167" t="s">
        <v>1</v>
      </c>
      <c r="F186" s="168" t="s">
        <v>1831</v>
      </c>
      <c r="H186" s="167" t="s">
        <v>1</v>
      </c>
      <c r="I186" s="169"/>
      <c r="L186" s="166"/>
      <c r="M186" s="170"/>
      <c r="T186" s="171"/>
      <c r="AT186" s="167" t="s">
        <v>296</v>
      </c>
      <c r="AU186" s="167" t="s">
        <v>89</v>
      </c>
      <c r="AV186" s="12" t="s">
        <v>86</v>
      </c>
      <c r="AW186" s="12" t="s">
        <v>33</v>
      </c>
      <c r="AX186" s="12" t="s">
        <v>78</v>
      </c>
      <c r="AY186" s="167" t="s">
        <v>150</v>
      </c>
    </row>
    <row r="187" spans="2:51" s="13" customFormat="1" ht="12">
      <c r="B187" s="172"/>
      <c r="D187" s="150" t="s">
        <v>296</v>
      </c>
      <c r="E187" s="173" t="s">
        <v>1</v>
      </c>
      <c r="F187" s="174" t="s">
        <v>1832</v>
      </c>
      <c r="H187" s="175">
        <v>8.019</v>
      </c>
      <c r="I187" s="176"/>
      <c r="L187" s="172"/>
      <c r="M187" s="177"/>
      <c r="T187" s="178"/>
      <c r="AT187" s="173" t="s">
        <v>296</v>
      </c>
      <c r="AU187" s="173" t="s">
        <v>89</v>
      </c>
      <c r="AV187" s="13" t="s">
        <v>89</v>
      </c>
      <c r="AW187" s="13" t="s">
        <v>33</v>
      </c>
      <c r="AX187" s="13" t="s">
        <v>78</v>
      </c>
      <c r="AY187" s="173" t="s">
        <v>150</v>
      </c>
    </row>
    <row r="188" spans="2:51" s="12" customFormat="1" ht="12">
      <c r="B188" s="166"/>
      <c r="D188" s="150" t="s">
        <v>296</v>
      </c>
      <c r="E188" s="167" t="s">
        <v>1</v>
      </c>
      <c r="F188" s="168" t="s">
        <v>1833</v>
      </c>
      <c r="H188" s="167" t="s">
        <v>1</v>
      </c>
      <c r="I188" s="169"/>
      <c r="L188" s="166"/>
      <c r="M188" s="170"/>
      <c r="T188" s="171"/>
      <c r="AT188" s="167" t="s">
        <v>296</v>
      </c>
      <c r="AU188" s="167" t="s">
        <v>89</v>
      </c>
      <c r="AV188" s="12" t="s">
        <v>86</v>
      </c>
      <c r="AW188" s="12" t="s">
        <v>33</v>
      </c>
      <c r="AX188" s="12" t="s">
        <v>78</v>
      </c>
      <c r="AY188" s="167" t="s">
        <v>150</v>
      </c>
    </row>
    <row r="189" spans="2:51" s="13" customFormat="1" ht="12">
      <c r="B189" s="172"/>
      <c r="D189" s="150" t="s">
        <v>296</v>
      </c>
      <c r="E189" s="173" t="s">
        <v>1</v>
      </c>
      <c r="F189" s="174" t="s">
        <v>1834</v>
      </c>
      <c r="H189" s="175">
        <v>81.576</v>
      </c>
      <c r="I189" s="176"/>
      <c r="L189" s="172"/>
      <c r="M189" s="177"/>
      <c r="T189" s="178"/>
      <c r="AT189" s="173" t="s">
        <v>296</v>
      </c>
      <c r="AU189" s="173" t="s">
        <v>89</v>
      </c>
      <c r="AV189" s="13" t="s">
        <v>89</v>
      </c>
      <c r="AW189" s="13" t="s">
        <v>33</v>
      </c>
      <c r="AX189" s="13" t="s">
        <v>78</v>
      </c>
      <c r="AY189" s="173" t="s">
        <v>150</v>
      </c>
    </row>
    <row r="190" spans="2:51" s="14" customFormat="1" ht="12">
      <c r="B190" s="179"/>
      <c r="D190" s="150" t="s">
        <v>296</v>
      </c>
      <c r="E190" s="180" t="s">
        <v>1</v>
      </c>
      <c r="F190" s="181" t="s">
        <v>303</v>
      </c>
      <c r="H190" s="182">
        <v>98.16999999999999</v>
      </c>
      <c r="I190" s="183"/>
      <c r="L190" s="179"/>
      <c r="M190" s="184"/>
      <c r="T190" s="185"/>
      <c r="AT190" s="180" t="s">
        <v>296</v>
      </c>
      <c r="AU190" s="180" t="s">
        <v>89</v>
      </c>
      <c r="AV190" s="14" t="s">
        <v>171</v>
      </c>
      <c r="AW190" s="14" t="s">
        <v>33</v>
      </c>
      <c r="AX190" s="14" t="s">
        <v>86</v>
      </c>
      <c r="AY190" s="180" t="s">
        <v>150</v>
      </c>
    </row>
    <row r="191" spans="2:65" s="1" customFormat="1" ht="37.9" customHeight="1">
      <c r="B191" s="32"/>
      <c r="C191" s="154" t="s">
        <v>207</v>
      </c>
      <c r="D191" s="154" t="s">
        <v>172</v>
      </c>
      <c r="E191" s="155" t="s">
        <v>680</v>
      </c>
      <c r="F191" s="156" t="s">
        <v>681</v>
      </c>
      <c r="G191" s="157" t="s">
        <v>446</v>
      </c>
      <c r="H191" s="158">
        <v>17.459</v>
      </c>
      <c r="I191" s="159"/>
      <c r="J191" s="160">
        <f>ROUND(I191*H191,2)</f>
        <v>0</v>
      </c>
      <c r="K191" s="156" t="s">
        <v>294</v>
      </c>
      <c r="L191" s="32"/>
      <c r="M191" s="161" t="s">
        <v>1</v>
      </c>
      <c r="N191" s="162" t="s">
        <v>43</v>
      </c>
      <c r="P191" s="146">
        <f>O191*H191</f>
        <v>0</v>
      </c>
      <c r="Q191" s="146">
        <v>0</v>
      </c>
      <c r="R191" s="146">
        <f>Q191*H191</f>
        <v>0</v>
      </c>
      <c r="S191" s="146">
        <v>0</v>
      </c>
      <c r="T191" s="147">
        <f>S191*H191</f>
        <v>0</v>
      </c>
      <c r="AR191" s="148" t="s">
        <v>171</v>
      </c>
      <c r="AT191" s="148" t="s">
        <v>172</v>
      </c>
      <c r="AU191" s="148" t="s">
        <v>89</v>
      </c>
      <c r="AY191" s="17" t="s">
        <v>150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86</v>
      </c>
      <c r="BK191" s="149">
        <f>ROUND(I191*H191,2)</f>
        <v>0</v>
      </c>
      <c r="BL191" s="17" t="s">
        <v>171</v>
      </c>
      <c r="BM191" s="148" t="s">
        <v>1835</v>
      </c>
    </row>
    <row r="192" spans="2:51" s="12" customFormat="1" ht="12">
      <c r="B192" s="166"/>
      <c r="D192" s="150" t="s">
        <v>296</v>
      </c>
      <c r="E192" s="167" t="s">
        <v>1</v>
      </c>
      <c r="F192" s="168" t="s">
        <v>1836</v>
      </c>
      <c r="H192" s="167" t="s">
        <v>1</v>
      </c>
      <c r="I192" s="169"/>
      <c r="L192" s="166"/>
      <c r="M192" s="170"/>
      <c r="T192" s="171"/>
      <c r="AT192" s="167" t="s">
        <v>296</v>
      </c>
      <c r="AU192" s="167" t="s">
        <v>89</v>
      </c>
      <c r="AV192" s="12" t="s">
        <v>86</v>
      </c>
      <c r="AW192" s="12" t="s">
        <v>33</v>
      </c>
      <c r="AX192" s="12" t="s">
        <v>78</v>
      </c>
      <c r="AY192" s="167" t="s">
        <v>150</v>
      </c>
    </row>
    <row r="193" spans="2:51" s="13" customFormat="1" ht="12">
      <c r="B193" s="172"/>
      <c r="D193" s="150" t="s">
        <v>296</v>
      </c>
      <c r="E193" s="173" t="s">
        <v>1</v>
      </c>
      <c r="F193" s="174" t="s">
        <v>1837</v>
      </c>
      <c r="H193" s="175">
        <v>58.247</v>
      </c>
      <c r="I193" s="176"/>
      <c r="L193" s="172"/>
      <c r="M193" s="177"/>
      <c r="T193" s="178"/>
      <c r="AT193" s="173" t="s">
        <v>296</v>
      </c>
      <c r="AU193" s="173" t="s">
        <v>89</v>
      </c>
      <c r="AV193" s="13" t="s">
        <v>89</v>
      </c>
      <c r="AW193" s="13" t="s">
        <v>33</v>
      </c>
      <c r="AX193" s="13" t="s">
        <v>78</v>
      </c>
      <c r="AY193" s="173" t="s">
        <v>150</v>
      </c>
    </row>
    <row r="194" spans="2:51" s="12" customFormat="1" ht="12">
      <c r="B194" s="166"/>
      <c r="D194" s="150" t="s">
        <v>296</v>
      </c>
      <c r="E194" s="167" t="s">
        <v>1</v>
      </c>
      <c r="F194" s="168" t="s">
        <v>1838</v>
      </c>
      <c r="H194" s="167" t="s">
        <v>1</v>
      </c>
      <c r="I194" s="169"/>
      <c r="L194" s="166"/>
      <c r="M194" s="170"/>
      <c r="T194" s="171"/>
      <c r="AT194" s="167" t="s">
        <v>296</v>
      </c>
      <c r="AU194" s="167" t="s">
        <v>89</v>
      </c>
      <c r="AV194" s="12" t="s">
        <v>86</v>
      </c>
      <c r="AW194" s="12" t="s">
        <v>33</v>
      </c>
      <c r="AX194" s="12" t="s">
        <v>78</v>
      </c>
      <c r="AY194" s="167" t="s">
        <v>150</v>
      </c>
    </row>
    <row r="195" spans="2:51" s="13" customFormat="1" ht="12">
      <c r="B195" s="172"/>
      <c r="D195" s="150" t="s">
        <v>296</v>
      </c>
      <c r="E195" s="173" t="s">
        <v>1</v>
      </c>
      <c r="F195" s="174" t="s">
        <v>1839</v>
      </c>
      <c r="H195" s="175">
        <v>-40.788</v>
      </c>
      <c r="I195" s="176"/>
      <c r="L195" s="172"/>
      <c r="M195" s="177"/>
      <c r="T195" s="178"/>
      <c r="AT195" s="173" t="s">
        <v>296</v>
      </c>
      <c r="AU195" s="173" t="s">
        <v>89</v>
      </c>
      <c r="AV195" s="13" t="s">
        <v>89</v>
      </c>
      <c r="AW195" s="13" t="s">
        <v>33</v>
      </c>
      <c r="AX195" s="13" t="s">
        <v>78</v>
      </c>
      <c r="AY195" s="173" t="s">
        <v>150</v>
      </c>
    </row>
    <row r="196" spans="2:51" s="15" customFormat="1" ht="12">
      <c r="B196" s="186"/>
      <c r="D196" s="150" t="s">
        <v>296</v>
      </c>
      <c r="E196" s="187" t="s">
        <v>1</v>
      </c>
      <c r="F196" s="188" t="s">
        <v>430</v>
      </c>
      <c r="H196" s="189">
        <v>17.459</v>
      </c>
      <c r="I196" s="190"/>
      <c r="L196" s="186"/>
      <c r="M196" s="191"/>
      <c r="T196" s="192"/>
      <c r="AT196" s="187" t="s">
        <v>296</v>
      </c>
      <c r="AU196" s="187" t="s">
        <v>89</v>
      </c>
      <c r="AV196" s="15" t="s">
        <v>166</v>
      </c>
      <c r="AW196" s="15" t="s">
        <v>33</v>
      </c>
      <c r="AX196" s="15" t="s">
        <v>78</v>
      </c>
      <c r="AY196" s="187" t="s">
        <v>150</v>
      </c>
    </row>
    <row r="197" spans="2:51" s="14" customFormat="1" ht="12">
      <c r="B197" s="179"/>
      <c r="D197" s="150" t="s">
        <v>296</v>
      </c>
      <c r="E197" s="180" t="s">
        <v>1</v>
      </c>
      <c r="F197" s="181" t="s">
        <v>303</v>
      </c>
      <c r="H197" s="182">
        <v>17.459</v>
      </c>
      <c r="I197" s="183"/>
      <c r="L197" s="179"/>
      <c r="M197" s="184"/>
      <c r="T197" s="185"/>
      <c r="AT197" s="180" t="s">
        <v>296</v>
      </c>
      <c r="AU197" s="180" t="s">
        <v>89</v>
      </c>
      <c r="AV197" s="14" t="s">
        <v>171</v>
      </c>
      <c r="AW197" s="14" t="s">
        <v>33</v>
      </c>
      <c r="AX197" s="14" t="s">
        <v>86</v>
      </c>
      <c r="AY197" s="180" t="s">
        <v>150</v>
      </c>
    </row>
    <row r="198" spans="2:65" s="1" customFormat="1" ht="37.9" customHeight="1">
      <c r="B198" s="32"/>
      <c r="C198" s="154" t="s">
        <v>211</v>
      </c>
      <c r="D198" s="154" t="s">
        <v>172</v>
      </c>
      <c r="E198" s="155" t="s">
        <v>691</v>
      </c>
      <c r="F198" s="156" t="s">
        <v>692</v>
      </c>
      <c r="G198" s="157" t="s">
        <v>446</v>
      </c>
      <c r="H198" s="158">
        <v>122.213</v>
      </c>
      <c r="I198" s="159"/>
      <c r="J198" s="160">
        <f>ROUND(I198*H198,2)</f>
        <v>0</v>
      </c>
      <c r="K198" s="156" t="s">
        <v>294</v>
      </c>
      <c r="L198" s="32"/>
      <c r="M198" s="161" t="s">
        <v>1</v>
      </c>
      <c r="N198" s="162" t="s">
        <v>43</v>
      </c>
      <c r="P198" s="146">
        <f>O198*H198</f>
        <v>0</v>
      </c>
      <c r="Q198" s="146">
        <v>0</v>
      </c>
      <c r="R198" s="146">
        <f>Q198*H198</f>
        <v>0</v>
      </c>
      <c r="S198" s="146">
        <v>0</v>
      </c>
      <c r="T198" s="147">
        <f>S198*H198</f>
        <v>0</v>
      </c>
      <c r="AR198" s="148" t="s">
        <v>171</v>
      </c>
      <c r="AT198" s="148" t="s">
        <v>172</v>
      </c>
      <c r="AU198" s="148" t="s">
        <v>89</v>
      </c>
      <c r="AY198" s="17" t="s">
        <v>150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86</v>
      </c>
      <c r="BK198" s="149">
        <f>ROUND(I198*H198,2)</f>
        <v>0</v>
      </c>
      <c r="BL198" s="17" t="s">
        <v>171</v>
      </c>
      <c r="BM198" s="148" t="s">
        <v>1840</v>
      </c>
    </row>
    <row r="199" spans="2:51" s="12" customFormat="1" ht="12">
      <c r="B199" s="166"/>
      <c r="D199" s="150" t="s">
        <v>296</v>
      </c>
      <c r="E199" s="167" t="s">
        <v>1</v>
      </c>
      <c r="F199" s="168" t="s">
        <v>1841</v>
      </c>
      <c r="H199" s="167" t="s">
        <v>1</v>
      </c>
      <c r="I199" s="169"/>
      <c r="L199" s="166"/>
      <c r="M199" s="170"/>
      <c r="T199" s="171"/>
      <c r="AT199" s="167" t="s">
        <v>296</v>
      </c>
      <c r="AU199" s="167" t="s">
        <v>89</v>
      </c>
      <c r="AV199" s="12" t="s">
        <v>86</v>
      </c>
      <c r="AW199" s="12" t="s">
        <v>33</v>
      </c>
      <c r="AX199" s="12" t="s">
        <v>78</v>
      </c>
      <c r="AY199" s="167" t="s">
        <v>150</v>
      </c>
    </row>
    <row r="200" spans="2:51" s="12" customFormat="1" ht="12">
      <c r="B200" s="166"/>
      <c r="D200" s="150" t="s">
        <v>296</v>
      </c>
      <c r="E200" s="167" t="s">
        <v>1</v>
      </c>
      <c r="F200" s="168" t="s">
        <v>1836</v>
      </c>
      <c r="H200" s="167" t="s">
        <v>1</v>
      </c>
      <c r="I200" s="169"/>
      <c r="L200" s="166"/>
      <c r="M200" s="170"/>
      <c r="T200" s="171"/>
      <c r="AT200" s="167" t="s">
        <v>296</v>
      </c>
      <c r="AU200" s="167" t="s">
        <v>89</v>
      </c>
      <c r="AV200" s="12" t="s">
        <v>86</v>
      </c>
      <c r="AW200" s="12" t="s">
        <v>33</v>
      </c>
      <c r="AX200" s="12" t="s">
        <v>78</v>
      </c>
      <c r="AY200" s="167" t="s">
        <v>150</v>
      </c>
    </row>
    <row r="201" spans="2:51" s="13" customFormat="1" ht="12">
      <c r="B201" s="172"/>
      <c r="D201" s="150" t="s">
        <v>296</v>
      </c>
      <c r="E201" s="173" t="s">
        <v>1</v>
      </c>
      <c r="F201" s="174" t="s">
        <v>1842</v>
      </c>
      <c r="H201" s="175">
        <v>407.729</v>
      </c>
      <c r="I201" s="176"/>
      <c r="L201" s="172"/>
      <c r="M201" s="177"/>
      <c r="T201" s="178"/>
      <c r="AT201" s="173" t="s">
        <v>296</v>
      </c>
      <c r="AU201" s="173" t="s">
        <v>89</v>
      </c>
      <c r="AV201" s="13" t="s">
        <v>89</v>
      </c>
      <c r="AW201" s="13" t="s">
        <v>33</v>
      </c>
      <c r="AX201" s="13" t="s">
        <v>78</v>
      </c>
      <c r="AY201" s="173" t="s">
        <v>150</v>
      </c>
    </row>
    <row r="202" spans="2:51" s="12" customFormat="1" ht="12">
      <c r="B202" s="166"/>
      <c r="D202" s="150" t="s">
        <v>296</v>
      </c>
      <c r="E202" s="167" t="s">
        <v>1</v>
      </c>
      <c r="F202" s="168" t="s">
        <v>1838</v>
      </c>
      <c r="H202" s="167" t="s">
        <v>1</v>
      </c>
      <c r="I202" s="169"/>
      <c r="L202" s="166"/>
      <c r="M202" s="170"/>
      <c r="T202" s="171"/>
      <c r="AT202" s="167" t="s">
        <v>296</v>
      </c>
      <c r="AU202" s="167" t="s">
        <v>89</v>
      </c>
      <c r="AV202" s="12" t="s">
        <v>86</v>
      </c>
      <c r="AW202" s="12" t="s">
        <v>33</v>
      </c>
      <c r="AX202" s="12" t="s">
        <v>78</v>
      </c>
      <c r="AY202" s="167" t="s">
        <v>150</v>
      </c>
    </row>
    <row r="203" spans="2:51" s="13" customFormat="1" ht="12">
      <c r="B203" s="172"/>
      <c r="D203" s="150" t="s">
        <v>296</v>
      </c>
      <c r="E203" s="173" t="s">
        <v>1</v>
      </c>
      <c r="F203" s="174" t="s">
        <v>1843</v>
      </c>
      <c r="H203" s="175">
        <v>-285.516</v>
      </c>
      <c r="I203" s="176"/>
      <c r="L203" s="172"/>
      <c r="M203" s="177"/>
      <c r="T203" s="178"/>
      <c r="AT203" s="173" t="s">
        <v>296</v>
      </c>
      <c r="AU203" s="173" t="s">
        <v>89</v>
      </c>
      <c r="AV203" s="13" t="s">
        <v>89</v>
      </c>
      <c r="AW203" s="13" t="s">
        <v>33</v>
      </c>
      <c r="AX203" s="13" t="s">
        <v>78</v>
      </c>
      <c r="AY203" s="173" t="s">
        <v>150</v>
      </c>
    </row>
    <row r="204" spans="2:51" s="14" customFormat="1" ht="12">
      <c r="B204" s="179"/>
      <c r="D204" s="150" t="s">
        <v>296</v>
      </c>
      <c r="E204" s="180" t="s">
        <v>1</v>
      </c>
      <c r="F204" s="181" t="s">
        <v>303</v>
      </c>
      <c r="H204" s="182">
        <v>122.213</v>
      </c>
      <c r="I204" s="183"/>
      <c r="L204" s="179"/>
      <c r="M204" s="184"/>
      <c r="T204" s="185"/>
      <c r="AT204" s="180" t="s">
        <v>296</v>
      </c>
      <c r="AU204" s="180" t="s">
        <v>89</v>
      </c>
      <c r="AV204" s="14" t="s">
        <v>171</v>
      </c>
      <c r="AW204" s="14" t="s">
        <v>33</v>
      </c>
      <c r="AX204" s="14" t="s">
        <v>86</v>
      </c>
      <c r="AY204" s="180" t="s">
        <v>150</v>
      </c>
    </row>
    <row r="205" spans="2:65" s="1" customFormat="1" ht="24.2" customHeight="1">
      <c r="B205" s="32"/>
      <c r="C205" s="154" t="s">
        <v>215</v>
      </c>
      <c r="D205" s="154" t="s">
        <v>172</v>
      </c>
      <c r="E205" s="155" t="s">
        <v>1844</v>
      </c>
      <c r="F205" s="156" t="s">
        <v>1845</v>
      </c>
      <c r="G205" s="157" t="s">
        <v>446</v>
      </c>
      <c r="H205" s="158">
        <v>48.807</v>
      </c>
      <c r="I205" s="159"/>
      <c r="J205" s="160">
        <f>ROUND(I205*H205,2)</f>
        <v>0</v>
      </c>
      <c r="K205" s="156" t="s">
        <v>294</v>
      </c>
      <c r="L205" s="32"/>
      <c r="M205" s="161" t="s">
        <v>1</v>
      </c>
      <c r="N205" s="162" t="s">
        <v>43</v>
      </c>
      <c r="P205" s="146">
        <f>O205*H205</f>
        <v>0</v>
      </c>
      <c r="Q205" s="146">
        <v>0</v>
      </c>
      <c r="R205" s="146">
        <f>Q205*H205</f>
        <v>0</v>
      </c>
      <c r="S205" s="146">
        <v>0</v>
      </c>
      <c r="T205" s="147">
        <f>S205*H205</f>
        <v>0</v>
      </c>
      <c r="AR205" s="148" t="s">
        <v>171</v>
      </c>
      <c r="AT205" s="148" t="s">
        <v>172</v>
      </c>
      <c r="AU205" s="148" t="s">
        <v>89</v>
      </c>
      <c r="AY205" s="17" t="s">
        <v>150</v>
      </c>
      <c r="BE205" s="149">
        <f>IF(N205="základní",J205,0)</f>
        <v>0</v>
      </c>
      <c r="BF205" s="149">
        <f>IF(N205="snížená",J205,0)</f>
        <v>0</v>
      </c>
      <c r="BG205" s="149">
        <f>IF(N205="zákl. přenesená",J205,0)</f>
        <v>0</v>
      </c>
      <c r="BH205" s="149">
        <f>IF(N205="sníž. přenesená",J205,0)</f>
        <v>0</v>
      </c>
      <c r="BI205" s="149">
        <f>IF(N205="nulová",J205,0)</f>
        <v>0</v>
      </c>
      <c r="BJ205" s="17" t="s">
        <v>86</v>
      </c>
      <c r="BK205" s="149">
        <f>ROUND(I205*H205,2)</f>
        <v>0</v>
      </c>
      <c r="BL205" s="17" t="s">
        <v>171</v>
      </c>
      <c r="BM205" s="148" t="s">
        <v>1846</v>
      </c>
    </row>
    <row r="206" spans="2:51" s="12" customFormat="1" ht="12">
      <c r="B206" s="166"/>
      <c r="D206" s="150" t="s">
        <v>296</v>
      </c>
      <c r="E206" s="167" t="s">
        <v>1</v>
      </c>
      <c r="F206" s="168" t="s">
        <v>1847</v>
      </c>
      <c r="H206" s="167" t="s">
        <v>1</v>
      </c>
      <c r="I206" s="169"/>
      <c r="L206" s="166"/>
      <c r="M206" s="170"/>
      <c r="T206" s="171"/>
      <c r="AT206" s="167" t="s">
        <v>296</v>
      </c>
      <c r="AU206" s="167" t="s">
        <v>89</v>
      </c>
      <c r="AV206" s="12" t="s">
        <v>86</v>
      </c>
      <c r="AW206" s="12" t="s">
        <v>33</v>
      </c>
      <c r="AX206" s="12" t="s">
        <v>78</v>
      </c>
      <c r="AY206" s="167" t="s">
        <v>150</v>
      </c>
    </row>
    <row r="207" spans="2:51" s="13" customFormat="1" ht="12">
      <c r="B207" s="172"/>
      <c r="D207" s="150" t="s">
        <v>296</v>
      </c>
      <c r="E207" s="173" t="s">
        <v>1</v>
      </c>
      <c r="F207" s="174" t="s">
        <v>1848</v>
      </c>
      <c r="H207" s="175">
        <v>8.019</v>
      </c>
      <c r="I207" s="176"/>
      <c r="L207" s="172"/>
      <c r="M207" s="177"/>
      <c r="T207" s="178"/>
      <c r="AT207" s="173" t="s">
        <v>296</v>
      </c>
      <c r="AU207" s="173" t="s">
        <v>89</v>
      </c>
      <c r="AV207" s="13" t="s">
        <v>89</v>
      </c>
      <c r="AW207" s="13" t="s">
        <v>33</v>
      </c>
      <c r="AX207" s="13" t="s">
        <v>78</v>
      </c>
      <c r="AY207" s="173" t="s">
        <v>150</v>
      </c>
    </row>
    <row r="208" spans="2:51" s="12" customFormat="1" ht="12">
      <c r="B208" s="166"/>
      <c r="D208" s="150" t="s">
        <v>296</v>
      </c>
      <c r="E208" s="167" t="s">
        <v>1</v>
      </c>
      <c r="F208" s="168" t="s">
        <v>1833</v>
      </c>
      <c r="H208" s="167" t="s">
        <v>1</v>
      </c>
      <c r="I208" s="169"/>
      <c r="L208" s="166"/>
      <c r="M208" s="170"/>
      <c r="T208" s="171"/>
      <c r="AT208" s="167" t="s">
        <v>296</v>
      </c>
      <c r="AU208" s="167" t="s">
        <v>89</v>
      </c>
      <c r="AV208" s="12" t="s">
        <v>86</v>
      </c>
      <c r="AW208" s="12" t="s">
        <v>33</v>
      </c>
      <c r="AX208" s="12" t="s">
        <v>78</v>
      </c>
      <c r="AY208" s="167" t="s">
        <v>150</v>
      </c>
    </row>
    <row r="209" spans="2:51" s="13" customFormat="1" ht="12">
      <c r="B209" s="172"/>
      <c r="D209" s="150" t="s">
        <v>296</v>
      </c>
      <c r="E209" s="173" t="s">
        <v>1</v>
      </c>
      <c r="F209" s="174" t="s">
        <v>1849</v>
      </c>
      <c r="H209" s="175">
        <v>40.788</v>
      </c>
      <c r="I209" s="176"/>
      <c r="L209" s="172"/>
      <c r="M209" s="177"/>
      <c r="T209" s="178"/>
      <c r="AT209" s="173" t="s">
        <v>296</v>
      </c>
      <c r="AU209" s="173" t="s">
        <v>89</v>
      </c>
      <c r="AV209" s="13" t="s">
        <v>89</v>
      </c>
      <c r="AW209" s="13" t="s">
        <v>33</v>
      </c>
      <c r="AX209" s="13" t="s">
        <v>78</v>
      </c>
      <c r="AY209" s="173" t="s">
        <v>150</v>
      </c>
    </row>
    <row r="210" spans="2:51" s="14" customFormat="1" ht="12">
      <c r="B210" s="179"/>
      <c r="D210" s="150" t="s">
        <v>296</v>
      </c>
      <c r="E210" s="180" t="s">
        <v>1</v>
      </c>
      <c r="F210" s="181" t="s">
        <v>303</v>
      </c>
      <c r="H210" s="182">
        <v>48.807</v>
      </c>
      <c r="I210" s="183"/>
      <c r="L210" s="179"/>
      <c r="M210" s="184"/>
      <c r="T210" s="185"/>
      <c r="AT210" s="180" t="s">
        <v>296</v>
      </c>
      <c r="AU210" s="180" t="s">
        <v>89</v>
      </c>
      <c r="AV210" s="14" t="s">
        <v>171</v>
      </c>
      <c r="AW210" s="14" t="s">
        <v>33</v>
      </c>
      <c r="AX210" s="14" t="s">
        <v>86</v>
      </c>
      <c r="AY210" s="180" t="s">
        <v>150</v>
      </c>
    </row>
    <row r="211" spans="2:65" s="1" customFormat="1" ht="24.2" customHeight="1">
      <c r="B211" s="32"/>
      <c r="C211" s="154" t="s">
        <v>220</v>
      </c>
      <c r="D211" s="154" t="s">
        <v>172</v>
      </c>
      <c r="E211" s="155" t="s">
        <v>703</v>
      </c>
      <c r="F211" s="156" t="s">
        <v>704</v>
      </c>
      <c r="G211" s="157" t="s">
        <v>446</v>
      </c>
      <c r="H211" s="158">
        <v>3.704</v>
      </c>
      <c r="I211" s="159"/>
      <c r="J211" s="160">
        <f>ROUND(I211*H211,2)</f>
        <v>0</v>
      </c>
      <c r="K211" s="156" t="s">
        <v>294</v>
      </c>
      <c r="L211" s="32"/>
      <c r="M211" s="161" t="s">
        <v>1</v>
      </c>
      <c r="N211" s="162" t="s">
        <v>43</v>
      </c>
      <c r="P211" s="146">
        <f>O211*H211</f>
        <v>0</v>
      </c>
      <c r="Q211" s="146">
        <v>0</v>
      </c>
      <c r="R211" s="146">
        <f>Q211*H211</f>
        <v>0</v>
      </c>
      <c r="S211" s="146">
        <v>0</v>
      </c>
      <c r="T211" s="147">
        <f>S211*H211</f>
        <v>0</v>
      </c>
      <c r="AR211" s="148" t="s">
        <v>171</v>
      </c>
      <c r="AT211" s="148" t="s">
        <v>172</v>
      </c>
      <c r="AU211" s="148" t="s">
        <v>89</v>
      </c>
      <c r="AY211" s="17" t="s">
        <v>150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86</v>
      </c>
      <c r="BK211" s="149">
        <f>ROUND(I211*H211,2)</f>
        <v>0</v>
      </c>
      <c r="BL211" s="17" t="s">
        <v>171</v>
      </c>
      <c r="BM211" s="148" t="s">
        <v>1850</v>
      </c>
    </row>
    <row r="212" spans="2:51" s="12" customFormat="1" ht="12">
      <c r="B212" s="166"/>
      <c r="D212" s="150" t="s">
        <v>296</v>
      </c>
      <c r="E212" s="167" t="s">
        <v>1</v>
      </c>
      <c r="F212" s="168" t="s">
        <v>1798</v>
      </c>
      <c r="H212" s="167" t="s">
        <v>1</v>
      </c>
      <c r="I212" s="169"/>
      <c r="L212" s="166"/>
      <c r="M212" s="170"/>
      <c r="T212" s="171"/>
      <c r="AT212" s="167" t="s">
        <v>296</v>
      </c>
      <c r="AU212" s="167" t="s">
        <v>89</v>
      </c>
      <c r="AV212" s="12" t="s">
        <v>86</v>
      </c>
      <c r="AW212" s="12" t="s">
        <v>33</v>
      </c>
      <c r="AX212" s="12" t="s">
        <v>78</v>
      </c>
      <c r="AY212" s="167" t="s">
        <v>150</v>
      </c>
    </row>
    <row r="213" spans="2:51" s="12" customFormat="1" ht="12">
      <c r="B213" s="166"/>
      <c r="D213" s="150" t="s">
        <v>296</v>
      </c>
      <c r="E213" s="167" t="s">
        <v>1</v>
      </c>
      <c r="F213" s="168" t="s">
        <v>1799</v>
      </c>
      <c r="H213" s="167" t="s">
        <v>1</v>
      </c>
      <c r="I213" s="169"/>
      <c r="L213" s="166"/>
      <c r="M213" s="170"/>
      <c r="T213" s="171"/>
      <c r="AT213" s="167" t="s">
        <v>296</v>
      </c>
      <c r="AU213" s="167" t="s">
        <v>89</v>
      </c>
      <c r="AV213" s="12" t="s">
        <v>86</v>
      </c>
      <c r="AW213" s="12" t="s">
        <v>33</v>
      </c>
      <c r="AX213" s="12" t="s">
        <v>78</v>
      </c>
      <c r="AY213" s="167" t="s">
        <v>150</v>
      </c>
    </row>
    <row r="214" spans="2:51" s="13" customFormat="1" ht="22.5">
      <c r="B214" s="172"/>
      <c r="D214" s="150" t="s">
        <v>296</v>
      </c>
      <c r="E214" s="173" t="s">
        <v>1</v>
      </c>
      <c r="F214" s="174" t="s">
        <v>1851</v>
      </c>
      <c r="H214" s="175">
        <v>3.704</v>
      </c>
      <c r="I214" s="176"/>
      <c r="L214" s="172"/>
      <c r="M214" s="177"/>
      <c r="T214" s="178"/>
      <c r="AT214" s="173" t="s">
        <v>296</v>
      </c>
      <c r="AU214" s="173" t="s">
        <v>89</v>
      </c>
      <c r="AV214" s="13" t="s">
        <v>89</v>
      </c>
      <c r="AW214" s="13" t="s">
        <v>33</v>
      </c>
      <c r="AX214" s="13" t="s">
        <v>78</v>
      </c>
      <c r="AY214" s="173" t="s">
        <v>150</v>
      </c>
    </row>
    <row r="215" spans="2:51" s="14" customFormat="1" ht="12">
      <c r="B215" s="179"/>
      <c r="D215" s="150" t="s">
        <v>296</v>
      </c>
      <c r="E215" s="180" t="s">
        <v>1</v>
      </c>
      <c r="F215" s="181" t="s">
        <v>303</v>
      </c>
      <c r="H215" s="182">
        <v>3.704</v>
      </c>
      <c r="I215" s="183"/>
      <c r="L215" s="179"/>
      <c r="M215" s="184"/>
      <c r="T215" s="185"/>
      <c r="AT215" s="180" t="s">
        <v>296</v>
      </c>
      <c r="AU215" s="180" t="s">
        <v>89</v>
      </c>
      <c r="AV215" s="14" t="s">
        <v>171</v>
      </c>
      <c r="AW215" s="14" t="s">
        <v>33</v>
      </c>
      <c r="AX215" s="14" t="s">
        <v>86</v>
      </c>
      <c r="AY215" s="180" t="s">
        <v>150</v>
      </c>
    </row>
    <row r="216" spans="2:65" s="1" customFormat="1" ht="33" customHeight="1">
      <c r="B216" s="32"/>
      <c r="C216" s="154" t="s">
        <v>8</v>
      </c>
      <c r="D216" s="154" t="s">
        <v>172</v>
      </c>
      <c r="E216" s="155" t="s">
        <v>713</v>
      </c>
      <c r="F216" s="156" t="s">
        <v>714</v>
      </c>
      <c r="G216" s="157" t="s">
        <v>715</v>
      </c>
      <c r="H216" s="158">
        <v>27.934</v>
      </c>
      <c r="I216" s="159"/>
      <c r="J216" s="160">
        <f>ROUND(I216*H216,2)</f>
        <v>0</v>
      </c>
      <c r="K216" s="156" t="s">
        <v>294</v>
      </c>
      <c r="L216" s="32"/>
      <c r="M216" s="161" t="s">
        <v>1</v>
      </c>
      <c r="N216" s="162" t="s">
        <v>43</v>
      </c>
      <c r="P216" s="146">
        <f>O216*H216</f>
        <v>0</v>
      </c>
      <c r="Q216" s="146">
        <v>0</v>
      </c>
      <c r="R216" s="146">
        <f>Q216*H216</f>
        <v>0</v>
      </c>
      <c r="S216" s="146">
        <v>0</v>
      </c>
      <c r="T216" s="147">
        <f>S216*H216</f>
        <v>0</v>
      </c>
      <c r="AR216" s="148" t="s">
        <v>171</v>
      </c>
      <c r="AT216" s="148" t="s">
        <v>172</v>
      </c>
      <c r="AU216" s="148" t="s">
        <v>89</v>
      </c>
      <c r="AY216" s="17" t="s">
        <v>150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86</v>
      </c>
      <c r="BK216" s="149">
        <f>ROUND(I216*H216,2)</f>
        <v>0</v>
      </c>
      <c r="BL216" s="17" t="s">
        <v>171</v>
      </c>
      <c r="BM216" s="148" t="s">
        <v>1852</v>
      </c>
    </row>
    <row r="217" spans="2:51" s="12" customFormat="1" ht="12">
      <c r="B217" s="166"/>
      <c r="D217" s="150" t="s">
        <v>296</v>
      </c>
      <c r="E217" s="167" t="s">
        <v>1</v>
      </c>
      <c r="F217" s="168" t="s">
        <v>1853</v>
      </c>
      <c r="H217" s="167" t="s">
        <v>1</v>
      </c>
      <c r="I217" s="169"/>
      <c r="L217" s="166"/>
      <c r="M217" s="170"/>
      <c r="T217" s="171"/>
      <c r="AT217" s="167" t="s">
        <v>296</v>
      </c>
      <c r="AU217" s="167" t="s">
        <v>89</v>
      </c>
      <c r="AV217" s="12" t="s">
        <v>86</v>
      </c>
      <c r="AW217" s="12" t="s">
        <v>33</v>
      </c>
      <c r="AX217" s="12" t="s">
        <v>78</v>
      </c>
      <c r="AY217" s="167" t="s">
        <v>150</v>
      </c>
    </row>
    <row r="218" spans="2:51" s="13" customFormat="1" ht="12">
      <c r="B218" s="172"/>
      <c r="D218" s="150" t="s">
        <v>296</v>
      </c>
      <c r="E218" s="173" t="s">
        <v>1</v>
      </c>
      <c r="F218" s="174" t="s">
        <v>1854</v>
      </c>
      <c r="H218" s="175">
        <v>27.934</v>
      </c>
      <c r="I218" s="176"/>
      <c r="L218" s="172"/>
      <c r="M218" s="177"/>
      <c r="T218" s="178"/>
      <c r="AT218" s="173" t="s">
        <v>296</v>
      </c>
      <c r="AU218" s="173" t="s">
        <v>89</v>
      </c>
      <c r="AV218" s="13" t="s">
        <v>89</v>
      </c>
      <c r="AW218" s="13" t="s">
        <v>33</v>
      </c>
      <c r="AX218" s="13" t="s">
        <v>78</v>
      </c>
      <c r="AY218" s="173" t="s">
        <v>150</v>
      </c>
    </row>
    <row r="219" spans="2:51" s="14" customFormat="1" ht="12">
      <c r="B219" s="179"/>
      <c r="D219" s="150" t="s">
        <v>296</v>
      </c>
      <c r="E219" s="180" t="s">
        <v>1</v>
      </c>
      <c r="F219" s="181" t="s">
        <v>303</v>
      </c>
      <c r="H219" s="182">
        <v>27.934</v>
      </c>
      <c r="I219" s="183"/>
      <c r="L219" s="179"/>
      <c r="M219" s="184"/>
      <c r="T219" s="185"/>
      <c r="AT219" s="180" t="s">
        <v>296</v>
      </c>
      <c r="AU219" s="180" t="s">
        <v>89</v>
      </c>
      <c r="AV219" s="14" t="s">
        <v>171</v>
      </c>
      <c r="AW219" s="14" t="s">
        <v>33</v>
      </c>
      <c r="AX219" s="14" t="s">
        <v>86</v>
      </c>
      <c r="AY219" s="180" t="s">
        <v>150</v>
      </c>
    </row>
    <row r="220" spans="2:65" s="1" customFormat="1" ht="16.5" customHeight="1">
      <c r="B220" s="32"/>
      <c r="C220" s="154" t="s">
        <v>231</v>
      </c>
      <c r="D220" s="154" t="s">
        <v>172</v>
      </c>
      <c r="E220" s="155" t="s">
        <v>719</v>
      </c>
      <c r="F220" s="156" t="s">
        <v>720</v>
      </c>
      <c r="G220" s="157" t="s">
        <v>446</v>
      </c>
      <c r="H220" s="158">
        <v>66.822</v>
      </c>
      <c r="I220" s="159"/>
      <c r="J220" s="160">
        <f>ROUND(I220*H220,2)</f>
        <v>0</v>
      </c>
      <c r="K220" s="156" t="s">
        <v>294</v>
      </c>
      <c r="L220" s="32"/>
      <c r="M220" s="161" t="s">
        <v>1</v>
      </c>
      <c r="N220" s="162" t="s">
        <v>43</v>
      </c>
      <c r="P220" s="146">
        <f>O220*H220</f>
        <v>0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AR220" s="148" t="s">
        <v>171</v>
      </c>
      <c r="AT220" s="148" t="s">
        <v>172</v>
      </c>
      <c r="AU220" s="148" t="s">
        <v>89</v>
      </c>
      <c r="AY220" s="17" t="s">
        <v>150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86</v>
      </c>
      <c r="BK220" s="149">
        <f>ROUND(I220*H220,2)</f>
        <v>0</v>
      </c>
      <c r="BL220" s="17" t="s">
        <v>171</v>
      </c>
      <c r="BM220" s="148" t="s">
        <v>1855</v>
      </c>
    </row>
    <row r="221" spans="2:51" s="12" customFormat="1" ht="12">
      <c r="B221" s="166"/>
      <c r="D221" s="150" t="s">
        <v>296</v>
      </c>
      <c r="E221" s="167" t="s">
        <v>1</v>
      </c>
      <c r="F221" s="168" t="s">
        <v>1829</v>
      </c>
      <c r="H221" s="167" t="s">
        <v>1</v>
      </c>
      <c r="I221" s="169"/>
      <c r="L221" s="166"/>
      <c r="M221" s="170"/>
      <c r="T221" s="171"/>
      <c r="AT221" s="167" t="s">
        <v>296</v>
      </c>
      <c r="AU221" s="167" t="s">
        <v>89</v>
      </c>
      <c r="AV221" s="12" t="s">
        <v>86</v>
      </c>
      <c r="AW221" s="12" t="s">
        <v>33</v>
      </c>
      <c r="AX221" s="12" t="s">
        <v>78</v>
      </c>
      <c r="AY221" s="167" t="s">
        <v>150</v>
      </c>
    </row>
    <row r="222" spans="2:51" s="13" customFormat="1" ht="12">
      <c r="B222" s="172"/>
      <c r="D222" s="150" t="s">
        <v>296</v>
      </c>
      <c r="E222" s="173" t="s">
        <v>1</v>
      </c>
      <c r="F222" s="174" t="s">
        <v>1856</v>
      </c>
      <c r="H222" s="175">
        <v>8.575</v>
      </c>
      <c r="I222" s="176"/>
      <c r="L222" s="172"/>
      <c r="M222" s="177"/>
      <c r="T222" s="178"/>
      <c r="AT222" s="173" t="s">
        <v>296</v>
      </c>
      <c r="AU222" s="173" t="s">
        <v>89</v>
      </c>
      <c r="AV222" s="13" t="s">
        <v>89</v>
      </c>
      <c r="AW222" s="13" t="s">
        <v>33</v>
      </c>
      <c r="AX222" s="13" t="s">
        <v>78</v>
      </c>
      <c r="AY222" s="173" t="s">
        <v>150</v>
      </c>
    </row>
    <row r="223" spans="2:51" s="12" customFormat="1" ht="12">
      <c r="B223" s="166"/>
      <c r="D223" s="150" t="s">
        <v>296</v>
      </c>
      <c r="E223" s="167" t="s">
        <v>1</v>
      </c>
      <c r="F223" s="168" t="s">
        <v>1857</v>
      </c>
      <c r="H223" s="167" t="s">
        <v>1</v>
      </c>
      <c r="I223" s="169"/>
      <c r="L223" s="166"/>
      <c r="M223" s="170"/>
      <c r="T223" s="171"/>
      <c r="AT223" s="167" t="s">
        <v>296</v>
      </c>
      <c r="AU223" s="167" t="s">
        <v>89</v>
      </c>
      <c r="AV223" s="12" t="s">
        <v>86</v>
      </c>
      <c r="AW223" s="12" t="s">
        <v>33</v>
      </c>
      <c r="AX223" s="12" t="s">
        <v>78</v>
      </c>
      <c r="AY223" s="167" t="s">
        <v>150</v>
      </c>
    </row>
    <row r="224" spans="2:51" s="13" customFormat="1" ht="12">
      <c r="B224" s="172"/>
      <c r="D224" s="150" t="s">
        <v>296</v>
      </c>
      <c r="E224" s="173" t="s">
        <v>1</v>
      </c>
      <c r="F224" s="174" t="s">
        <v>1858</v>
      </c>
      <c r="H224" s="175">
        <v>40.788</v>
      </c>
      <c r="I224" s="176"/>
      <c r="L224" s="172"/>
      <c r="M224" s="177"/>
      <c r="T224" s="178"/>
      <c r="AT224" s="173" t="s">
        <v>296</v>
      </c>
      <c r="AU224" s="173" t="s">
        <v>89</v>
      </c>
      <c r="AV224" s="13" t="s">
        <v>89</v>
      </c>
      <c r="AW224" s="13" t="s">
        <v>33</v>
      </c>
      <c r="AX224" s="13" t="s">
        <v>78</v>
      </c>
      <c r="AY224" s="173" t="s">
        <v>150</v>
      </c>
    </row>
    <row r="225" spans="2:51" s="12" customFormat="1" ht="12">
      <c r="B225" s="166"/>
      <c r="D225" s="150" t="s">
        <v>296</v>
      </c>
      <c r="E225" s="167" t="s">
        <v>1</v>
      </c>
      <c r="F225" s="168" t="s">
        <v>1859</v>
      </c>
      <c r="H225" s="167" t="s">
        <v>1</v>
      </c>
      <c r="I225" s="169"/>
      <c r="L225" s="166"/>
      <c r="M225" s="170"/>
      <c r="T225" s="171"/>
      <c r="AT225" s="167" t="s">
        <v>296</v>
      </c>
      <c r="AU225" s="167" t="s">
        <v>89</v>
      </c>
      <c r="AV225" s="12" t="s">
        <v>86</v>
      </c>
      <c r="AW225" s="12" t="s">
        <v>33</v>
      </c>
      <c r="AX225" s="12" t="s">
        <v>78</v>
      </c>
      <c r="AY225" s="167" t="s">
        <v>150</v>
      </c>
    </row>
    <row r="226" spans="2:51" s="13" customFormat="1" ht="12">
      <c r="B226" s="172"/>
      <c r="D226" s="150" t="s">
        <v>296</v>
      </c>
      <c r="E226" s="173" t="s">
        <v>1</v>
      </c>
      <c r="F226" s="174" t="s">
        <v>1860</v>
      </c>
      <c r="H226" s="175">
        <v>17.459</v>
      </c>
      <c r="I226" s="176"/>
      <c r="L226" s="172"/>
      <c r="M226" s="177"/>
      <c r="T226" s="178"/>
      <c r="AT226" s="173" t="s">
        <v>296</v>
      </c>
      <c r="AU226" s="173" t="s">
        <v>89</v>
      </c>
      <c r="AV226" s="13" t="s">
        <v>89</v>
      </c>
      <c r="AW226" s="13" t="s">
        <v>33</v>
      </c>
      <c r="AX226" s="13" t="s">
        <v>78</v>
      </c>
      <c r="AY226" s="173" t="s">
        <v>150</v>
      </c>
    </row>
    <row r="227" spans="2:51" s="14" customFormat="1" ht="12">
      <c r="B227" s="179"/>
      <c r="D227" s="150" t="s">
        <v>296</v>
      </c>
      <c r="E227" s="180" t="s">
        <v>1</v>
      </c>
      <c r="F227" s="181" t="s">
        <v>303</v>
      </c>
      <c r="H227" s="182">
        <v>66.822</v>
      </c>
      <c r="I227" s="183"/>
      <c r="L227" s="179"/>
      <c r="M227" s="184"/>
      <c r="T227" s="185"/>
      <c r="AT227" s="180" t="s">
        <v>296</v>
      </c>
      <c r="AU227" s="180" t="s">
        <v>89</v>
      </c>
      <c r="AV227" s="14" t="s">
        <v>171</v>
      </c>
      <c r="AW227" s="14" t="s">
        <v>33</v>
      </c>
      <c r="AX227" s="14" t="s">
        <v>86</v>
      </c>
      <c r="AY227" s="180" t="s">
        <v>150</v>
      </c>
    </row>
    <row r="228" spans="2:65" s="1" customFormat="1" ht="24.2" customHeight="1">
      <c r="B228" s="32"/>
      <c r="C228" s="154" t="s">
        <v>236</v>
      </c>
      <c r="D228" s="154" t="s">
        <v>172</v>
      </c>
      <c r="E228" s="155" t="s">
        <v>1861</v>
      </c>
      <c r="F228" s="156" t="s">
        <v>1862</v>
      </c>
      <c r="G228" s="157" t="s">
        <v>446</v>
      </c>
      <c r="H228" s="158">
        <v>37.084</v>
      </c>
      <c r="I228" s="159"/>
      <c r="J228" s="160">
        <f>ROUND(I228*H228,2)</f>
        <v>0</v>
      </c>
      <c r="K228" s="156" t="s">
        <v>294</v>
      </c>
      <c r="L228" s="32"/>
      <c r="M228" s="161" t="s">
        <v>1</v>
      </c>
      <c r="N228" s="162" t="s">
        <v>43</v>
      </c>
      <c r="P228" s="146">
        <f>O228*H228</f>
        <v>0</v>
      </c>
      <c r="Q228" s="146">
        <v>0</v>
      </c>
      <c r="R228" s="146">
        <f>Q228*H228</f>
        <v>0</v>
      </c>
      <c r="S228" s="146">
        <v>0</v>
      </c>
      <c r="T228" s="147">
        <f>S228*H228</f>
        <v>0</v>
      </c>
      <c r="AR228" s="148" t="s">
        <v>171</v>
      </c>
      <c r="AT228" s="148" t="s">
        <v>172</v>
      </c>
      <c r="AU228" s="148" t="s">
        <v>89</v>
      </c>
      <c r="AY228" s="17" t="s">
        <v>150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86</v>
      </c>
      <c r="BK228" s="149">
        <f>ROUND(I228*H228,2)</f>
        <v>0</v>
      </c>
      <c r="BL228" s="17" t="s">
        <v>171</v>
      </c>
      <c r="BM228" s="148" t="s">
        <v>1863</v>
      </c>
    </row>
    <row r="229" spans="2:51" s="12" customFormat="1" ht="12">
      <c r="B229" s="166"/>
      <c r="D229" s="150" t="s">
        <v>296</v>
      </c>
      <c r="E229" s="167" t="s">
        <v>1</v>
      </c>
      <c r="F229" s="168" t="s">
        <v>1864</v>
      </c>
      <c r="H229" s="167" t="s">
        <v>1</v>
      </c>
      <c r="I229" s="169"/>
      <c r="L229" s="166"/>
      <c r="M229" s="170"/>
      <c r="T229" s="171"/>
      <c r="AT229" s="167" t="s">
        <v>296</v>
      </c>
      <c r="AU229" s="167" t="s">
        <v>89</v>
      </c>
      <c r="AV229" s="12" t="s">
        <v>86</v>
      </c>
      <c r="AW229" s="12" t="s">
        <v>33</v>
      </c>
      <c r="AX229" s="12" t="s">
        <v>78</v>
      </c>
      <c r="AY229" s="167" t="s">
        <v>150</v>
      </c>
    </row>
    <row r="230" spans="2:51" s="13" customFormat="1" ht="12">
      <c r="B230" s="172"/>
      <c r="D230" s="150" t="s">
        <v>296</v>
      </c>
      <c r="E230" s="173" t="s">
        <v>1</v>
      </c>
      <c r="F230" s="174" t="s">
        <v>1837</v>
      </c>
      <c r="H230" s="175">
        <v>58.247</v>
      </c>
      <c r="I230" s="176"/>
      <c r="L230" s="172"/>
      <c r="M230" s="177"/>
      <c r="T230" s="178"/>
      <c r="AT230" s="173" t="s">
        <v>296</v>
      </c>
      <c r="AU230" s="173" t="s">
        <v>89</v>
      </c>
      <c r="AV230" s="13" t="s">
        <v>89</v>
      </c>
      <c r="AW230" s="13" t="s">
        <v>33</v>
      </c>
      <c r="AX230" s="13" t="s">
        <v>78</v>
      </c>
      <c r="AY230" s="173" t="s">
        <v>150</v>
      </c>
    </row>
    <row r="231" spans="2:51" s="12" customFormat="1" ht="12">
      <c r="B231" s="166"/>
      <c r="D231" s="150" t="s">
        <v>296</v>
      </c>
      <c r="E231" s="167" t="s">
        <v>1</v>
      </c>
      <c r="F231" s="168" t="s">
        <v>1865</v>
      </c>
      <c r="H231" s="167" t="s">
        <v>1</v>
      </c>
      <c r="I231" s="169"/>
      <c r="L231" s="166"/>
      <c r="M231" s="170"/>
      <c r="T231" s="171"/>
      <c r="AT231" s="167" t="s">
        <v>296</v>
      </c>
      <c r="AU231" s="167" t="s">
        <v>89</v>
      </c>
      <c r="AV231" s="12" t="s">
        <v>86</v>
      </c>
      <c r="AW231" s="12" t="s">
        <v>33</v>
      </c>
      <c r="AX231" s="12" t="s">
        <v>78</v>
      </c>
      <c r="AY231" s="167" t="s">
        <v>150</v>
      </c>
    </row>
    <row r="232" spans="2:51" s="13" customFormat="1" ht="12">
      <c r="B232" s="172"/>
      <c r="D232" s="150" t="s">
        <v>296</v>
      </c>
      <c r="E232" s="173" t="s">
        <v>1</v>
      </c>
      <c r="F232" s="174" t="s">
        <v>1866</v>
      </c>
      <c r="H232" s="175">
        <v>-15.509</v>
      </c>
      <c r="I232" s="176"/>
      <c r="L232" s="172"/>
      <c r="M232" s="177"/>
      <c r="T232" s="178"/>
      <c r="AT232" s="173" t="s">
        <v>296</v>
      </c>
      <c r="AU232" s="173" t="s">
        <v>89</v>
      </c>
      <c r="AV232" s="13" t="s">
        <v>89</v>
      </c>
      <c r="AW232" s="13" t="s">
        <v>33</v>
      </c>
      <c r="AX232" s="13" t="s">
        <v>78</v>
      </c>
      <c r="AY232" s="173" t="s">
        <v>150</v>
      </c>
    </row>
    <row r="233" spans="2:51" s="13" customFormat="1" ht="12">
      <c r="B233" s="172"/>
      <c r="D233" s="150" t="s">
        <v>296</v>
      </c>
      <c r="E233" s="173" t="s">
        <v>1</v>
      </c>
      <c r="F233" s="174" t="s">
        <v>1867</v>
      </c>
      <c r="H233" s="175">
        <v>-2.678</v>
      </c>
      <c r="I233" s="176"/>
      <c r="L233" s="172"/>
      <c r="M233" s="177"/>
      <c r="T233" s="178"/>
      <c r="AT233" s="173" t="s">
        <v>296</v>
      </c>
      <c r="AU233" s="173" t="s">
        <v>89</v>
      </c>
      <c r="AV233" s="13" t="s">
        <v>89</v>
      </c>
      <c r="AW233" s="13" t="s">
        <v>33</v>
      </c>
      <c r="AX233" s="13" t="s">
        <v>78</v>
      </c>
      <c r="AY233" s="173" t="s">
        <v>150</v>
      </c>
    </row>
    <row r="234" spans="2:51" s="13" customFormat="1" ht="12">
      <c r="B234" s="172"/>
      <c r="D234" s="150" t="s">
        <v>296</v>
      </c>
      <c r="E234" s="173" t="s">
        <v>1</v>
      </c>
      <c r="F234" s="174" t="s">
        <v>1868</v>
      </c>
      <c r="H234" s="175">
        <v>-0.912</v>
      </c>
      <c r="I234" s="176"/>
      <c r="L234" s="172"/>
      <c r="M234" s="177"/>
      <c r="T234" s="178"/>
      <c r="AT234" s="173" t="s">
        <v>296</v>
      </c>
      <c r="AU234" s="173" t="s">
        <v>89</v>
      </c>
      <c r="AV234" s="13" t="s">
        <v>89</v>
      </c>
      <c r="AW234" s="13" t="s">
        <v>33</v>
      </c>
      <c r="AX234" s="13" t="s">
        <v>78</v>
      </c>
      <c r="AY234" s="173" t="s">
        <v>150</v>
      </c>
    </row>
    <row r="235" spans="2:51" s="13" customFormat="1" ht="12">
      <c r="B235" s="172"/>
      <c r="D235" s="150" t="s">
        <v>296</v>
      </c>
      <c r="E235" s="173" t="s">
        <v>1</v>
      </c>
      <c r="F235" s="174" t="s">
        <v>1869</v>
      </c>
      <c r="H235" s="175">
        <v>-2.064</v>
      </c>
      <c r="I235" s="176"/>
      <c r="L235" s="172"/>
      <c r="M235" s="177"/>
      <c r="T235" s="178"/>
      <c r="AT235" s="173" t="s">
        <v>296</v>
      </c>
      <c r="AU235" s="173" t="s">
        <v>89</v>
      </c>
      <c r="AV235" s="13" t="s">
        <v>89</v>
      </c>
      <c r="AW235" s="13" t="s">
        <v>33</v>
      </c>
      <c r="AX235" s="13" t="s">
        <v>78</v>
      </c>
      <c r="AY235" s="173" t="s">
        <v>150</v>
      </c>
    </row>
    <row r="236" spans="2:51" s="14" customFormat="1" ht="12">
      <c r="B236" s="179"/>
      <c r="D236" s="150" t="s">
        <v>296</v>
      </c>
      <c r="E236" s="180" t="s">
        <v>1</v>
      </c>
      <c r="F236" s="181" t="s">
        <v>303</v>
      </c>
      <c r="H236" s="182">
        <v>37.084</v>
      </c>
      <c r="I236" s="183"/>
      <c r="L236" s="179"/>
      <c r="M236" s="184"/>
      <c r="T236" s="185"/>
      <c r="AT236" s="180" t="s">
        <v>296</v>
      </c>
      <c r="AU236" s="180" t="s">
        <v>89</v>
      </c>
      <c r="AV236" s="14" t="s">
        <v>171</v>
      </c>
      <c r="AW236" s="14" t="s">
        <v>33</v>
      </c>
      <c r="AX236" s="14" t="s">
        <v>86</v>
      </c>
      <c r="AY236" s="180" t="s">
        <v>150</v>
      </c>
    </row>
    <row r="237" spans="2:65" s="1" customFormat="1" ht="24.2" customHeight="1">
      <c r="B237" s="32"/>
      <c r="C237" s="154" t="s">
        <v>243</v>
      </c>
      <c r="D237" s="154" t="s">
        <v>172</v>
      </c>
      <c r="E237" s="155" t="s">
        <v>1870</v>
      </c>
      <c r="F237" s="156" t="s">
        <v>1871</v>
      </c>
      <c r="G237" s="157" t="s">
        <v>293</v>
      </c>
      <c r="H237" s="158">
        <v>80.186</v>
      </c>
      <c r="I237" s="159"/>
      <c r="J237" s="160">
        <f>ROUND(I237*H237,2)</f>
        <v>0</v>
      </c>
      <c r="K237" s="156" t="s">
        <v>294</v>
      </c>
      <c r="L237" s="32"/>
      <c r="M237" s="161" t="s">
        <v>1</v>
      </c>
      <c r="N237" s="162" t="s">
        <v>43</v>
      </c>
      <c r="P237" s="146">
        <f>O237*H237</f>
        <v>0</v>
      </c>
      <c r="Q237" s="146">
        <v>0</v>
      </c>
      <c r="R237" s="146">
        <f>Q237*H237</f>
        <v>0</v>
      </c>
      <c r="S237" s="146">
        <v>0</v>
      </c>
      <c r="T237" s="147">
        <f>S237*H237</f>
        <v>0</v>
      </c>
      <c r="AR237" s="148" t="s">
        <v>171</v>
      </c>
      <c r="AT237" s="148" t="s">
        <v>172</v>
      </c>
      <c r="AU237" s="148" t="s">
        <v>89</v>
      </c>
      <c r="AY237" s="17" t="s">
        <v>150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7" t="s">
        <v>86</v>
      </c>
      <c r="BK237" s="149">
        <f>ROUND(I237*H237,2)</f>
        <v>0</v>
      </c>
      <c r="BL237" s="17" t="s">
        <v>171</v>
      </c>
      <c r="BM237" s="148" t="s">
        <v>1872</v>
      </c>
    </row>
    <row r="238" spans="2:51" s="12" customFormat="1" ht="12">
      <c r="B238" s="166"/>
      <c r="D238" s="150" t="s">
        <v>296</v>
      </c>
      <c r="E238" s="167" t="s">
        <v>1</v>
      </c>
      <c r="F238" s="168" t="s">
        <v>1799</v>
      </c>
      <c r="H238" s="167" t="s">
        <v>1</v>
      </c>
      <c r="I238" s="169"/>
      <c r="L238" s="166"/>
      <c r="M238" s="170"/>
      <c r="T238" s="171"/>
      <c r="AT238" s="167" t="s">
        <v>296</v>
      </c>
      <c r="AU238" s="167" t="s">
        <v>89</v>
      </c>
      <c r="AV238" s="12" t="s">
        <v>86</v>
      </c>
      <c r="AW238" s="12" t="s">
        <v>33</v>
      </c>
      <c r="AX238" s="12" t="s">
        <v>78</v>
      </c>
      <c r="AY238" s="167" t="s">
        <v>150</v>
      </c>
    </row>
    <row r="239" spans="2:51" s="13" customFormat="1" ht="12">
      <c r="B239" s="172"/>
      <c r="D239" s="150" t="s">
        <v>296</v>
      </c>
      <c r="E239" s="173" t="s">
        <v>1</v>
      </c>
      <c r="F239" s="174" t="s">
        <v>1873</v>
      </c>
      <c r="H239" s="175">
        <v>80.186</v>
      </c>
      <c r="I239" s="176"/>
      <c r="L239" s="172"/>
      <c r="M239" s="177"/>
      <c r="T239" s="178"/>
      <c r="AT239" s="173" t="s">
        <v>296</v>
      </c>
      <c r="AU239" s="173" t="s">
        <v>89</v>
      </c>
      <c r="AV239" s="13" t="s">
        <v>89</v>
      </c>
      <c r="AW239" s="13" t="s">
        <v>33</v>
      </c>
      <c r="AX239" s="13" t="s">
        <v>78</v>
      </c>
      <c r="AY239" s="173" t="s">
        <v>150</v>
      </c>
    </row>
    <row r="240" spans="2:51" s="14" customFormat="1" ht="12">
      <c r="B240" s="179"/>
      <c r="D240" s="150" t="s">
        <v>296</v>
      </c>
      <c r="E240" s="180" t="s">
        <v>1</v>
      </c>
      <c r="F240" s="181" t="s">
        <v>303</v>
      </c>
      <c r="H240" s="182">
        <v>80.186</v>
      </c>
      <c r="I240" s="183"/>
      <c r="L240" s="179"/>
      <c r="M240" s="184"/>
      <c r="T240" s="185"/>
      <c r="AT240" s="180" t="s">
        <v>296</v>
      </c>
      <c r="AU240" s="180" t="s">
        <v>89</v>
      </c>
      <c r="AV240" s="14" t="s">
        <v>171</v>
      </c>
      <c r="AW240" s="14" t="s">
        <v>33</v>
      </c>
      <c r="AX240" s="14" t="s">
        <v>86</v>
      </c>
      <c r="AY240" s="180" t="s">
        <v>150</v>
      </c>
    </row>
    <row r="241" spans="2:65" s="1" customFormat="1" ht="24.2" customHeight="1">
      <c r="B241" s="32"/>
      <c r="C241" s="154" t="s">
        <v>247</v>
      </c>
      <c r="D241" s="154" t="s">
        <v>172</v>
      </c>
      <c r="E241" s="155" t="s">
        <v>1874</v>
      </c>
      <c r="F241" s="156" t="s">
        <v>1875</v>
      </c>
      <c r="G241" s="157" t="s">
        <v>293</v>
      </c>
      <c r="H241" s="158">
        <v>80.186</v>
      </c>
      <c r="I241" s="159"/>
      <c r="J241" s="160">
        <f>ROUND(I241*H241,2)</f>
        <v>0</v>
      </c>
      <c r="K241" s="156" t="s">
        <v>294</v>
      </c>
      <c r="L241" s="32"/>
      <c r="M241" s="161" t="s">
        <v>1</v>
      </c>
      <c r="N241" s="162" t="s">
        <v>43</v>
      </c>
      <c r="P241" s="146">
        <f>O241*H241</f>
        <v>0</v>
      </c>
      <c r="Q241" s="146">
        <v>0</v>
      </c>
      <c r="R241" s="146">
        <f>Q241*H241</f>
        <v>0</v>
      </c>
      <c r="S241" s="146">
        <v>0</v>
      </c>
      <c r="T241" s="147">
        <f>S241*H241</f>
        <v>0</v>
      </c>
      <c r="AR241" s="148" t="s">
        <v>171</v>
      </c>
      <c r="AT241" s="148" t="s">
        <v>172</v>
      </c>
      <c r="AU241" s="148" t="s">
        <v>89</v>
      </c>
      <c r="AY241" s="17" t="s">
        <v>150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7" t="s">
        <v>86</v>
      </c>
      <c r="BK241" s="149">
        <f>ROUND(I241*H241,2)</f>
        <v>0</v>
      </c>
      <c r="BL241" s="17" t="s">
        <v>171</v>
      </c>
      <c r="BM241" s="148" t="s">
        <v>1876</v>
      </c>
    </row>
    <row r="242" spans="2:51" s="12" customFormat="1" ht="12">
      <c r="B242" s="166"/>
      <c r="D242" s="150" t="s">
        <v>296</v>
      </c>
      <c r="E242" s="167" t="s">
        <v>1</v>
      </c>
      <c r="F242" s="168" t="s">
        <v>1799</v>
      </c>
      <c r="H242" s="167" t="s">
        <v>1</v>
      </c>
      <c r="I242" s="169"/>
      <c r="L242" s="166"/>
      <c r="M242" s="170"/>
      <c r="T242" s="171"/>
      <c r="AT242" s="167" t="s">
        <v>296</v>
      </c>
      <c r="AU242" s="167" t="s">
        <v>89</v>
      </c>
      <c r="AV242" s="12" t="s">
        <v>86</v>
      </c>
      <c r="AW242" s="12" t="s">
        <v>33</v>
      </c>
      <c r="AX242" s="12" t="s">
        <v>78</v>
      </c>
      <c r="AY242" s="167" t="s">
        <v>150</v>
      </c>
    </row>
    <row r="243" spans="2:51" s="13" customFormat="1" ht="12">
      <c r="B243" s="172"/>
      <c r="D243" s="150" t="s">
        <v>296</v>
      </c>
      <c r="E243" s="173" t="s">
        <v>1</v>
      </c>
      <c r="F243" s="174" t="s">
        <v>1873</v>
      </c>
      <c r="H243" s="175">
        <v>80.186</v>
      </c>
      <c r="I243" s="176"/>
      <c r="L243" s="172"/>
      <c r="M243" s="177"/>
      <c r="T243" s="178"/>
      <c r="AT243" s="173" t="s">
        <v>296</v>
      </c>
      <c r="AU243" s="173" t="s">
        <v>89</v>
      </c>
      <c r="AV243" s="13" t="s">
        <v>89</v>
      </c>
      <c r="AW243" s="13" t="s">
        <v>33</v>
      </c>
      <c r="AX243" s="13" t="s">
        <v>78</v>
      </c>
      <c r="AY243" s="173" t="s">
        <v>150</v>
      </c>
    </row>
    <row r="244" spans="2:51" s="14" customFormat="1" ht="12">
      <c r="B244" s="179"/>
      <c r="D244" s="150" t="s">
        <v>296</v>
      </c>
      <c r="E244" s="180" t="s">
        <v>1</v>
      </c>
      <c r="F244" s="181" t="s">
        <v>303</v>
      </c>
      <c r="H244" s="182">
        <v>80.186</v>
      </c>
      <c r="I244" s="183"/>
      <c r="L244" s="179"/>
      <c r="M244" s="184"/>
      <c r="T244" s="185"/>
      <c r="AT244" s="180" t="s">
        <v>296</v>
      </c>
      <c r="AU244" s="180" t="s">
        <v>89</v>
      </c>
      <c r="AV244" s="14" t="s">
        <v>171</v>
      </c>
      <c r="AW244" s="14" t="s">
        <v>33</v>
      </c>
      <c r="AX244" s="14" t="s">
        <v>86</v>
      </c>
      <c r="AY244" s="180" t="s">
        <v>150</v>
      </c>
    </row>
    <row r="245" spans="2:65" s="1" customFormat="1" ht="16.5" customHeight="1">
      <c r="B245" s="32"/>
      <c r="C245" s="136" t="s">
        <v>251</v>
      </c>
      <c r="D245" s="136" t="s">
        <v>153</v>
      </c>
      <c r="E245" s="137" t="s">
        <v>1877</v>
      </c>
      <c r="F245" s="138" t="s">
        <v>1878</v>
      </c>
      <c r="G245" s="139" t="s">
        <v>827</v>
      </c>
      <c r="H245" s="140">
        <v>1.203</v>
      </c>
      <c r="I245" s="141"/>
      <c r="J245" s="142">
        <f>ROUND(I245*H245,2)</f>
        <v>0</v>
      </c>
      <c r="K245" s="138" t="s">
        <v>294</v>
      </c>
      <c r="L245" s="143"/>
      <c r="M245" s="144" t="s">
        <v>1</v>
      </c>
      <c r="N245" s="145" t="s">
        <v>43</v>
      </c>
      <c r="P245" s="146">
        <f>O245*H245</f>
        <v>0</v>
      </c>
      <c r="Q245" s="146">
        <v>0.001</v>
      </c>
      <c r="R245" s="146">
        <f>Q245*H245</f>
        <v>0.001203</v>
      </c>
      <c r="S245" s="146">
        <v>0</v>
      </c>
      <c r="T245" s="147">
        <f>S245*H245</f>
        <v>0</v>
      </c>
      <c r="AR245" s="148" t="s">
        <v>195</v>
      </c>
      <c r="AT245" s="148" t="s">
        <v>153</v>
      </c>
      <c r="AU245" s="148" t="s">
        <v>89</v>
      </c>
      <c r="AY245" s="17" t="s">
        <v>150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7" t="s">
        <v>86</v>
      </c>
      <c r="BK245" s="149">
        <f>ROUND(I245*H245,2)</f>
        <v>0</v>
      </c>
      <c r="BL245" s="17" t="s">
        <v>171</v>
      </c>
      <c r="BM245" s="148" t="s">
        <v>1879</v>
      </c>
    </row>
    <row r="246" spans="2:51" s="13" customFormat="1" ht="12">
      <c r="B246" s="172"/>
      <c r="D246" s="150" t="s">
        <v>296</v>
      </c>
      <c r="E246" s="173" t="s">
        <v>1</v>
      </c>
      <c r="F246" s="174" t="s">
        <v>1880</v>
      </c>
      <c r="H246" s="175">
        <v>1.203</v>
      </c>
      <c r="I246" s="176"/>
      <c r="L246" s="172"/>
      <c r="M246" s="177"/>
      <c r="T246" s="178"/>
      <c r="AT246" s="173" t="s">
        <v>296</v>
      </c>
      <c r="AU246" s="173" t="s">
        <v>89</v>
      </c>
      <c r="AV246" s="13" t="s">
        <v>89</v>
      </c>
      <c r="AW246" s="13" t="s">
        <v>33</v>
      </c>
      <c r="AX246" s="13" t="s">
        <v>78</v>
      </c>
      <c r="AY246" s="173" t="s">
        <v>150</v>
      </c>
    </row>
    <row r="247" spans="2:51" s="14" customFormat="1" ht="12">
      <c r="B247" s="179"/>
      <c r="D247" s="150" t="s">
        <v>296</v>
      </c>
      <c r="E247" s="180" t="s">
        <v>1</v>
      </c>
      <c r="F247" s="181" t="s">
        <v>303</v>
      </c>
      <c r="H247" s="182">
        <v>1.203</v>
      </c>
      <c r="I247" s="183"/>
      <c r="L247" s="179"/>
      <c r="M247" s="184"/>
      <c r="T247" s="185"/>
      <c r="AT247" s="180" t="s">
        <v>296</v>
      </c>
      <c r="AU247" s="180" t="s">
        <v>89</v>
      </c>
      <c r="AV247" s="14" t="s">
        <v>171</v>
      </c>
      <c r="AW247" s="14" t="s">
        <v>33</v>
      </c>
      <c r="AX247" s="14" t="s">
        <v>86</v>
      </c>
      <c r="AY247" s="180" t="s">
        <v>150</v>
      </c>
    </row>
    <row r="248" spans="2:63" s="11" customFormat="1" ht="22.9" customHeight="1">
      <c r="B248" s="124"/>
      <c r="D248" s="125" t="s">
        <v>77</v>
      </c>
      <c r="E248" s="134" t="s">
        <v>89</v>
      </c>
      <c r="F248" s="134" t="s">
        <v>1881</v>
      </c>
      <c r="I248" s="127"/>
      <c r="J248" s="135">
        <f>BK248</f>
        <v>0</v>
      </c>
      <c r="L248" s="124"/>
      <c r="M248" s="129"/>
      <c r="P248" s="130">
        <f>SUM(P249:P283)</f>
        <v>0</v>
      </c>
      <c r="R248" s="130">
        <f>SUM(R249:R283)</f>
        <v>9.30412293</v>
      </c>
      <c r="T248" s="131">
        <f>SUM(T249:T283)</f>
        <v>0</v>
      </c>
      <c r="AR248" s="125" t="s">
        <v>86</v>
      </c>
      <c r="AT248" s="132" t="s">
        <v>77</v>
      </c>
      <c r="AU248" s="132" t="s">
        <v>86</v>
      </c>
      <c r="AY248" s="125" t="s">
        <v>150</v>
      </c>
      <c r="BK248" s="133">
        <f>SUM(BK249:BK283)</f>
        <v>0</v>
      </c>
    </row>
    <row r="249" spans="2:65" s="1" customFormat="1" ht="16.5" customHeight="1">
      <c r="B249" s="32"/>
      <c r="C249" s="154" t="s">
        <v>7</v>
      </c>
      <c r="D249" s="154" t="s">
        <v>172</v>
      </c>
      <c r="E249" s="155" t="s">
        <v>1882</v>
      </c>
      <c r="F249" s="156" t="s">
        <v>1883</v>
      </c>
      <c r="G249" s="157" t="s">
        <v>446</v>
      </c>
      <c r="H249" s="158">
        <v>2.064</v>
      </c>
      <c r="I249" s="159"/>
      <c r="J249" s="160">
        <f>ROUND(I249*H249,2)</f>
        <v>0</v>
      </c>
      <c r="K249" s="156" t="s">
        <v>294</v>
      </c>
      <c r="L249" s="32"/>
      <c r="M249" s="161" t="s">
        <v>1</v>
      </c>
      <c r="N249" s="162" t="s">
        <v>43</v>
      </c>
      <c r="P249" s="146">
        <f>O249*H249</f>
        <v>0</v>
      </c>
      <c r="Q249" s="146">
        <v>1.63</v>
      </c>
      <c r="R249" s="146">
        <f>Q249*H249</f>
        <v>3.3643199999999998</v>
      </c>
      <c r="S249" s="146">
        <v>0</v>
      </c>
      <c r="T249" s="147">
        <f>S249*H249</f>
        <v>0</v>
      </c>
      <c r="AR249" s="148" t="s">
        <v>171</v>
      </c>
      <c r="AT249" s="148" t="s">
        <v>172</v>
      </c>
      <c r="AU249" s="148" t="s">
        <v>89</v>
      </c>
      <c r="AY249" s="17" t="s">
        <v>150</v>
      </c>
      <c r="BE249" s="149">
        <f>IF(N249="základní",J249,0)</f>
        <v>0</v>
      </c>
      <c r="BF249" s="149">
        <f>IF(N249="snížená",J249,0)</f>
        <v>0</v>
      </c>
      <c r="BG249" s="149">
        <f>IF(N249="zákl. přenesená",J249,0)</f>
        <v>0</v>
      </c>
      <c r="BH249" s="149">
        <f>IF(N249="sníž. přenesená",J249,0)</f>
        <v>0</v>
      </c>
      <c r="BI249" s="149">
        <f>IF(N249="nulová",J249,0)</f>
        <v>0</v>
      </c>
      <c r="BJ249" s="17" t="s">
        <v>86</v>
      </c>
      <c r="BK249" s="149">
        <f>ROUND(I249*H249,2)</f>
        <v>0</v>
      </c>
      <c r="BL249" s="17" t="s">
        <v>171</v>
      </c>
      <c r="BM249" s="148" t="s">
        <v>1884</v>
      </c>
    </row>
    <row r="250" spans="2:51" s="12" customFormat="1" ht="12">
      <c r="B250" s="166"/>
      <c r="D250" s="150" t="s">
        <v>296</v>
      </c>
      <c r="E250" s="167" t="s">
        <v>1</v>
      </c>
      <c r="F250" s="168" t="s">
        <v>1885</v>
      </c>
      <c r="H250" s="167" t="s">
        <v>1</v>
      </c>
      <c r="I250" s="169"/>
      <c r="L250" s="166"/>
      <c r="M250" s="170"/>
      <c r="T250" s="171"/>
      <c r="AT250" s="167" t="s">
        <v>296</v>
      </c>
      <c r="AU250" s="167" t="s">
        <v>89</v>
      </c>
      <c r="AV250" s="12" t="s">
        <v>86</v>
      </c>
      <c r="AW250" s="12" t="s">
        <v>33</v>
      </c>
      <c r="AX250" s="12" t="s">
        <v>78</v>
      </c>
      <c r="AY250" s="167" t="s">
        <v>150</v>
      </c>
    </row>
    <row r="251" spans="2:51" s="12" customFormat="1" ht="12">
      <c r="B251" s="166"/>
      <c r="D251" s="150" t="s">
        <v>296</v>
      </c>
      <c r="E251" s="167" t="s">
        <v>1</v>
      </c>
      <c r="F251" s="168" t="s">
        <v>1886</v>
      </c>
      <c r="H251" s="167" t="s">
        <v>1</v>
      </c>
      <c r="I251" s="169"/>
      <c r="L251" s="166"/>
      <c r="M251" s="170"/>
      <c r="T251" s="171"/>
      <c r="AT251" s="167" t="s">
        <v>296</v>
      </c>
      <c r="AU251" s="167" t="s">
        <v>89</v>
      </c>
      <c r="AV251" s="12" t="s">
        <v>86</v>
      </c>
      <c r="AW251" s="12" t="s">
        <v>33</v>
      </c>
      <c r="AX251" s="12" t="s">
        <v>78</v>
      </c>
      <c r="AY251" s="167" t="s">
        <v>150</v>
      </c>
    </row>
    <row r="252" spans="2:51" s="13" customFormat="1" ht="12">
      <c r="B252" s="172"/>
      <c r="D252" s="150" t="s">
        <v>296</v>
      </c>
      <c r="E252" s="173" t="s">
        <v>1</v>
      </c>
      <c r="F252" s="174" t="s">
        <v>1823</v>
      </c>
      <c r="H252" s="175">
        <v>2.064</v>
      </c>
      <c r="I252" s="176"/>
      <c r="L252" s="172"/>
      <c r="M252" s="177"/>
      <c r="T252" s="178"/>
      <c r="AT252" s="173" t="s">
        <v>296</v>
      </c>
      <c r="AU252" s="173" t="s">
        <v>89</v>
      </c>
      <c r="AV252" s="13" t="s">
        <v>89</v>
      </c>
      <c r="AW252" s="13" t="s">
        <v>33</v>
      </c>
      <c r="AX252" s="13" t="s">
        <v>78</v>
      </c>
      <c r="AY252" s="173" t="s">
        <v>150</v>
      </c>
    </row>
    <row r="253" spans="2:51" s="14" customFormat="1" ht="12">
      <c r="B253" s="179"/>
      <c r="D253" s="150" t="s">
        <v>296</v>
      </c>
      <c r="E253" s="180" t="s">
        <v>1</v>
      </c>
      <c r="F253" s="181" t="s">
        <v>303</v>
      </c>
      <c r="H253" s="182">
        <v>2.064</v>
      </c>
      <c r="I253" s="183"/>
      <c r="L253" s="179"/>
      <c r="M253" s="184"/>
      <c r="T253" s="185"/>
      <c r="AT253" s="180" t="s">
        <v>296</v>
      </c>
      <c r="AU253" s="180" t="s">
        <v>89</v>
      </c>
      <c r="AV253" s="14" t="s">
        <v>171</v>
      </c>
      <c r="AW253" s="14" t="s">
        <v>33</v>
      </c>
      <c r="AX253" s="14" t="s">
        <v>86</v>
      </c>
      <c r="AY253" s="180" t="s">
        <v>150</v>
      </c>
    </row>
    <row r="254" spans="2:65" s="1" customFormat="1" ht="24.2" customHeight="1">
      <c r="B254" s="32"/>
      <c r="C254" s="154" t="s">
        <v>258</v>
      </c>
      <c r="D254" s="154" t="s">
        <v>172</v>
      </c>
      <c r="E254" s="155" t="s">
        <v>1887</v>
      </c>
      <c r="F254" s="156" t="s">
        <v>1888</v>
      </c>
      <c r="G254" s="157" t="s">
        <v>188</v>
      </c>
      <c r="H254" s="158">
        <v>17.2</v>
      </c>
      <c r="I254" s="159"/>
      <c r="J254" s="160">
        <f>ROUND(I254*H254,2)</f>
        <v>0</v>
      </c>
      <c r="K254" s="156" t="s">
        <v>294</v>
      </c>
      <c r="L254" s="32"/>
      <c r="M254" s="161" t="s">
        <v>1</v>
      </c>
      <c r="N254" s="162" t="s">
        <v>43</v>
      </c>
      <c r="P254" s="146">
        <f>O254*H254</f>
        <v>0</v>
      </c>
      <c r="Q254" s="146">
        <v>0.00049</v>
      </c>
      <c r="R254" s="146">
        <f>Q254*H254</f>
        <v>0.008428</v>
      </c>
      <c r="S254" s="146">
        <v>0</v>
      </c>
      <c r="T254" s="147">
        <f>S254*H254</f>
        <v>0</v>
      </c>
      <c r="AR254" s="148" t="s">
        <v>171</v>
      </c>
      <c r="AT254" s="148" t="s">
        <v>172</v>
      </c>
      <c r="AU254" s="148" t="s">
        <v>89</v>
      </c>
      <c r="AY254" s="17" t="s">
        <v>150</v>
      </c>
      <c r="BE254" s="149">
        <f>IF(N254="základní",J254,0)</f>
        <v>0</v>
      </c>
      <c r="BF254" s="149">
        <f>IF(N254="snížená",J254,0)</f>
        <v>0</v>
      </c>
      <c r="BG254" s="149">
        <f>IF(N254="zákl. přenesená",J254,0)</f>
        <v>0</v>
      </c>
      <c r="BH254" s="149">
        <f>IF(N254="sníž. přenesená",J254,0)</f>
        <v>0</v>
      </c>
      <c r="BI254" s="149">
        <f>IF(N254="nulová",J254,0)</f>
        <v>0</v>
      </c>
      <c r="BJ254" s="17" t="s">
        <v>86</v>
      </c>
      <c r="BK254" s="149">
        <f>ROUND(I254*H254,2)</f>
        <v>0</v>
      </c>
      <c r="BL254" s="17" t="s">
        <v>171</v>
      </c>
      <c r="BM254" s="148" t="s">
        <v>1889</v>
      </c>
    </row>
    <row r="255" spans="2:51" s="12" customFormat="1" ht="12">
      <c r="B255" s="166"/>
      <c r="D255" s="150" t="s">
        <v>296</v>
      </c>
      <c r="E255" s="167" t="s">
        <v>1</v>
      </c>
      <c r="F255" s="168" t="s">
        <v>1885</v>
      </c>
      <c r="H255" s="167" t="s">
        <v>1</v>
      </c>
      <c r="I255" s="169"/>
      <c r="L255" s="166"/>
      <c r="M255" s="170"/>
      <c r="T255" s="171"/>
      <c r="AT255" s="167" t="s">
        <v>296</v>
      </c>
      <c r="AU255" s="167" t="s">
        <v>89</v>
      </c>
      <c r="AV255" s="12" t="s">
        <v>86</v>
      </c>
      <c r="AW255" s="12" t="s">
        <v>33</v>
      </c>
      <c r="AX255" s="12" t="s">
        <v>78</v>
      </c>
      <c r="AY255" s="167" t="s">
        <v>150</v>
      </c>
    </row>
    <row r="256" spans="2:51" s="12" customFormat="1" ht="12">
      <c r="B256" s="166"/>
      <c r="D256" s="150" t="s">
        <v>296</v>
      </c>
      <c r="E256" s="167" t="s">
        <v>1</v>
      </c>
      <c r="F256" s="168" t="s">
        <v>1886</v>
      </c>
      <c r="H256" s="167" t="s">
        <v>1</v>
      </c>
      <c r="I256" s="169"/>
      <c r="L256" s="166"/>
      <c r="M256" s="170"/>
      <c r="T256" s="171"/>
      <c r="AT256" s="167" t="s">
        <v>296</v>
      </c>
      <c r="AU256" s="167" t="s">
        <v>89</v>
      </c>
      <c r="AV256" s="12" t="s">
        <v>86</v>
      </c>
      <c r="AW256" s="12" t="s">
        <v>33</v>
      </c>
      <c r="AX256" s="12" t="s">
        <v>78</v>
      </c>
      <c r="AY256" s="167" t="s">
        <v>150</v>
      </c>
    </row>
    <row r="257" spans="2:51" s="13" customFormat="1" ht="12">
      <c r="B257" s="172"/>
      <c r="D257" s="150" t="s">
        <v>296</v>
      </c>
      <c r="E257" s="173" t="s">
        <v>1</v>
      </c>
      <c r="F257" s="174" t="s">
        <v>1890</v>
      </c>
      <c r="H257" s="175">
        <v>17.2</v>
      </c>
      <c r="I257" s="176"/>
      <c r="L257" s="172"/>
      <c r="M257" s="177"/>
      <c r="T257" s="178"/>
      <c r="AT257" s="173" t="s">
        <v>296</v>
      </c>
      <c r="AU257" s="173" t="s">
        <v>89</v>
      </c>
      <c r="AV257" s="13" t="s">
        <v>89</v>
      </c>
      <c r="AW257" s="13" t="s">
        <v>33</v>
      </c>
      <c r="AX257" s="13" t="s">
        <v>78</v>
      </c>
      <c r="AY257" s="173" t="s">
        <v>150</v>
      </c>
    </row>
    <row r="258" spans="2:51" s="14" customFormat="1" ht="12">
      <c r="B258" s="179"/>
      <c r="D258" s="150" t="s">
        <v>296</v>
      </c>
      <c r="E258" s="180" t="s">
        <v>1</v>
      </c>
      <c r="F258" s="181" t="s">
        <v>303</v>
      </c>
      <c r="H258" s="182">
        <v>17.2</v>
      </c>
      <c r="I258" s="183"/>
      <c r="L258" s="179"/>
      <c r="M258" s="184"/>
      <c r="T258" s="185"/>
      <c r="AT258" s="180" t="s">
        <v>296</v>
      </c>
      <c r="AU258" s="180" t="s">
        <v>89</v>
      </c>
      <c r="AV258" s="14" t="s">
        <v>171</v>
      </c>
      <c r="AW258" s="14" t="s">
        <v>33</v>
      </c>
      <c r="AX258" s="14" t="s">
        <v>86</v>
      </c>
      <c r="AY258" s="180" t="s">
        <v>150</v>
      </c>
    </row>
    <row r="259" spans="2:65" s="1" customFormat="1" ht="33" customHeight="1">
      <c r="B259" s="32"/>
      <c r="C259" s="136" t="s">
        <v>265</v>
      </c>
      <c r="D259" s="136" t="s">
        <v>153</v>
      </c>
      <c r="E259" s="137" t="s">
        <v>1891</v>
      </c>
      <c r="F259" s="138" t="s">
        <v>1892</v>
      </c>
      <c r="G259" s="139" t="s">
        <v>188</v>
      </c>
      <c r="H259" s="140">
        <v>17.716</v>
      </c>
      <c r="I259" s="141"/>
      <c r="J259" s="142">
        <f>ROUND(I259*H259,2)</f>
        <v>0</v>
      </c>
      <c r="K259" s="138" t="s">
        <v>294</v>
      </c>
      <c r="L259" s="143"/>
      <c r="M259" s="144" t="s">
        <v>1</v>
      </c>
      <c r="N259" s="145" t="s">
        <v>43</v>
      </c>
      <c r="P259" s="146">
        <f>O259*H259</f>
        <v>0</v>
      </c>
      <c r="Q259" s="146">
        <v>0.00048</v>
      </c>
      <c r="R259" s="146">
        <f>Q259*H259</f>
        <v>0.008503680000000001</v>
      </c>
      <c r="S259" s="146">
        <v>0</v>
      </c>
      <c r="T259" s="147">
        <f>S259*H259</f>
        <v>0</v>
      </c>
      <c r="AR259" s="148" t="s">
        <v>195</v>
      </c>
      <c r="AT259" s="148" t="s">
        <v>153</v>
      </c>
      <c r="AU259" s="148" t="s">
        <v>89</v>
      </c>
      <c r="AY259" s="17" t="s">
        <v>150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7" t="s">
        <v>86</v>
      </c>
      <c r="BK259" s="149">
        <f>ROUND(I259*H259,2)</f>
        <v>0</v>
      </c>
      <c r="BL259" s="17" t="s">
        <v>171</v>
      </c>
      <c r="BM259" s="148" t="s">
        <v>1893</v>
      </c>
    </row>
    <row r="260" spans="2:51" s="12" customFormat="1" ht="12">
      <c r="B260" s="166"/>
      <c r="D260" s="150" t="s">
        <v>296</v>
      </c>
      <c r="E260" s="167" t="s">
        <v>1</v>
      </c>
      <c r="F260" s="168" t="s">
        <v>1894</v>
      </c>
      <c r="H260" s="167" t="s">
        <v>1</v>
      </c>
      <c r="I260" s="169"/>
      <c r="L260" s="166"/>
      <c r="M260" s="170"/>
      <c r="T260" s="171"/>
      <c r="AT260" s="167" t="s">
        <v>296</v>
      </c>
      <c r="AU260" s="167" t="s">
        <v>89</v>
      </c>
      <c r="AV260" s="12" t="s">
        <v>86</v>
      </c>
      <c r="AW260" s="12" t="s">
        <v>33</v>
      </c>
      <c r="AX260" s="12" t="s">
        <v>78</v>
      </c>
      <c r="AY260" s="167" t="s">
        <v>150</v>
      </c>
    </row>
    <row r="261" spans="2:51" s="12" customFormat="1" ht="12">
      <c r="B261" s="166"/>
      <c r="D261" s="150" t="s">
        <v>296</v>
      </c>
      <c r="E261" s="167" t="s">
        <v>1</v>
      </c>
      <c r="F261" s="168" t="s">
        <v>1885</v>
      </c>
      <c r="H261" s="167" t="s">
        <v>1</v>
      </c>
      <c r="I261" s="169"/>
      <c r="L261" s="166"/>
      <c r="M261" s="170"/>
      <c r="T261" s="171"/>
      <c r="AT261" s="167" t="s">
        <v>296</v>
      </c>
      <c r="AU261" s="167" t="s">
        <v>89</v>
      </c>
      <c r="AV261" s="12" t="s">
        <v>86</v>
      </c>
      <c r="AW261" s="12" t="s">
        <v>33</v>
      </c>
      <c r="AX261" s="12" t="s">
        <v>78</v>
      </c>
      <c r="AY261" s="167" t="s">
        <v>150</v>
      </c>
    </row>
    <row r="262" spans="2:51" s="12" customFormat="1" ht="12">
      <c r="B262" s="166"/>
      <c r="D262" s="150" t="s">
        <v>296</v>
      </c>
      <c r="E262" s="167" t="s">
        <v>1</v>
      </c>
      <c r="F262" s="168" t="s">
        <v>1886</v>
      </c>
      <c r="H262" s="167" t="s">
        <v>1</v>
      </c>
      <c r="I262" s="169"/>
      <c r="L262" s="166"/>
      <c r="M262" s="170"/>
      <c r="T262" s="171"/>
      <c r="AT262" s="167" t="s">
        <v>296</v>
      </c>
      <c r="AU262" s="167" t="s">
        <v>89</v>
      </c>
      <c r="AV262" s="12" t="s">
        <v>86</v>
      </c>
      <c r="AW262" s="12" t="s">
        <v>33</v>
      </c>
      <c r="AX262" s="12" t="s">
        <v>78</v>
      </c>
      <c r="AY262" s="167" t="s">
        <v>150</v>
      </c>
    </row>
    <row r="263" spans="2:51" s="13" customFormat="1" ht="12">
      <c r="B263" s="172"/>
      <c r="D263" s="150" t="s">
        <v>296</v>
      </c>
      <c r="E263" s="173" t="s">
        <v>1</v>
      </c>
      <c r="F263" s="174" t="s">
        <v>1895</v>
      </c>
      <c r="H263" s="175">
        <v>17.716</v>
      </c>
      <c r="I263" s="176"/>
      <c r="L263" s="172"/>
      <c r="M263" s="177"/>
      <c r="T263" s="178"/>
      <c r="AT263" s="173" t="s">
        <v>296</v>
      </c>
      <c r="AU263" s="173" t="s">
        <v>89</v>
      </c>
      <c r="AV263" s="13" t="s">
        <v>89</v>
      </c>
      <c r="AW263" s="13" t="s">
        <v>33</v>
      </c>
      <c r="AX263" s="13" t="s">
        <v>78</v>
      </c>
      <c r="AY263" s="173" t="s">
        <v>150</v>
      </c>
    </row>
    <row r="264" spans="2:51" s="14" customFormat="1" ht="12">
      <c r="B264" s="179"/>
      <c r="D264" s="150" t="s">
        <v>296</v>
      </c>
      <c r="E264" s="180" t="s">
        <v>1</v>
      </c>
      <c r="F264" s="181" t="s">
        <v>303</v>
      </c>
      <c r="H264" s="182">
        <v>17.716</v>
      </c>
      <c r="I264" s="183"/>
      <c r="L264" s="179"/>
      <c r="M264" s="184"/>
      <c r="T264" s="185"/>
      <c r="AT264" s="180" t="s">
        <v>296</v>
      </c>
      <c r="AU264" s="180" t="s">
        <v>89</v>
      </c>
      <c r="AV264" s="14" t="s">
        <v>171</v>
      </c>
      <c r="AW264" s="14" t="s">
        <v>33</v>
      </c>
      <c r="AX264" s="14" t="s">
        <v>86</v>
      </c>
      <c r="AY264" s="180" t="s">
        <v>150</v>
      </c>
    </row>
    <row r="265" spans="2:65" s="1" customFormat="1" ht="24.2" customHeight="1">
      <c r="B265" s="32"/>
      <c r="C265" s="154" t="s">
        <v>650</v>
      </c>
      <c r="D265" s="154" t="s">
        <v>172</v>
      </c>
      <c r="E265" s="155" t="s">
        <v>1896</v>
      </c>
      <c r="F265" s="156" t="s">
        <v>1897</v>
      </c>
      <c r="G265" s="157" t="s">
        <v>446</v>
      </c>
      <c r="H265" s="158">
        <v>2.205</v>
      </c>
      <c r="I265" s="159"/>
      <c r="J265" s="160">
        <f>ROUND(I265*H265,2)</f>
        <v>0</v>
      </c>
      <c r="K265" s="156" t="s">
        <v>294</v>
      </c>
      <c r="L265" s="32"/>
      <c r="M265" s="161" t="s">
        <v>1</v>
      </c>
      <c r="N265" s="162" t="s">
        <v>43</v>
      </c>
      <c r="P265" s="146">
        <f>O265*H265</f>
        <v>0</v>
      </c>
      <c r="Q265" s="146">
        <v>2.55328</v>
      </c>
      <c r="R265" s="146">
        <f>Q265*H265</f>
        <v>5.6299824</v>
      </c>
      <c r="S265" s="146">
        <v>0</v>
      </c>
      <c r="T265" s="147">
        <f>S265*H265</f>
        <v>0</v>
      </c>
      <c r="AR265" s="148" t="s">
        <v>171</v>
      </c>
      <c r="AT265" s="148" t="s">
        <v>172</v>
      </c>
      <c r="AU265" s="148" t="s">
        <v>89</v>
      </c>
      <c r="AY265" s="17" t="s">
        <v>150</v>
      </c>
      <c r="BE265" s="149">
        <f>IF(N265="základní",J265,0)</f>
        <v>0</v>
      </c>
      <c r="BF265" s="149">
        <f>IF(N265="snížená",J265,0)</f>
        <v>0</v>
      </c>
      <c r="BG265" s="149">
        <f>IF(N265="zákl. přenesená",J265,0)</f>
        <v>0</v>
      </c>
      <c r="BH265" s="149">
        <f>IF(N265="sníž. přenesená",J265,0)</f>
        <v>0</v>
      </c>
      <c r="BI265" s="149">
        <f>IF(N265="nulová",J265,0)</f>
        <v>0</v>
      </c>
      <c r="BJ265" s="17" t="s">
        <v>86</v>
      </c>
      <c r="BK265" s="149">
        <f>ROUND(I265*H265,2)</f>
        <v>0</v>
      </c>
      <c r="BL265" s="17" t="s">
        <v>171</v>
      </c>
      <c r="BM265" s="148" t="s">
        <v>1898</v>
      </c>
    </row>
    <row r="266" spans="2:51" s="12" customFormat="1" ht="12">
      <c r="B266" s="166"/>
      <c r="D266" s="150" t="s">
        <v>296</v>
      </c>
      <c r="E266" s="167" t="s">
        <v>1</v>
      </c>
      <c r="F266" s="168" t="s">
        <v>1798</v>
      </c>
      <c r="H266" s="167" t="s">
        <v>1</v>
      </c>
      <c r="I266" s="169"/>
      <c r="L266" s="166"/>
      <c r="M266" s="170"/>
      <c r="T266" s="171"/>
      <c r="AT266" s="167" t="s">
        <v>296</v>
      </c>
      <c r="AU266" s="167" t="s">
        <v>89</v>
      </c>
      <c r="AV266" s="12" t="s">
        <v>86</v>
      </c>
      <c r="AW266" s="12" t="s">
        <v>33</v>
      </c>
      <c r="AX266" s="12" t="s">
        <v>78</v>
      </c>
      <c r="AY266" s="167" t="s">
        <v>150</v>
      </c>
    </row>
    <row r="267" spans="2:51" s="12" customFormat="1" ht="12">
      <c r="B267" s="166"/>
      <c r="D267" s="150" t="s">
        <v>296</v>
      </c>
      <c r="E267" s="167" t="s">
        <v>1</v>
      </c>
      <c r="F267" s="168" t="s">
        <v>1799</v>
      </c>
      <c r="H267" s="167" t="s">
        <v>1</v>
      </c>
      <c r="I267" s="169"/>
      <c r="L267" s="166"/>
      <c r="M267" s="170"/>
      <c r="T267" s="171"/>
      <c r="AT267" s="167" t="s">
        <v>296</v>
      </c>
      <c r="AU267" s="167" t="s">
        <v>89</v>
      </c>
      <c r="AV267" s="12" t="s">
        <v>86</v>
      </c>
      <c r="AW267" s="12" t="s">
        <v>33</v>
      </c>
      <c r="AX267" s="12" t="s">
        <v>78</v>
      </c>
      <c r="AY267" s="167" t="s">
        <v>150</v>
      </c>
    </row>
    <row r="268" spans="2:51" s="13" customFormat="1" ht="12">
      <c r="B268" s="172"/>
      <c r="D268" s="150" t="s">
        <v>296</v>
      </c>
      <c r="E268" s="173" t="s">
        <v>1</v>
      </c>
      <c r="F268" s="174" t="s">
        <v>1899</v>
      </c>
      <c r="H268" s="175">
        <v>2.205</v>
      </c>
      <c r="I268" s="176"/>
      <c r="L268" s="172"/>
      <c r="M268" s="177"/>
      <c r="T268" s="178"/>
      <c r="AT268" s="173" t="s">
        <v>296</v>
      </c>
      <c r="AU268" s="173" t="s">
        <v>89</v>
      </c>
      <c r="AV268" s="13" t="s">
        <v>89</v>
      </c>
      <c r="AW268" s="13" t="s">
        <v>33</v>
      </c>
      <c r="AX268" s="13" t="s">
        <v>78</v>
      </c>
      <c r="AY268" s="173" t="s">
        <v>150</v>
      </c>
    </row>
    <row r="269" spans="2:51" s="14" customFormat="1" ht="12">
      <c r="B269" s="179"/>
      <c r="D269" s="150" t="s">
        <v>296</v>
      </c>
      <c r="E269" s="180" t="s">
        <v>1</v>
      </c>
      <c r="F269" s="181" t="s">
        <v>303</v>
      </c>
      <c r="H269" s="182">
        <v>2.205</v>
      </c>
      <c r="I269" s="183"/>
      <c r="L269" s="179"/>
      <c r="M269" s="184"/>
      <c r="T269" s="185"/>
      <c r="AT269" s="180" t="s">
        <v>296</v>
      </c>
      <c r="AU269" s="180" t="s">
        <v>89</v>
      </c>
      <c r="AV269" s="14" t="s">
        <v>171</v>
      </c>
      <c r="AW269" s="14" t="s">
        <v>33</v>
      </c>
      <c r="AX269" s="14" t="s">
        <v>86</v>
      </c>
      <c r="AY269" s="180" t="s">
        <v>150</v>
      </c>
    </row>
    <row r="270" spans="2:65" s="1" customFormat="1" ht="21.75" customHeight="1">
      <c r="B270" s="32"/>
      <c r="C270" s="154" t="s">
        <v>654</v>
      </c>
      <c r="D270" s="154" t="s">
        <v>172</v>
      </c>
      <c r="E270" s="155" t="s">
        <v>1900</v>
      </c>
      <c r="F270" s="156" t="s">
        <v>1901</v>
      </c>
      <c r="G270" s="157" t="s">
        <v>293</v>
      </c>
      <c r="H270" s="158">
        <v>3.36</v>
      </c>
      <c r="I270" s="159"/>
      <c r="J270" s="160">
        <f>ROUND(I270*H270,2)</f>
        <v>0</v>
      </c>
      <c r="K270" s="156" t="s">
        <v>294</v>
      </c>
      <c r="L270" s="32"/>
      <c r="M270" s="161" t="s">
        <v>1</v>
      </c>
      <c r="N270" s="162" t="s">
        <v>43</v>
      </c>
      <c r="P270" s="146">
        <f>O270*H270</f>
        <v>0</v>
      </c>
      <c r="Q270" s="146">
        <v>0.00458</v>
      </c>
      <c r="R270" s="146">
        <f>Q270*H270</f>
        <v>0.0153888</v>
      </c>
      <c r="S270" s="146">
        <v>0</v>
      </c>
      <c r="T270" s="147">
        <f>S270*H270</f>
        <v>0</v>
      </c>
      <c r="AR270" s="148" t="s">
        <v>171</v>
      </c>
      <c r="AT270" s="148" t="s">
        <v>172</v>
      </c>
      <c r="AU270" s="148" t="s">
        <v>89</v>
      </c>
      <c r="AY270" s="17" t="s">
        <v>150</v>
      </c>
      <c r="BE270" s="149">
        <f>IF(N270="základní",J270,0)</f>
        <v>0</v>
      </c>
      <c r="BF270" s="149">
        <f>IF(N270="snížená",J270,0)</f>
        <v>0</v>
      </c>
      <c r="BG270" s="149">
        <f>IF(N270="zákl. přenesená",J270,0)</f>
        <v>0</v>
      </c>
      <c r="BH270" s="149">
        <f>IF(N270="sníž. přenesená",J270,0)</f>
        <v>0</v>
      </c>
      <c r="BI270" s="149">
        <f>IF(N270="nulová",J270,0)</f>
        <v>0</v>
      </c>
      <c r="BJ270" s="17" t="s">
        <v>86</v>
      </c>
      <c r="BK270" s="149">
        <f>ROUND(I270*H270,2)</f>
        <v>0</v>
      </c>
      <c r="BL270" s="17" t="s">
        <v>171</v>
      </c>
      <c r="BM270" s="148" t="s">
        <v>1902</v>
      </c>
    </row>
    <row r="271" spans="2:51" s="12" customFormat="1" ht="12">
      <c r="B271" s="166"/>
      <c r="D271" s="150" t="s">
        <v>296</v>
      </c>
      <c r="E271" s="167" t="s">
        <v>1</v>
      </c>
      <c r="F271" s="168" t="s">
        <v>1798</v>
      </c>
      <c r="H271" s="167" t="s">
        <v>1</v>
      </c>
      <c r="I271" s="169"/>
      <c r="L271" s="166"/>
      <c r="M271" s="170"/>
      <c r="T271" s="171"/>
      <c r="AT271" s="167" t="s">
        <v>296</v>
      </c>
      <c r="AU271" s="167" t="s">
        <v>89</v>
      </c>
      <c r="AV271" s="12" t="s">
        <v>86</v>
      </c>
      <c r="AW271" s="12" t="s">
        <v>33</v>
      </c>
      <c r="AX271" s="12" t="s">
        <v>78</v>
      </c>
      <c r="AY271" s="167" t="s">
        <v>150</v>
      </c>
    </row>
    <row r="272" spans="2:51" s="12" customFormat="1" ht="12">
      <c r="B272" s="166"/>
      <c r="D272" s="150" t="s">
        <v>296</v>
      </c>
      <c r="E272" s="167" t="s">
        <v>1</v>
      </c>
      <c r="F272" s="168" t="s">
        <v>1799</v>
      </c>
      <c r="H272" s="167" t="s">
        <v>1</v>
      </c>
      <c r="I272" s="169"/>
      <c r="L272" s="166"/>
      <c r="M272" s="170"/>
      <c r="T272" s="171"/>
      <c r="AT272" s="167" t="s">
        <v>296</v>
      </c>
      <c r="AU272" s="167" t="s">
        <v>89</v>
      </c>
      <c r="AV272" s="12" t="s">
        <v>86</v>
      </c>
      <c r="AW272" s="12" t="s">
        <v>33</v>
      </c>
      <c r="AX272" s="12" t="s">
        <v>78</v>
      </c>
      <c r="AY272" s="167" t="s">
        <v>150</v>
      </c>
    </row>
    <row r="273" spans="2:51" s="13" customFormat="1" ht="12">
      <c r="B273" s="172"/>
      <c r="D273" s="150" t="s">
        <v>296</v>
      </c>
      <c r="E273" s="173" t="s">
        <v>1</v>
      </c>
      <c r="F273" s="174" t="s">
        <v>1903</v>
      </c>
      <c r="H273" s="175">
        <v>3.36</v>
      </c>
      <c r="I273" s="176"/>
      <c r="L273" s="172"/>
      <c r="M273" s="177"/>
      <c r="T273" s="178"/>
      <c r="AT273" s="173" t="s">
        <v>296</v>
      </c>
      <c r="AU273" s="173" t="s">
        <v>89</v>
      </c>
      <c r="AV273" s="13" t="s">
        <v>89</v>
      </c>
      <c r="AW273" s="13" t="s">
        <v>33</v>
      </c>
      <c r="AX273" s="13" t="s">
        <v>78</v>
      </c>
      <c r="AY273" s="173" t="s">
        <v>150</v>
      </c>
    </row>
    <row r="274" spans="2:51" s="14" customFormat="1" ht="12">
      <c r="B274" s="179"/>
      <c r="D274" s="150" t="s">
        <v>296</v>
      </c>
      <c r="E274" s="180" t="s">
        <v>1</v>
      </c>
      <c r="F274" s="181" t="s">
        <v>303</v>
      </c>
      <c r="H274" s="182">
        <v>3.36</v>
      </c>
      <c r="I274" s="183"/>
      <c r="L274" s="179"/>
      <c r="M274" s="184"/>
      <c r="T274" s="185"/>
      <c r="AT274" s="180" t="s">
        <v>296</v>
      </c>
      <c r="AU274" s="180" t="s">
        <v>89</v>
      </c>
      <c r="AV274" s="14" t="s">
        <v>171</v>
      </c>
      <c r="AW274" s="14" t="s">
        <v>33</v>
      </c>
      <c r="AX274" s="14" t="s">
        <v>86</v>
      </c>
      <c r="AY274" s="180" t="s">
        <v>150</v>
      </c>
    </row>
    <row r="275" spans="2:65" s="1" customFormat="1" ht="21.75" customHeight="1">
      <c r="B275" s="32"/>
      <c r="C275" s="154" t="s">
        <v>661</v>
      </c>
      <c r="D275" s="154" t="s">
        <v>172</v>
      </c>
      <c r="E275" s="155" t="s">
        <v>1904</v>
      </c>
      <c r="F275" s="156" t="s">
        <v>1905</v>
      </c>
      <c r="G275" s="157" t="s">
        <v>293</v>
      </c>
      <c r="H275" s="158">
        <v>3.36</v>
      </c>
      <c r="I275" s="159"/>
      <c r="J275" s="160">
        <f>ROUND(I275*H275,2)</f>
        <v>0</v>
      </c>
      <c r="K275" s="156" t="s">
        <v>294</v>
      </c>
      <c r="L275" s="32"/>
      <c r="M275" s="161" t="s">
        <v>1</v>
      </c>
      <c r="N275" s="162" t="s">
        <v>43</v>
      </c>
      <c r="P275" s="146">
        <f>O275*H275</f>
        <v>0</v>
      </c>
      <c r="Q275" s="146">
        <v>0</v>
      </c>
      <c r="R275" s="146">
        <f>Q275*H275</f>
        <v>0</v>
      </c>
      <c r="S275" s="146">
        <v>0</v>
      </c>
      <c r="T275" s="147">
        <f>S275*H275</f>
        <v>0</v>
      </c>
      <c r="AR275" s="148" t="s">
        <v>171</v>
      </c>
      <c r="AT275" s="148" t="s">
        <v>172</v>
      </c>
      <c r="AU275" s="148" t="s">
        <v>89</v>
      </c>
      <c r="AY275" s="17" t="s">
        <v>150</v>
      </c>
      <c r="BE275" s="149">
        <f>IF(N275="základní",J275,0)</f>
        <v>0</v>
      </c>
      <c r="BF275" s="149">
        <f>IF(N275="snížená",J275,0)</f>
        <v>0</v>
      </c>
      <c r="BG275" s="149">
        <f>IF(N275="zákl. přenesená",J275,0)</f>
        <v>0</v>
      </c>
      <c r="BH275" s="149">
        <f>IF(N275="sníž. přenesená",J275,0)</f>
        <v>0</v>
      </c>
      <c r="BI275" s="149">
        <f>IF(N275="nulová",J275,0)</f>
        <v>0</v>
      </c>
      <c r="BJ275" s="17" t="s">
        <v>86</v>
      </c>
      <c r="BK275" s="149">
        <f>ROUND(I275*H275,2)</f>
        <v>0</v>
      </c>
      <c r="BL275" s="17" t="s">
        <v>171</v>
      </c>
      <c r="BM275" s="148" t="s">
        <v>1906</v>
      </c>
    </row>
    <row r="276" spans="2:51" s="12" customFormat="1" ht="12">
      <c r="B276" s="166"/>
      <c r="D276" s="150" t="s">
        <v>296</v>
      </c>
      <c r="E276" s="167" t="s">
        <v>1</v>
      </c>
      <c r="F276" s="168" t="s">
        <v>1798</v>
      </c>
      <c r="H276" s="167" t="s">
        <v>1</v>
      </c>
      <c r="I276" s="169"/>
      <c r="L276" s="166"/>
      <c r="M276" s="170"/>
      <c r="T276" s="171"/>
      <c r="AT276" s="167" t="s">
        <v>296</v>
      </c>
      <c r="AU276" s="167" t="s">
        <v>89</v>
      </c>
      <c r="AV276" s="12" t="s">
        <v>86</v>
      </c>
      <c r="AW276" s="12" t="s">
        <v>33</v>
      </c>
      <c r="AX276" s="12" t="s">
        <v>78</v>
      </c>
      <c r="AY276" s="167" t="s">
        <v>150</v>
      </c>
    </row>
    <row r="277" spans="2:51" s="12" customFormat="1" ht="12">
      <c r="B277" s="166"/>
      <c r="D277" s="150" t="s">
        <v>296</v>
      </c>
      <c r="E277" s="167" t="s">
        <v>1</v>
      </c>
      <c r="F277" s="168" t="s">
        <v>1799</v>
      </c>
      <c r="H277" s="167" t="s">
        <v>1</v>
      </c>
      <c r="I277" s="169"/>
      <c r="L277" s="166"/>
      <c r="M277" s="170"/>
      <c r="T277" s="171"/>
      <c r="AT277" s="167" t="s">
        <v>296</v>
      </c>
      <c r="AU277" s="167" t="s">
        <v>89</v>
      </c>
      <c r="AV277" s="12" t="s">
        <v>86</v>
      </c>
      <c r="AW277" s="12" t="s">
        <v>33</v>
      </c>
      <c r="AX277" s="12" t="s">
        <v>78</v>
      </c>
      <c r="AY277" s="167" t="s">
        <v>150</v>
      </c>
    </row>
    <row r="278" spans="2:51" s="13" customFormat="1" ht="12">
      <c r="B278" s="172"/>
      <c r="D278" s="150" t="s">
        <v>296</v>
      </c>
      <c r="E278" s="173" t="s">
        <v>1</v>
      </c>
      <c r="F278" s="174" t="s">
        <v>1903</v>
      </c>
      <c r="H278" s="175">
        <v>3.36</v>
      </c>
      <c r="I278" s="176"/>
      <c r="L278" s="172"/>
      <c r="M278" s="177"/>
      <c r="T278" s="178"/>
      <c r="AT278" s="173" t="s">
        <v>296</v>
      </c>
      <c r="AU278" s="173" t="s">
        <v>89</v>
      </c>
      <c r="AV278" s="13" t="s">
        <v>89</v>
      </c>
      <c r="AW278" s="13" t="s">
        <v>33</v>
      </c>
      <c r="AX278" s="13" t="s">
        <v>78</v>
      </c>
      <c r="AY278" s="173" t="s">
        <v>150</v>
      </c>
    </row>
    <row r="279" spans="2:51" s="14" customFormat="1" ht="12">
      <c r="B279" s="179"/>
      <c r="D279" s="150" t="s">
        <v>296</v>
      </c>
      <c r="E279" s="180" t="s">
        <v>1</v>
      </c>
      <c r="F279" s="181" t="s">
        <v>303</v>
      </c>
      <c r="H279" s="182">
        <v>3.36</v>
      </c>
      <c r="I279" s="183"/>
      <c r="L279" s="179"/>
      <c r="M279" s="184"/>
      <c r="T279" s="185"/>
      <c r="AT279" s="180" t="s">
        <v>296</v>
      </c>
      <c r="AU279" s="180" t="s">
        <v>89</v>
      </c>
      <c r="AV279" s="14" t="s">
        <v>171</v>
      </c>
      <c r="AW279" s="14" t="s">
        <v>33</v>
      </c>
      <c r="AX279" s="14" t="s">
        <v>86</v>
      </c>
      <c r="AY279" s="180" t="s">
        <v>150</v>
      </c>
    </row>
    <row r="280" spans="2:65" s="1" customFormat="1" ht="21.75" customHeight="1">
      <c r="B280" s="32"/>
      <c r="C280" s="154" t="s">
        <v>665</v>
      </c>
      <c r="D280" s="154" t="s">
        <v>172</v>
      </c>
      <c r="E280" s="155" t="s">
        <v>1907</v>
      </c>
      <c r="F280" s="156" t="s">
        <v>1908</v>
      </c>
      <c r="G280" s="157" t="s">
        <v>715</v>
      </c>
      <c r="H280" s="158">
        <v>0.265</v>
      </c>
      <c r="I280" s="159"/>
      <c r="J280" s="160">
        <f>ROUND(I280*H280,2)</f>
        <v>0</v>
      </c>
      <c r="K280" s="156" t="s">
        <v>294</v>
      </c>
      <c r="L280" s="32"/>
      <c r="M280" s="161" t="s">
        <v>1</v>
      </c>
      <c r="N280" s="162" t="s">
        <v>43</v>
      </c>
      <c r="P280" s="146">
        <f>O280*H280</f>
        <v>0</v>
      </c>
      <c r="Q280" s="146">
        <v>1.04717</v>
      </c>
      <c r="R280" s="146">
        <f>Q280*H280</f>
        <v>0.27750005</v>
      </c>
      <c r="S280" s="146">
        <v>0</v>
      </c>
      <c r="T280" s="147">
        <f>S280*H280</f>
        <v>0</v>
      </c>
      <c r="AR280" s="148" t="s">
        <v>171</v>
      </c>
      <c r="AT280" s="148" t="s">
        <v>172</v>
      </c>
      <c r="AU280" s="148" t="s">
        <v>89</v>
      </c>
      <c r="AY280" s="17" t="s">
        <v>150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7" t="s">
        <v>86</v>
      </c>
      <c r="BK280" s="149">
        <f>ROUND(I280*H280,2)</f>
        <v>0</v>
      </c>
      <c r="BL280" s="17" t="s">
        <v>171</v>
      </c>
      <c r="BM280" s="148" t="s">
        <v>1909</v>
      </c>
    </row>
    <row r="281" spans="2:51" s="12" customFormat="1" ht="12">
      <c r="B281" s="166"/>
      <c r="D281" s="150" t="s">
        <v>296</v>
      </c>
      <c r="E281" s="167" t="s">
        <v>1</v>
      </c>
      <c r="F281" s="168" t="s">
        <v>1910</v>
      </c>
      <c r="H281" s="167" t="s">
        <v>1</v>
      </c>
      <c r="I281" s="169"/>
      <c r="L281" s="166"/>
      <c r="M281" s="170"/>
      <c r="T281" s="171"/>
      <c r="AT281" s="167" t="s">
        <v>296</v>
      </c>
      <c r="AU281" s="167" t="s">
        <v>89</v>
      </c>
      <c r="AV281" s="12" t="s">
        <v>86</v>
      </c>
      <c r="AW281" s="12" t="s">
        <v>33</v>
      </c>
      <c r="AX281" s="12" t="s">
        <v>78</v>
      </c>
      <c r="AY281" s="167" t="s">
        <v>150</v>
      </c>
    </row>
    <row r="282" spans="2:51" s="13" customFormat="1" ht="12">
      <c r="B282" s="172"/>
      <c r="D282" s="150" t="s">
        <v>296</v>
      </c>
      <c r="E282" s="173" t="s">
        <v>1</v>
      </c>
      <c r="F282" s="174" t="s">
        <v>1911</v>
      </c>
      <c r="H282" s="175">
        <v>0.265</v>
      </c>
      <c r="I282" s="176"/>
      <c r="L282" s="172"/>
      <c r="M282" s="177"/>
      <c r="T282" s="178"/>
      <c r="AT282" s="173" t="s">
        <v>296</v>
      </c>
      <c r="AU282" s="173" t="s">
        <v>89</v>
      </c>
      <c r="AV282" s="13" t="s">
        <v>89</v>
      </c>
      <c r="AW282" s="13" t="s">
        <v>33</v>
      </c>
      <c r="AX282" s="13" t="s">
        <v>78</v>
      </c>
      <c r="AY282" s="173" t="s">
        <v>150</v>
      </c>
    </row>
    <row r="283" spans="2:51" s="14" customFormat="1" ht="12">
      <c r="B283" s="179"/>
      <c r="D283" s="150" t="s">
        <v>296</v>
      </c>
      <c r="E283" s="180" t="s">
        <v>1</v>
      </c>
      <c r="F283" s="181" t="s">
        <v>303</v>
      </c>
      <c r="H283" s="182">
        <v>0.265</v>
      </c>
      <c r="I283" s="183"/>
      <c r="L283" s="179"/>
      <c r="M283" s="184"/>
      <c r="T283" s="185"/>
      <c r="AT283" s="180" t="s">
        <v>296</v>
      </c>
      <c r="AU283" s="180" t="s">
        <v>89</v>
      </c>
      <c r="AV283" s="14" t="s">
        <v>171</v>
      </c>
      <c r="AW283" s="14" t="s">
        <v>33</v>
      </c>
      <c r="AX283" s="14" t="s">
        <v>86</v>
      </c>
      <c r="AY283" s="180" t="s">
        <v>150</v>
      </c>
    </row>
    <row r="284" spans="2:63" s="11" customFormat="1" ht="22.9" customHeight="1">
      <c r="B284" s="124"/>
      <c r="D284" s="125" t="s">
        <v>77</v>
      </c>
      <c r="E284" s="134" t="s">
        <v>166</v>
      </c>
      <c r="F284" s="134" t="s">
        <v>985</v>
      </c>
      <c r="I284" s="127"/>
      <c r="J284" s="135">
        <f>BK284</f>
        <v>0</v>
      </c>
      <c r="L284" s="124"/>
      <c r="M284" s="129"/>
      <c r="P284" s="130">
        <f>SUM(P285:P312)</f>
        <v>0</v>
      </c>
      <c r="R284" s="130">
        <f>SUM(R285:R312)</f>
        <v>20.078910290000003</v>
      </c>
      <c r="T284" s="131">
        <f>SUM(T285:T312)</f>
        <v>0</v>
      </c>
      <c r="AR284" s="125" t="s">
        <v>86</v>
      </c>
      <c r="AT284" s="132" t="s">
        <v>77</v>
      </c>
      <c r="AU284" s="132" t="s">
        <v>86</v>
      </c>
      <c r="AY284" s="125" t="s">
        <v>150</v>
      </c>
      <c r="BK284" s="133">
        <f>SUM(BK285:BK312)</f>
        <v>0</v>
      </c>
    </row>
    <row r="285" spans="2:65" s="1" customFormat="1" ht="33" customHeight="1">
      <c r="B285" s="32"/>
      <c r="C285" s="154" t="s">
        <v>674</v>
      </c>
      <c r="D285" s="154" t="s">
        <v>172</v>
      </c>
      <c r="E285" s="155" t="s">
        <v>1912</v>
      </c>
      <c r="F285" s="156" t="s">
        <v>1913</v>
      </c>
      <c r="G285" s="157" t="s">
        <v>446</v>
      </c>
      <c r="H285" s="158">
        <v>1.049</v>
      </c>
      <c r="I285" s="159"/>
      <c r="J285" s="160">
        <f>ROUND(I285*H285,2)</f>
        <v>0</v>
      </c>
      <c r="K285" s="156" t="s">
        <v>294</v>
      </c>
      <c r="L285" s="32"/>
      <c r="M285" s="161" t="s">
        <v>1</v>
      </c>
      <c r="N285" s="162" t="s">
        <v>43</v>
      </c>
      <c r="P285" s="146">
        <f>O285*H285</f>
        <v>0</v>
      </c>
      <c r="Q285" s="146">
        <v>2.52979</v>
      </c>
      <c r="R285" s="146">
        <f>Q285*H285</f>
        <v>2.65374971</v>
      </c>
      <c r="S285" s="146">
        <v>0</v>
      </c>
      <c r="T285" s="147">
        <f>S285*H285</f>
        <v>0</v>
      </c>
      <c r="AR285" s="148" t="s">
        <v>171</v>
      </c>
      <c r="AT285" s="148" t="s">
        <v>172</v>
      </c>
      <c r="AU285" s="148" t="s">
        <v>89</v>
      </c>
      <c r="AY285" s="17" t="s">
        <v>150</v>
      </c>
      <c r="BE285" s="149">
        <f>IF(N285="základní",J285,0)</f>
        <v>0</v>
      </c>
      <c r="BF285" s="149">
        <f>IF(N285="snížená",J285,0)</f>
        <v>0</v>
      </c>
      <c r="BG285" s="149">
        <f>IF(N285="zákl. přenesená",J285,0)</f>
        <v>0</v>
      </c>
      <c r="BH285" s="149">
        <f>IF(N285="sníž. přenesená",J285,0)</f>
        <v>0</v>
      </c>
      <c r="BI285" s="149">
        <f>IF(N285="nulová",J285,0)</f>
        <v>0</v>
      </c>
      <c r="BJ285" s="17" t="s">
        <v>86</v>
      </c>
      <c r="BK285" s="149">
        <f>ROUND(I285*H285,2)</f>
        <v>0</v>
      </c>
      <c r="BL285" s="17" t="s">
        <v>171</v>
      </c>
      <c r="BM285" s="148" t="s">
        <v>1914</v>
      </c>
    </row>
    <row r="286" spans="2:51" s="12" customFormat="1" ht="12">
      <c r="B286" s="166"/>
      <c r="D286" s="150" t="s">
        <v>296</v>
      </c>
      <c r="E286" s="167" t="s">
        <v>1</v>
      </c>
      <c r="F286" s="168" t="s">
        <v>1798</v>
      </c>
      <c r="H286" s="167" t="s">
        <v>1</v>
      </c>
      <c r="I286" s="169"/>
      <c r="L286" s="166"/>
      <c r="M286" s="170"/>
      <c r="T286" s="171"/>
      <c r="AT286" s="167" t="s">
        <v>296</v>
      </c>
      <c r="AU286" s="167" t="s">
        <v>89</v>
      </c>
      <c r="AV286" s="12" t="s">
        <v>86</v>
      </c>
      <c r="AW286" s="12" t="s">
        <v>33</v>
      </c>
      <c r="AX286" s="12" t="s">
        <v>78</v>
      </c>
      <c r="AY286" s="167" t="s">
        <v>150</v>
      </c>
    </row>
    <row r="287" spans="2:51" s="12" customFormat="1" ht="12">
      <c r="B287" s="166"/>
      <c r="D287" s="150" t="s">
        <v>296</v>
      </c>
      <c r="E287" s="167" t="s">
        <v>1</v>
      </c>
      <c r="F287" s="168" t="s">
        <v>1799</v>
      </c>
      <c r="H287" s="167" t="s">
        <v>1</v>
      </c>
      <c r="I287" s="169"/>
      <c r="L287" s="166"/>
      <c r="M287" s="170"/>
      <c r="T287" s="171"/>
      <c r="AT287" s="167" t="s">
        <v>296</v>
      </c>
      <c r="AU287" s="167" t="s">
        <v>89</v>
      </c>
      <c r="AV287" s="12" t="s">
        <v>86</v>
      </c>
      <c r="AW287" s="12" t="s">
        <v>33</v>
      </c>
      <c r="AX287" s="12" t="s">
        <v>78</v>
      </c>
      <c r="AY287" s="167" t="s">
        <v>150</v>
      </c>
    </row>
    <row r="288" spans="2:51" s="13" customFormat="1" ht="12">
      <c r="B288" s="172"/>
      <c r="D288" s="150" t="s">
        <v>296</v>
      </c>
      <c r="E288" s="173" t="s">
        <v>1</v>
      </c>
      <c r="F288" s="174" t="s">
        <v>1915</v>
      </c>
      <c r="H288" s="175">
        <v>1.103</v>
      </c>
      <c r="I288" s="176"/>
      <c r="L288" s="172"/>
      <c r="M288" s="177"/>
      <c r="T288" s="178"/>
      <c r="AT288" s="173" t="s">
        <v>296</v>
      </c>
      <c r="AU288" s="173" t="s">
        <v>89</v>
      </c>
      <c r="AV288" s="13" t="s">
        <v>89</v>
      </c>
      <c r="AW288" s="13" t="s">
        <v>33</v>
      </c>
      <c r="AX288" s="13" t="s">
        <v>78</v>
      </c>
      <c r="AY288" s="173" t="s">
        <v>150</v>
      </c>
    </row>
    <row r="289" spans="2:51" s="13" customFormat="1" ht="12">
      <c r="B289" s="172"/>
      <c r="D289" s="150" t="s">
        <v>296</v>
      </c>
      <c r="E289" s="173" t="s">
        <v>1</v>
      </c>
      <c r="F289" s="174" t="s">
        <v>1916</v>
      </c>
      <c r="H289" s="175">
        <v>-0.054</v>
      </c>
      <c r="I289" s="176"/>
      <c r="L289" s="172"/>
      <c r="M289" s="177"/>
      <c r="T289" s="178"/>
      <c r="AT289" s="173" t="s">
        <v>296</v>
      </c>
      <c r="AU289" s="173" t="s">
        <v>89</v>
      </c>
      <c r="AV289" s="13" t="s">
        <v>89</v>
      </c>
      <c r="AW289" s="13" t="s">
        <v>33</v>
      </c>
      <c r="AX289" s="13" t="s">
        <v>78</v>
      </c>
      <c r="AY289" s="173" t="s">
        <v>150</v>
      </c>
    </row>
    <row r="290" spans="2:51" s="14" customFormat="1" ht="12">
      <c r="B290" s="179"/>
      <c r="D290" s="150" t="s">
        <v>296</v>
      </c>
      <c r="E290" s="180" t="s">
        <v>1</v>
      </c>
      <c r="F290" s="181" t="s">
        <v>303</v>
      </c>
      <c r="H290" s="182">
        <v>1.049</v>
      </c>
      <c r="I290" s="183"/>
      <c r="L290" s="179"/>
      <c r="M290" s="184"/>
      <c r="T290" s="185"/>
      <c r="AT290" s="180" t="s">
        <v>296</v>
      </c>
      <c r="AU290" s="180" t="s">
        <v>89</v>
      </c>
      <c r="AV290" s="14" t="s">
        <v>171</v>
      </c>
      <c r="AW290" s="14" t="s">
        <v>33</v>
      </c>
      <c r="AX290" s="14" t="s">
        <v>86</v>
      </c>
      <c r="AY290" s="180" t="s">
        <v>150</v>
      </c>
    </row>
    <row r="291" spans="2:65" s="1" customFormat="1" ht="33" customHeight="1">
      <c r="B291" s="32"/>
      <c r="C291" s="154" t="s">
        <v>679</v>
      </c>
      <c r="D291" s="154" t="s">
        <v>172</v>
      </c>
      <c r="E291" s="155" t="s">
        <v>1917</v>
      </c>
      <c r="F291" s="156" t="s">
        <v>1918</v>
      </c>
      <c r="G291" s="157" t="s">
        <v>446</v>
      </c>
      <c r="H291" s="158">
        <v>6.48</v>
      </c>
      <c r="I291" s="159"/>
      <c r="J291" s="160">
        <f>ROUND(I291*H291,2)</f>
        <v>0</v>
      </c>
      <c r="K291" s="156" t="s">
        <v>294</v>
      </c>
      <c r="L291" s="32"/>
      <c r="M291" s="161" t="s">
        <v>1</v>
      </c>
      <c r="N291" s="162" t="s">
        <v>43</v>
      </c>
      <c r="P291" s="146">
        <f>O291*H291</f>
        <v>0</v>
      </c>
      <c r="Q291" s="146">
        <v>2.5143</v>
      </c>
      <c r="R291" s="146">
        <f>Q291*H291</f>
        <v>16.292664000000002</v>
      </c>
      <c r="S291" s="146">
        <v>0</v>
      </c>
      <c r="T291" s="147">
        <f>S291*H291</f>
        <v>0</v>
      </c>
      <c r="AR291" s="148" t="s">
        <v>171</v>
      </c>
      <c r="AT291" s="148" t="s">
        <v>172</v>
      </c>
      <c r="AU291" s="148" t="s">
        <v>89</v>
      </c>
      <c r="AY291" s="17" t="s">
        <v>150</v>
      </c>
      <c r="BE291" s="149">
        <f>IF(N291="základní",J291,0)</f>
        <v>0</v>
      </c>
      <c r="BF291" s="149">
        <f>IF(N291="snížená",J291,0)</f>
        <v>0</v>
      </c>
      <c r="BG291" s="149">
        <f>IF(N291="zákl. přenesená",J291,0)</f>
        <v>0</v>
      </c>
      <c r="BH291" s="149">
        <f>IF(N291="sníž. přenesená",J291,0)</f>
        <v>0</v>
      </c>
      <c r="BI291" s="149">
        <f>IF(N291="nulová",J291,0)</f>
        <v>0</v>
      </c>
      <c r="BJ291" s="17" t="s">
        <v>86</v>
      </c>
      <c r="BK291" s="149">
        <f>ROUND(I291*H291,2)</f>
        <v>0</v>
      </c>
      <c r="BL291" s="17" t="s">
        <v>171</v>
      </c>
      <c r="BM291" s="148" t="s">
        <v>1919</v>
      </c>
    </row>
    <row r="292" spans="2:51" s="12" customFormat="1" ht="12">
      <c r="B292" s="166"/>
      <c r="D292" s="150" t="s">
        <v>296</v>
      </c>
      <c r="E292" s="167" t="s">
        <v>1</v>
      </c>
      <c r="F292" s="168" t="s">
        <v>1798</v>
      </c>
      <c r="H292" s="167" t="s">
        <v>1</v>
      </c>
      <c r="I292" s="169"/>
      <c r="L292" s="166"/>
      <c r="M292" s="170"/>
      <c r="T292" s="171"/>
      <c r="AT292" s="167" t="s">
        <v>296</v>
      </c>
      <c r="AU292" s="167" t="s">
        <v>89</v>
      </c>
      <c r="AV292" s="12" t="s">
        <v>86</v>
      </c>
      <c r="AW292" s="12" t="s">
        <v>33</v>
      </c>
      <c r="AX292" s="12" t="s">
        <v>78</v>
      </c>
      <c r="AY292" s="167" t="s">
        <v>150</v>
      </c>
    </row>
    <row r="293" spans="2:51" s="12" customFormat="1" ht="12">
      <c r="B293" s="166"/>
      <c r="D293" s="150" t="s">
        <v>296</v>
      </c>
      <c r="E293" s="167" t="s">
        <v>1</v>
      </c>
      <c r="F293" s="168" t="s">
        <v>1799</v>
      </c>
      <c r="H293" s="167" t="s">
        <v>1</v>
      </c>
      <c r="I293" s="169"/>
      <c r="L293" s="166"/>
      <c r="M293" s="170"/>
      <c r="T293" s="171"/>
      <c r="AT293" s="167" t="s">
        <v>296</v>
      </c>
      <c r="AU293" s="167" t="s">
        <v>89</v>
      </c>
      <c r="AV293" s="12" t="s">
        <v>86</v>
      </c>
      <c r="AW293" s="12" t="s">
        <v>33</v>
      </c>
      <c r="AX293" s="12" t="s">
        <v>78</v>
      </c>
      <c r="AY293" s="167" t="s">
        <v>150</v>
      </c>
    </row>
    <row r="294" spans="2:51" s="13" customFormat="1" ht="12">
      <c r="B294" s="172"/>
      <c r="D294" s="150" t="s">
        <v>296</v>
      </c>
      <c r="E294" s="173" t="s">
        <v>1</v>
      </c>
      <c r="F294" s="174" t="s">
        <v>1920</v>
      </c>
      <c r="H294" s="175">
        <v>6.48</v>
      </c>
      <c r="I294" s="176"/>
      <c r="L294" s="172"/>
      <c r="M294" s="177"/>
      <c r="T294" s="178"/>
      <c r="AT294" s="173" t="s">
        <v>296</v>
      </c>
      <c r="AU294" s="173" t="s">
        <v>89</v>
      </c>
      <c r="AV294" s="13" t="s">
        <v>89</v>
      </c>
      <c r="AW294" s="13" t="s">
        <v>33</v>
      </c>
      <c r="AX294" s="13" t="s">
        <v>78</v>
      </c>
      <c r="AY294" s="173" t="s">
        <v>150</v>
      </c>
    </row>
    <row r="295" spans="2:51" s="14" customFormat="1" ht="12">
      <c r="B295" s="179"/>
      <c r="D295" s="150" t="s">
        <v>296</v>
      </c>
      <c r="E295" s="180" t="s">
        <v>1</v>
      </c>
      <c r="F295" s="181" t="s">
        <v>303</v>
      </c>
      <c r="H295" s="182">
        <v>6.48</v>
      </c>
      <c r="I295" s="183"/>
      <c r="L295" s="179"/>
      <c r="M295" s="184"/>
      <c r="T295" s="185"/>
      <c r="AT295" s="180" t="s">
        <v>296</v>
      </c>
      <c r="AU295" s="180" t="s">
        <v>89</v>
      </c>
      <c r="AV295" s="14" t="s">
        <v>171</v>
      </c>
      <c r="AW295" s="14" t="s">
        <v>33</v>
      </c>
      <c r="AX295" s="14" t="s">
        <v>86</v>
      </c>
      <c r="AY295" s="180" t="s">
        <v>150</v>
      </c>
    </row>
    <row r="296" spans="2:65" s="1" customFormat="1" ht="33" customHeight="1">
      <c r="B296" s="32"/>
      <c r="C296" s="154" t="s">
        <v>690</v>
      </c>
      <c r="D296" s="154" t="s">
        <v>172</v>
      </c>
      <c r="E296" s="155" t="s">
        <v>1010</v>
      </c>
      <c r="F296" s="156" t="s">
        <v>1011</v>
      </c>
      <c r="G296" s="157" t="s">
        <v>293</v>
      </c>
      <c r="H296" s="158">
        <v>52.59</v>
      </c>
      <c r="I296" s="159"/>
      <c r="J296" s="160">
        <f>ROUND(I296*H296,2)</f>
        <v>0</v>
      </c>
      <c r="K296" s="156" t="s">
        <v>294</v>
      </c>
      <c r="L296" s="32"/>
      <c r="M296" s="161" t="s">
        <v>1</v>
      </c>
      <c r="N296" s="162" t="s">
        <v>43</v>
      </c>
      <c r="P296" s="146">
        <f>O296*H296</f>
        <v>0</v>
      </c>
      <c r="Q296" s="146">
        <v>0.00247</v>
      </c>
      <c r="R296" s="146">
        <f>Q296*H296</f>
        <v>0.1298973</v>
      </c>
      <c r="S296" s="146">
        <v>0</v>
      </c>
      <c r="T296" s="147">
        <f>S296*H296</f>
        <v>0</v>
      </c>
      <c r="AR296" s="148" t="s">
        <v>171</v>
      </c>
      <c r="AT296" s="148" t="s">
        <v>172</v>
      </c>
      <c r="AU296" s="148" t="s">
        <v>89</v>
      </c>
      <c r="AY296" s="17" t="s">
        <v>150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17" t="s">
        <v>86</v>
      </c>
      <c r="BK296" s="149">
        <f>ROUND(I296*H296,2)</f>
        <v>0</v>
      </c>
      <c r="BL296" s="17" t="s">
        <v>171</v>
      </c>
      <c r="BM296" s="148" t="s">
        <v>1921</v>
      </c>
    </row>
    <row r="297" spans="2:51" s="12" customFormat="1" ht="12">
      <c r="B297" s="166"/>
      <c r="D297" s="150" t="s">
        <v>296</v>
      </c>
      <c r="E297" s="167" t="s">
        <v>1</v>
      </c>
      <c r="F297" s="168" t="s">
        <v>1798</v>
      </c>
      <c r="H297" s="167" t="s">
        <v>1</v>
      </c>
      <c r="I297" s="169"/>
      <c r="L297" s="166"/>
      <c r="M297" s="170"/>
      <c r="T297" s="171"/>
      <c r="AT297" s="167" t="s">
        <v>296</v>
      </c>
      <c r="AU297" s="167" t="s">
        <v>89</v>
      </c>
      <c r="AV297" s="12" t="s">
        <v>86</v>
      </c>
      <c r="AW297" s="12" t="s">
        <v>33</v>
      </c>
      <c r="AX297" s="12" t="s">
        <v>78</v>
      </c>
      <c r="AY297" s="167" t="s">
        <v>150</v>
      </c>
    </row>
    <row r="298" spans="2:51" s="12" customFormat="1" ht="12">
      <c r="B298" s="166"/>
      <c r="D298" s="150" t="s">
        <v>296</v>
      </c>
      <c r="E298" s="167" t="s">
        <v>1</v>
      </c>
      <c r="F298" s="168" t="s">
        <v>1799</v>
      </c>
      <c r="H298" s="167" t="s">
        <v>1</v>
      </c>
      <c r="I298" s="169"/>
      <c r="L298" s="166"/>
      <c r="M298" s="170"/>
      <c r="T298" s="171"/>
      <c r="AT298" s="167" t="s">
        <v>296</v>
      </c>
      <c r="AU298" s="167" t="s">
        <v>89</v>
      </c>
      <c r="AV298" s="12" t="s">
        <v>86</v>
      </c>
      <c r="AW298" s="12" t="s">
        <v>33</v>
      </c>
      <c r="AX298" s="12" t="s">
        <v>78</v>
      </c>
      <c r="AY298" s="167" t="s">
        <v>150</v>
      </c>
    </row>
    <row r="299" spans="2:51" s="13" customFormat="1" ht="12">
      <c r="B299" s="172"/>
      <c r="D299" s="150" t="s">
        <v>296</v>
      </c>
      <c r="E299" s="173" t="s">
        <v>1</v>
      </c>
      <c r="F299" s="174" t="s">
        <v>1922</v>
      </c>
      <c r="H299" s="175">
        <v>43.2</v>
      </c>
      <c r="I299" s="176"/>
      <c r="L299" s="172"/>
      <c r="M299" s="177"/>
      <c r="T299" s="178"/>
      <c r="AT299" s="173" t="s">
        <v>296</v>
      </c>
      <c r="AU299" s="173" t="s">
        <v>89</v>
      </c>
      <c r="AV299" s="13" t="s">
        <v>89</v>
      </c>
      <c r="AW299" s="13" t="s">
        <v>33</v>
      </c>
      <c r="AX299" s="13" t="s">
        <v>78</v>
      </c>
      <c r="AY299" s="173" t="s">
        <v>150</v>
      </c>
    </row>
    <row r="300" spans="2:51" s="13" customFormat="1" ht="22.5">
      <c r="B300" s="172"/>
      <c r="D300" s="150" t="s">
        <v>296</v>
      </c>
      <c r="E300" s="173" t="s">
        <v>1</v>
      </c>
      <c r="F300" s="174" t="s">
        <v>1923</v>
      </c>
      <c r="H300" s="175">
        <v>9.39</v>
      </c>
      <c r="I300" s="176"/>
      <c r="L300" s="172"/>
      <c r="M300" s="177"/>
      <c r="T300" s="178"/>
      <c r="AT300" s="173" t="s">
        <v>296</v>
      </c>
      <c r="AU300" s="173" t="s">
        <v>89</v>
      </c>
      <c r="AV300" s="13" t="s">
        <v>89</v>
      </c>
      <c r="AW300" s="13" t="s">
        <v>33</v>
      </c>
      <c r="AX300" s="13" t="s">
        <v>78</v>
      </c>
      <c r="AY300" s="173" t="s">
        <v>150</v>
      </c>
    </row>
    <row r="301" spans="2:51" s="14" customFormat="1" ht="12">
      <c r="B301" s="179"/>
      <c r="D301" s="150" t="s">
        <v>296</v>
      </c>
      <c r="E301" s="180" t="s">
        <v>1</v>
      </c>
      <c r="F301" s="181" t="s">
        <v>303</v>
      </c>
      <c r="H301" s="182">
        <v>52.59</v>
      </c>
      <c r="I301" s="183"/>
      <c r="L301" s="179"/>
      <c r="M301" s="184"/>
      <c r="T301" s="185"/>
      <c r="AT301" s="180" t="s">
        <v>296</v>
      </c>
      <c r="AU301" s="180" t="s">
        <v>89</v>
      </c>
      <c r="AV301" s="14" t="s">
        <v>171</v>
      </c>
      <c r="AW301" s="14" t="s">
        <v>33</v>
      </c>
      <c r="AX301" s="14" t="s">
        <v>86</v>
      </c>
      <c r="AY301" s="180" t="s">
        <v>150</v>
      </c>
    </row>
    <row r="302" spans="2:65" s="1" customFormat="1" ht="33" customHeight="1">
      <c r="B302" s="32"/>
      <c r="C302" s="154" t="s">
        <v>695</v>
      </c>
      <c r="D302" s="154" t="s">
        <v>172</v>
      </c>
      <c r="E302" s="155" t="s">
        <v>1017</v>
      </c>
      <c r="F302" s="156" t="s">
        <v>1018</v>
      </c>
      <c r="G302" s="157" t="s">
        <v>293</v>
      </c>
      <c r="H302" s="158">
        <v>52.59</v>
      </c>
      <c r="I302" s="159"/>
      <c r="J302" s="160">
        <f>ROUND(I302*H302,2)</f>
        <v>0</v>
      </c>
      <c r="K302" s="156" t="s">
        <v>294</v>
      </c>
      <c r="L302" s="32"/>
      <c r="M302" s="161" t="s">
        <v>1</v>
      </c>
      <c r="N302" s="162" t="s">
        <v>43</v>
      </c>
      <c r="P302" s="146">
        <f>O302*H302</f>
        <v>0</v>
      </c>
      <c r="Q302" s="146">
        <v>0</v>
      </c>
      <c r="R302" s="146">
        <f>Q302*H302</f>
        <v>0</v>
      </c>
      <c r="S302" s="146">
        <v>0</v>
      </c>
      <c r="T302" s="147">
        <f>S302*H302</f>
        <v>0</v>
      </c>
      <c r="AR302" s="148" t="s">
        <v>171</v>
      </c>
      <c r="AT302" s="148" t="s">
        <v>172</v>
      </c>
      <c r="AU302" s="148" t="s">
        <v>89</v>
      </c>
      <c r="AY302" s="17" t="s">
        <v>150</v>
      </c>
      <c r="BE302" s="149">
        <f>IF(N302="základní",J302,0)</f>
        <v>0</v>
      </c>
      <c r="BF302" s="149">
        <f>IF(N302="snížená",J302,0)</f>
        <v>0</v>
      </c>
      <c r="BG302" s="149">
        <f>IF(N302="zákl. přenesená",J302,0)</f>
        <v>0</v>
      </c>
      <c r="BH302" s="149">
        <f>IF(N302="sníž. přenesená",J302,0)</f>
        <v>0</v>
      </c>
      <c r="BI302" s="149">
        <f>IF(N302="nulová",J302,0)</f>
        <v>0</v>
      </c>
      <c r="BJ302" s="17" t="s">
        <v>86</v>
      </c>
      <c r="BK302" s="149">
        <f>ROUND(I302*H302,2)</f>
        <v>0</v>
      </c>
      <c r="BL302" s="17" t="s">
        <v>171</v>
      </c>
      <c r="BM302" s="148" t="s">
        <v>1924</v>
      </c>
    </row>
    <row r="303" spans="2:51" s="12" customFormat="1" ht="12">
      <c r="B303" s="166"/>
      <c r="D303" s="150" t="s">
        <v>296</v>
      </c>
      <c r="E303" s="167" t="s">
        <v>1</v>
      </c>
      <c r="F303" s="168" t="s">
        <v>1798</v>
      </c>
      <c r="H303" s="167" t="s">
        <v>1</v>
      </c>
      <c r="I303" s="169"/>
      <c r="L303" s="166"/>
      <c r="M303" s="170"/>
      <c r="T303" s="171"/>
      <c r="AT303" s="167" t="s">
        <v>296</v>
      </c>
      <c r="AU303" s="167" t="s">
        <v>89</v>
      </c>
      <c r="AV303" s="12" t="s">
        <v>86</v>
      </c>
      <c r="AW303" s="12" t="s">
        <v>33</v>
      </c>
      <c r="AX303" s="12" t="s">
        <v>78</v>
      </c>
      <c r="AY303" s="167" t="s">
        <v>150</v>
      </c>
    </row>
    <row r="304" spans="2:51" s="12" customFormat="1" ht="12">
      <c r="B304" s="166"/>
      <c r="D304" s="150" t="s">
        <v>296</v>
      </c>
      <c r="E304" s="167" t="s">
        <v>1</v>
      </c>
      <c r="F304" s="168" t="s">
        <v>1799</v>
      </c>
      <c r="H304" s="167" t="s">
        <v>1</v>
      </c>
      <c r="I304" s="169"/>
      <c r="L304" s="166"/>
      <c r="M304" s="170"/>
      <c r="T304" s="171"/>
      <c r="AT304" s="167" t="s">
        <v>296</v>
      </c>
      <c r="AU304" s="167" t="s">
        <v>89</v>
      </c>
      <c r="AV304" s="12" t="s">
        <v>86</v>
      </c>
      <c r="AW304" s="12" t="s">
        <v>33</v>
      </c>
      <c r="AX304" s="12" t="s">
        <v>78</v>
      </c>
      <c r="AY304" s="167" t="s">
        <v>150</v>
      </c>
    </row>
    <row r="305" spans="2:51" s="13" customFormat="1" ht="12">
      <c r="B305" s="172"/>
      <c r="D305" s="150" t="s">
        <v>296</v>
      </c>
      <c r="E305" s="173" t="s">
        <v>1</v>
      </c>
      <c r="F305" s="174" t="s">
        <v>1922</v>
      </c>
      <c r="H305" s="175">
        <v>43.2</v>
      </c>
      <c r="I305" s="176"/>
      <c r="L305" s="172"/>
      <c r="M305" s="177"/>
      <c r="T305" s="178"/>
      <c r="AT305" s="173" t="s">
        <v>296</v>
      </c>
      <c r="AU305" s="173" t="s">
        <v>89</v>
      </c>
      <c r="AV305" s="13" t="s">
        <v>89</v>
      </c>
      <c r="AW305" s="13" t="s">
        <v>33</v>
      </c>
      <c r="AX305" s="13" t="s">
        <v>78</v>
      </c>
      <c r="AY305" s="173" t="s">
        <v>150</v>
      </c>
    </row>
    <row r="306" spans="2:51" s="13" customFormat="1" ht="22.5">
      <c r="B306" s="172"/>
      <c r="D306" s="150" t="s">
        <v>296</v>
      </c>
      <c r="E306" s="173" t="s">
        <v>1</v>
      </c>
      <c r="F306" s="174" t="s">
        <v>1923</v>
      </c>
      <c r="H306" s="175">
        <v>9.39</v>
      </c>
      <c r="I306" s="176"/>
      <c r="L306" s="172"/>
      <c r="M306" s="177"/>
      <c r="T306" s="178"/>
      <c r="AT306" s="173" t="s">
        <v>296</v>
      </c>
      <c r="AU306" s="173" t="s">
        <v>89</v>
      </c>
      <c r="AV306" s="13" t="s">
        <v>89</v>
      </c>
      <c r="AW306" s="13" t="s">
        <v>33</v>
      </c>
      <c r="AX306" s="13" t="s">
        <v>78</v>
      </c>
      <c r="AY306" s="173" t="s">
        <v>150</v>
      </c>
    </row>
    <row r="307" spans="2:51" s="14" customFormat="1" ht="12">
      <c r="B307" s="179"/>
      <c r="D307" s="150" t="s">
        <v>296</v>
      </c>
      <c r="E307" s="180" t="s">
        <v>1</v>
      </c>
      <c r="F307" s="181" t="s">
        <v>303</v>
      </c>
      <c r="H307" s="182">
        <v>52.59</v>
      </c>
      <c r="I307" s="183"/>
      <c r="L307" s="179"/>
      <c r="M307" s="184"/>
      <c r="T307" s="185"/>
      <c r="AT307" s="180" t="s">
        <v>296</v>
      </c>
      <c r="AU307" s="180" t="s">
        <v>89</v>
      </c>
      <c r="AV307" s="14" t="s">
        <v>171</v>
      </c>
      <c r="AW307" s="14" t="s">
        <v>33</v>
      </c>
      <c r="AX307" s="14" t="s">
        <v>86</v>
      </c>
      <c r="AY307" s="180" t="s">
        <v>150</v>
      </c>
    </row>
    <row r="308" spans="2:65" s="1" customFormat="1" ht="24.2" customHeight="1">
      <c r="B308" s="32"/>
      <c r="C308" s="154" t="s">
        <v>702</v>
      </c>
      <c r="D308" s="154" t="s">
        <v>172</v>
      </c>
      <c r="E308" s="155" t="s">
        <v>1925</v>
      </c>
      <c r="F308" s="156" t="s">
        <v>1926</v>
      </c>
      <c r="G308" s="157" t="s">
        <v>715</v>
      </c>
      <c r="H308" s="158">
        <v>0.904</v>
      </c>
      <c r="I308" s="159"/>
      <c r="J308" s="160">
        <f>ROUND(I308*H308,2)</f>
        <v>0</v>
      </c>
      <c r="K308" s="156" t="s">
        <v>294</v>
      </c>
      <c r="L308" s="32"/>
      <c r="M308" s="161" t="s">
        <v>1</v>
      </c>
      <c r="N308" s="162" t="s">
        <v>43</v>
      </c>
      <c r="P308" s="146">
        <f>O308*H308</f>
        <v>0</v>
      </c>
      <c r="Q308" s="146">
        <v>1.10907</v>
      </c>
      <c r="R308" s="146">
        <f>Q308*H308</f>
        <v>1.00259928</v>
      </c>
      <c r="S308" s="146">
        <v>0</v>
      </c>
      <c r="T308" s="147">
        <f>S308*H308</f>
        <v>0</v>
      </c>
      <c r="AR308" s="148" t="s">
        <v>171</v>
      </c>
      <c r="AT308" s="148" t="s">
        <v>172</v>
      </c>
      <c r="AU308" s="148" t="s">
        <v>89</v>
      </c>
      <c r="AY308" s="17" t="s">
        <v>150</v>
      </c>
      <c r="BE308" s="149">
        <f>IF(N308="základní",J308,0)</f>
        <v>0</v>
      </c>
      <c r="BF308" s="149">
        <f>IF(N308="snížená",J308,0)</f>
        <v>0</v>
      </c>
      <c r="BG308" s="149">
        <f>IF(N308="zákl. přenesená",J308,0)</f>
        <v>0</v>
      </c>
      <c r="BH308" s="149">
        <f>IF(N308="sníž. přenesená",J308,0)</f>
        <v>0</v>
      </c>
      <c r="BI308" s="149">
        <f>IF(N308="nulová",J308,0)</f>
        <v>0</v>
      </c>
      <c r="BJ308" s="17" t="s">
        <v>86</v>
      </c>
      <c r="BK308" s="149">
        <f>ROUND(I308*H308,2)</f>
        <v>0</v>
      </c>
      <c r="BL308" s="17" t="s">
        <v>171</v>
      </c>
      <c r="BM308" s="148" t="s">
        <v>1927</v>
      </c>
    </row>
    <row r="309" spans="2:51" s="12" customFormat="1" ht="12">
      <c r="B309" s="166"/>
      <c r="D309" s="150" t="s">
        <v>296</v>
      </c>
      <c r="E309" s="167" t="s">
        <v>1</v>
      </c>
      <c r="F309" s="168" t="s">
        <v>1910</v>
      </c>
      <c r="H309" s="167" t="s">
        <v>1</v>
      </c>
      <c r="I309" s="169"/>
      <c r="L309" s="166"/>
      <c r="M309" s="170"/>
      <c r="T309" s="171"/>
      <c r="AT309" s="167" t="s">
        <v>296</v>
      </c>
      <c r="AU309" s="167" t="s">
        <v>89</v>
      </c>
      <c r="AV309" s="12" t="s">
        <v>86</v>
      </c>
      <c r="AW309" s="12" t="s">
        <v>33</v>
      </c>
      <c r="AX309" s="12" t="s">
        <v>78</v>
      </c>
      <c r="AY309" s="167" t="s">
        <v>150</v>
      </c>
    </row>
    <row r="310" spans="2:51" s="13" customFormat="1" ht="12">
      <c r="B310" s="172"/>
      <c r="D310" s="150" t="s">
        <v>296</v>
      </c>
      <c r="E310" s="173" t="s">
        <v>1</v>
      </c>
      <c r="F310" s="174" t="s">
        <v>1928</v>
      </c>
      <c r="H310" s="175">
        <v>0.778</v>
      </c>
      <c r="I310" s="176"/>
      <c r="L310" s="172"/>
      <c r="M310" s="177"/>
      <c r="T310" s="178"/>
      <c r="AT310" s="173" t="s">
        <v>296</v>
      </c>
      <c r="AU310" s="173" t="s">
        <v>89</v>
      </c>
      <c r="AV310" s="13" t="s">
        <v>89</v>
      </c>
      <c r="AW310" s="13" t="s">
        <v>33</v>
      </c>
      <c r="AX310" s="13" t="s">
        <v>78</v>
      </c>
      <c r="AY310" s="173" t="s">
        <v>150</v>
      </c>
    </row>
    <row r="311" spans="2:51" s="13" customFormat="1" ht="12">
      <c r="B311" s="172"/>
      <c r="D311" s="150" t="s">
        <v>296</v>
      </c>
      <c r="E311" s="173" t="s">
        <v>1</v>
      </c>
      <c r="F311" s="174" t="s">
        <v>1929</v>
      </c>
      <c r="H311" s="175">
        <v>0.126</v>
      </c>
      <c r="I311" s="176"/>
      <c r="L311" s="172"/>
      <c r="M311" s="177"/>
      <c r="T311" s="178"/>
      <c r="AT311" s="173" t="s">
        <v>296</v>
      </c>
      <c r="AU311" s="173" t="s">
        <v>89</v>
      </c>
      <c r="AV311" s="13" t="s">
        <v>89</v>
      </c>
      <c r="AW311" s="13" t="s">
        <v>33</v>
      </c>
      <c r="AX311" s="13" t="s">
        <v>78</v>
      </c>
      <c r="AY311" s="173" t="s">
        <v>150</v>
      </c>
    </row>
    <row r="312" spans="2:51" s="14" customFormat="1" ht="12">
      <c r="B312" s="179"/>
      <c r="D312" s="150" t="s">
        <v>296</v>
      </c>
      <c r="E312" s="180" t="s">
        <v>1</v>
      </c>
      <c r="F312" s="181" t="s">
        <v>303</v>
      </c>
      <c r="H312" s="182">
        <v>0.904</v>
      </c>
      <c r="I312" s="183"/>
      <c r="L312" s="179"/>
      <c r="M312" s="184"/>
      <c r="T312" s="185"/>
      <c r="AT312" s="180" t="s">
        <v>296</v>
      </c>
      <c r="AU312" s="180" t="s">
        <v>89</v>
      </c>
      <c r="AV312" s="14" t="s">
        <v>171</v>
      </c>
      <c r="AW312" s="14" t="s">
        <v>33</v>
      </c>
      <c r="AX312" s="14" t="s">
        <v>86</v>
      </c>
      <c r="AY312" s="180" t="s">
        <v>150</v>
      </c>
    </row>
    <row r="313" spans="2:63" s="11" customFormat="1" ht="22.9" customHeight="1">
      <c r="B313" s="124"/>
      <c r="D313" s="125" t="s">
        <v>77</v>
      </c>
      <c r="E313" s="134" t="s">
        <v>171</v>
      </c>
      <c r="F313" s="134" t="s">
        <v>1141</v>
      </c>
      <c r="I313" s="127"/>
      <c r="J313" s="135">
        <f>BK313</f>
        <v>0</v>
      </c>
      <c r="L313" s="124"/>
      <c r="M313" s="129"/>
      <c r="P313" s="130">
        <f>SUM(P314:P323)</f>
        <v>0</v>
      </c>
      <c r="R313" s="130">
        <f>SUM(R314:R323)</f>
        <v>0</v>
      </c>
      <c r="T313" s="131">
        <f>SUM(T314:T323)</f>
        <v>0</v>
      </c>
      <c r="AR313" s="125" t="s">
        <v>86</v>
      </c>
      <c r="AT313" s="132" t="s">
        <v>77</v>
      </c>
      <c r="AU313" s="132" t="s">
        <v>86</v>
      </c>
      <c r="AY313" s="125" t="s">
        <v>150</v>
      </c>
      <c r="BK313" s="133">
        <f>SUM(BK314:BK323)</f>
        <v>0</v>
      </c>
    </row>
    <row r="314" spans="2:65" s="1" customFormat="1" ht="16.5" customHeight="1">
      <c r="B314" s="32"/>
      <c r="C314" s="154" t="s">
        <v>707</v>
      </c>
      <c r="D314" s="154" t="s">
        <v>172</v>
      </c>
      <c r="E314" s="155" t="s">
        <v>1930</v>
      </c>
      <c r="F314" s="156" t="s">
        <v>1931</v>
      </c>
      <c r="G314" s="157" t="s">
        <v>446</v>
      </c>
      <c r="H314" s="158">
        <v>2.678</v>
      </c>
      <c r="I314" s="159"/>
      <c r="J314" s="160">
        <f>ROUND(I314*H314,2)</f>
        <v>0</v>
      </c>
      <c r="K314" s="156" t="s">
        <v>294</v>
      </c>
      <c r="L314" s="32"/>
      <c r="M314" s="161" t="s">
        <v>1</v>
      </c>
      <c r="N314" s="162" t="s">
        <v>43</v>
      </c>
      <c r="P314" s="146">
        <f>O314*H314</f>
        <v>0</v>
      </c>
      <c r="Q314" s="146">
        <v>0</v>
      </c>
      <c r="R314" s="146">
        <f>Q314*H314</f>
        <v>0</v>
      </c>
      <c r="S314" s="146">
        <v>0</v>
      </c>
      <c r="T314" s="147">
        <f>S314*H314</f>
        <v>0</v>
      </c>
      <c r="AR314" s="148" t="s">
        <v>171</v>
      </c>
      <c r="AT314" s="148" t="s">
        <v>172</v>
      </c>
      <c r="AU314" s="148" t="s">
        <v>89</v>
      </c>
      <c r="AY314" s="17" t="s">
        <v>150</v>
      </c>
      <c r="BE314" s="149">
        <f>IF(N314="základní",J314,0)</f>
        <v>0</v>
      </c>
      <c r="BF314" s="149">
        <f>IF(N314="snížená",J314,0)</f>
        <v>0</v>
      </c>
      <c r="BG314" s="149">
        <f>IF(N314="zákl. přenesená",J314,0)</f>
        <v>0</v>
      </c>
      <c r="BH314" s="149">
        <f>IF(N314="sníž. přenesená",J314,0)</f>
        <v>0</v>
      </c>
      <c r="BI314" s="149">
        <f>IF(N314="nulová",J314,0)</f>
        <v>0</v>
      </c>
      <c r="BJ314" s="17" t="s">
        <v>86</v>
      </c>
      <c r="BK314" s="149">
        <f>ROUND(I314*H314,2)</f>
        <v>0</v>
      </c>
      <c r="BL314" s="17" t="s">
        <v>171</v>
      </c>
      <c r="BM314" s="148" t="s">
        <v>1932</v>
      </c>
    </row>
    <row r="315" spans="2:51" s="12" customFormat="1" ht="12">
      <c r="B315" s="166"/>
      <c r="D315" s="150" t="s">
        <v>296</v>
      </c>
      <c r="E315" s="167" t="s">
        <v>1</v>
      </c>
      <c r="F315" s="168" t="s">
        <v>1798</v>
      </c>
      <c r="H315" s="167" t="s">
        <v>1</v>
      </c>
      <c r="I315" s="169"/>
      <c r="L315" s="166"/>
      <c r="M315" s="170"/>
      <c r="T315" s="171"/>
      <c r="AT315" s="167" t="s">
        <v>296</v>
      </c>
      <c r="AU315" s="167" t="s">
        <v>89</v>
      </c>
      <c r="AV315" s="12" t="s">
        <v>86</v>
      </c>
      <c r="AW315" s="12" t="s">
        <v>33</v>
      </c>
      <c r="AX315" s="12" t="s">
        <v>78</v>
      </c>
      <c r="AY315" s="167" t="s">
        <v>150</v>
      </c>
    </row>
    <row r="316" spans="2:51" s="12" customFormat="1" ht="12">
      <c r="B316" s="166"/>
      <c r="D316" s="150" t="s">
        <v>296</v>
      </c>
      <c r="E316" s="167" t="s">
        <v>1</v>
      </c>
      <c r="F316" s="168" t="s">
        <v>1799</v>
      </c>
      <c r="H316" s="167" t="s">
        <v>1</v>
      </c>
      <c r="I316" s="169"/>
      <c r="L316" s="166"/>
      <c r="M316" s="170"/>
      <c r="T316" s="171"/>
      <c r="AT316" s="167" t="s">
        <v>296</v>
      </c>
      <c r="AU316" s="167" t="s">
        <v>89</v>
      </c>
      <c r="AV316" s="12" t="s">
        <v>86</v>
      </c>
      <c r="AW316" s="12" t="s">
        <v>33</v>
      </c>
      <c r="AX316" s="12" t="s">
        <v>78</v>
      </c>
      <c r="AY316" s="167" t="s">
        <v>150</v>
      </c>
    </row>
    <row r="317" spans="2:51" s="13" customFormat="1" ht="12">
      <c r="B317" s="172"/>
      <c r="D317" s="150" t="s">
        <v>296</v>
      </c>
      <c r="E317" s="173" t="s">
        <v>1</v>
      </c>
      <c r="F317" s="174" t="s">
        <v>1933</v>
      </c>
      <c r="H317" s="175">
        <v>2.678</v>
      </c>
      <c r="I317" s="176"/>
      <c r="L317" s="172"/>
      <c r="M317" s="177"/>
      <c r="T317" s="178"/>
      <c r="AT317" s="173" t="s">
        <v>296</v>
      </c>
      <c r="AU317" s="173" t="s">
        <v>89</v>
      </c>
      <c r="AV317" s="13" t="s">
        <v>89</v>
      </c>
      <c r="AW317" s="13" t="s">
        <v>33</v>
      </c>
      <c r="AX317" s="13" t="s">
        <v>78</v>
      </c>
      <c r="AY317" s="173" t="s">
        <v>150</v>
      </c>
    </row>
    <row r="318" spans="2:51" s="14" customFormat="1" ht="12">
      <c r="B318" s="179"/>
      <c r="D318" s="150" t="s">
        <v>296</v>
      </c>
      <c r="E318" s="180" t="s">
        <v>1</v>
      </c>
      <c r="F318" s="181" t="s">
        <v>303</v>
      </c>
      <c r="H318" s="182">
        <v>2.678</v>
      </c>
      <c r="I318" s="183"/>
      <c r="L318" s="179"/>
      <c r="M318" s="184"/>
      <c r="T318" s="185"/>
      <c r="AT318" s="180" t="s">
        <v>296</v>
      </c>
      <c r="AU318" s="180" t="s">
        <v>89</v>
      </c>
      <c r="AV318" s="14" t="s">
        <v>171</v>
      </c>
      <c r="AW318" s="14" t="s">
        <v>33</v>
      </c>
      <c r="AX318" s="14" t="s">
        <v>86</v>
      </c>
      <c r="AY318" s="180" t="s">
        <v>150</v>
      </c>
    </row>
    <row r="319" spans="2:65" s="1" customFormat="1" ht="24.2" customHeight="1">
      <c r="B319" s="32"/>
      <c r="C319" s="154" t="s">
        <v>712</v>
      </c>
      <c r="D319" s="154" t="s">
        <v>172</v>
      </c>
      <c r="E319" s="155" t="s">
        <v>1934</v>
      </c>
      <c r="F319" s="156" t="s">
        <v>1935</v>
      </c>
      <c r="G319" s="157" t="s">
        <v>446</v>
      </c>
      <c r="H319" s="158">
        <v>0.912</v>
      </c>
      <c r="I319" s="159"/>
      <c r="J319" s="160">
        <f>ROUND(I319*H319,2)</f>
        <v>0</v>
      </c>
      <c r="K319" s="156" t="s">
        <v>294</v>
      </c>
      <c r="L319" s="32"/>
      <c r="M319" s="161" t="s">
        <v>1</v>
      </c>
      <c r="N319" s="162" t="s">
        <v>43</v>
      </c>
      <c r="P319" s="146">
        <f>O319*H319</f>
        <v>0</v>
      </c>
      <c r="Q319" s="146">
        <v>0</v>
      </c>
      <c r="R319" s="146">
        <f>Q319*H319</f>
        <v>0</v>
      </c>
      <c r="S319" s="146">
        <v>0</v>
      </c>
      <c r="T319" s="147">
        <f>S319*H319</f>
        <v>0</v>
      </c>
      <c r="AR319" s="148" t="s">
        <v>171</v>
      </c>
      <c r="AT319" s="148" t="s">
        <v>172</v>
      </c>
      <c r="AU319" s="148" t="s">
        <v>89</v>
      </c>
      <c r="AY319" s="17" t="s">
        <v>150</v>
      </c>
      <c r="BE319" s="149">
        <f>IF(N319="základní",J319,0)</f>
        <v>0</v>
      </c>
      <c r="BF319" s="149">
        <f>IF(N319="snížená",J319,0)</f>
        <v>0</v>
      </c>
      <c r="BG319" s="149">
        <f>IF(N319="zákl. přenesená",J319,0)</f>
        <v>0</v>
      </c>
      <c r="BH319" s="149">
        <f>IF(N319="sníž. přenesená",J319,0)</f>
        <v>0</v>
      </c>
      <c r="BI319" s="149">
        <f>IF(N319="nulová",J319,0)</f>
        <v>0</v>
      </c>
      <c r="BJ319" s="17" t="s">
        <v>86</v>
      </c>
      <c r="BK319" s="149">
        <f>ROUND(I319*H319,2)</f>
        <v>0</v>
      </c>
      <c r="BL319" s="17" t="s">
        <v>171</v>
      </c>
      <c r="BM319" s="148" t="s">
        <v>1936</v>
      </c>
    </row>
    <row r="320" spans="2:51" s="12" customFormat="1" ht="12">
      <c r="B320" s="166"/>
      <c r="D320" s="150" t="s">
        <v>296</v>
      </c>
      <c r="E320" s="167" t="s">
        <v>1</v>
      </c>
      <c r="F320" s="168" t="s">
        <v>1798</v>
      </c>
      <c r="H320" s="167" t="s">
        <v>1</v>
      </c>
      <c r="I320" s="169"/>
      <c r="L320" s="166"/>
      <c r="M320" s="170"/>
      <c r="T320" s="171"/>
      <c r="AT320" s="167" t="s">
        <v>296</v>
      </c>
      <c r="AU320" s="167" t="s">
        <v>89</v>
      </c>
      <c r="AV320" s="12" t="s">
        <v>86</v>
      </c>
      <c r="AW320" s="12" t="s">
        <v>33</v>
      </c>
      <c r="AX320" s="12" t="s">
        <v>78</v>
      </c>
      <c r="AY320" s="167" t="s">
        <v>150</v>
      </c>
    </row>
    <row r="321" spans="2:51" s="12" customFormat="1" ht="12">
      <c r="B321" s="166"/>
      <c r="D321" s="150" t="s">
        <v>296</v>
      </c>
      <c r="E321" s="167" t="s">
        <v>1</v>
      </c>
      <c r="F321" s="168" t="s">
        <v>1799</v>
      </c>
      <c r="H321" s="167" t="s">
        <v>1</v>
      </c>
      <c r="I321" s="169"/>
      <c r="L321" s="166"/>
      <c r="M321" s="170"/>
      <c r="T321" s="171"/>
      <c r="AT321" s="167" t="s">
        <v>296</v>
      </c>
      <c r="AU321" s="167" t="s">
        <v>89</v>
      </c>
      <c r="AV321" s="12" t="s">
        <v>86</v>
      </c>
      <c r="AW321" s="12" t="s">
        <v>33</v>
      </c>
      <c r="AX321" s="12" t="s">
        <v>78</v>
      </c>
      <c r="AY321" s="167" t="s">
        <v>150</v>
      </c>
    </row>
    <row r="322" spans="2:51" s="13" customFormat="1" ht="12">
      <c r="B322" s="172"/>
      <c r="D322" s="150" t="s">
        <v>296</v>
      </c>
      <c r="E322" s="173" t="s">
        <v>1</v>
      </c>
      <c r="F322" s="174" t="s">
        <v>1937</v>
      </c>
      <c r="H322" s="175">
        <v>0.912</v>
      </c>
      <c r="I322" s="176"/>
      <c r="L322" s="172"/>
      <c r="M322" s="177"/>
      <c r="T322" s="178"/>
      <c r="AT322" s="173" t="s">
        <v>296</v>
      </c>
      <c r="AU322" s="173" t="s">
        <v>89</v>
      </c>
      <c r="AV322" s="13" t="s">
        <v>89</v>
      </c>
      <c r="AW322" s="13" t="s">
        <v>33</v>
      </c>
      <c r="AX322" s="13" t="s">
        <v>78</v>
      </c>
      <c r="AY322" s="173" t="s">
        <v>150</v>
      </c>
    </row>
    <row r="323" spans="2:51" s="14" customFormat="1" ht="12">
      <c r="B323" s="179"/>
      <c r="D323" s="150" t="s">
        <v>296</v>
      </c>
      <c r="E323" s="180" t="s">
        <v>1</v>
      </c>
      <c r="F323" s="181" t="s">
        <v>303</v>
      </c>
      <c r="H323" s="182">
        <v>0.912</v>
      </c>
      <c r="I323" s="183"/>
      <c r="L323" s="179"/>
      <c r="M323" s="184"/>
      <c r="T323" s="185"/>
      <c r="AT323" s="180" t="s">
        <v>296</v>
      </c>
      <c r="AU323" s="180" t="s">
        <v>89</v>
      </c>
      <c r="AV323" s="14" t="s">
        <v>171</v>
      </c>
      <c r="AW323" s="14" t="s">
        <v>33</v>
      </c>
      <c r="AX323" s="14" t="s">
        <v>86</v>
      </c>
      <c r="AY323" s="180" t="s">
        <v>150</v>
      </c>
    </row>
    <row r="324" spans="2:63" s="11" customFormat="1" ht="22.9" customHeight="1">
      <c r="B324" s="124"/>
      <c r="D324" s="125" t="s">
        <v>77</v>
      </c>
      <c r="E324" s="134" t="s">
        <v>185</v>
      </c>
      <c r="F324" s="134" t="s">
        <v>1938</v>
      </c>
      <c r="I324" s="127"/>
      <c r="J324" s="135">
        <f>BK324</f>
        <v>0</v>
      </c>
      <c r="L324" s="124"/>
      <c r="M324" s="129"/>
      <c r="P324" s="130">
        <f>SUM(P325:P329)</f>
        <v>0</v>
      </c>
      <c r="R324" s="130">
        <f>SUM(R325:R329)</f>
        <v>2.45288732</v>
      </c>
      <c r="T324" s="131">
        <f>SUM(T325:T329)</f>
        <v>0</v>
      </c>
      <c r="AR324" s="125" t="s">
        <v>86</v>
      </c>
      <c r="AT324" s="132" t="s">
        <v>77</v>
      </c>
      <c r="AU324" s="132" t="s">
        <v>86</v>
      </c>
      <c r="AY324" s="125" t="s">
        <v>150</v>
      </c>
      <c r="BK324" s="133">
        <f>SUM(BK325:BK329)</f>
        <v>0</v>
      </c>
    </row>
    <row r="325" spans="2:65" s="1" customFormat="1" ht="33" customHeight="1">
      <c r="B325" s="32"/>
      <c r="C325" s="154" t="s">
        <v>718</v>
      </c>
      <c r="D325" s="154" t="s">
        <v>172</v>
      </c>
      <c r="E325" s="155" t="s">
        <v>1939</v>
      </c>
      <c r="F325" s="156" t="s">
        <v>1940</v>
      </c>
      <c r="G325" s="157" t="s">
        <v>446</v>
      </c>
      <c r="H325" s="158">
        <v>1.066</v>
      </c>
      <c r="I325" s="159"/>
      <c r="J325" s="160">
        <f>ROUND(I325*H325,2)</f>
        <v>0</v>
      </c>
      <c r="K325" s="156" t="s">
        <v>294</v>
      </c>
      <c r="L325" s="32"/>
      <c r="M325" s="161" t="s">
        <v>1</v>
      </c>
      <c r="N325" s="162" t="s">
        <v>43</v>
      </c>
      <c r="P325" s="146">
        <f>O325*H325</f>
        <v>0</v>
      </c>
      <c r="Q325" s="146">
        <v>2.30102</v>
      </c>
      <c r="R325" s="146">
        <f>Q325*H325</f>
        <v>2.45288732</v>
      </c>
      <c r="S325" s="146">
        <v>0</v>
      </c>
      <c r="T325" s="147">
        <f>S325*H325</f>
        <v>0</v>
      </c>
      <c r="AR325" s="148" t="s">
        <v>171</v>
      </c>
      <c r="AT325" s="148" t="s">
        <v>172</v>
      </c>
      <c r="AU325" s="148" t="s">
        <v>89</v>
      </c>
      <c r="AY325" s="17" t="s">
        <v>150</v>
      </c>
      <c r="BE325" s="149">
        <f>IF(N325="základní",J325,0)</f>
        <v>0</v>
      </c>
      <c r="BF325" s="149">
        <f>IF(N325="snížená",J325,0)</f>
        <v>0</v>
      </c>
      <c r="BG325" s="149">
        <f>IF(N325="zákl. přenesená",J325,0)</f>
        <v>0</v>
      </c>
      <c r="BH325" s="149">
        <f>IF(N325="sníž. přenesená",J325,0)</f>
        <v>0</v>
      </c>
      <c r="BI325" s="149">
        <f>IF(N325="nulová",J325,0)</f>
        <v>0</v>
      </c>
      <c r="BJ325" s="17" t="s">
        <v>86</v>
      </c>
      <c r="BK325" s="149">
        <f>ROUND(I325*H325,2)</f>
        <v>0</v>
      </c>
      <c r="BL325" s="17" t="s">
        <v>171</v>
      </c>
      <c r="BM325" s="148" t="s">
        <v>1941</v>
      </c>
    </row>
    <row r="326" spans="2:51" s="12" customFormat="1" ht="12">
      <c r="B326" s="166"/>
      <c r="D326" s="150" t="s">
        <v>296</v>
      </c>
      <c r="E326" s="167" t="s">
        <v>1</v>
      </c>
      <c r="F326" s="168" t="s">
        <v>1798</v>
      </c>
      <c r="H326" s="167" t="s">
        <v>1</v>
      </c>
      <c r="I326" s="169"/>
      <c r="L326" s="166"/>
      <c r="M326" s="170"/>
      <c r="T326" s="171"/>
      <c r="AT326" s="167" t="s">
        <v>296</v>
      </c>
      <c r="AU326" s="167" t="s">
        <v>89</v>
      </c>
      <c r="AV326" s="12" t="s">
        <v>86</v>
      </c>
      <c r="AW326" s="12" t="s">
        <v>33</v>
      </c>
      <c r="AX326" s="12" t="s">
        <v>78</v>
      </c>
      <c r="AY326" s="167" t="s">
        <v>150</v>
      </c>
    </row>
    <row r="327" spans="2:51" s="12" customFormat="1" ht="12">
      <c r="B327" s="166"/>
      <c r="D327" s="150" t="s">
        <v>296</v>
      </c>
      <c r="E327" s="167" t="s">
        <v>1</v>
      </c>
      <c r="F327" s="168" t="s">
        <v>1799</v>
      </c>
      <c r="H327" s="167" t="s">
        <v>1</v>
      </c>
      <c r="I327" s="169"/>
      <c r="L327" s="166"/>
      <c r="M327" s="170"/>
      <c r="T327" s="171"/>
      <c r="AT327" s="167" t="s">
        <v>296</v>
      </c>
      <c r="AU327" s="167" t="s">
        <v>89</v>
      </c>
      <c r="AV327" s="12" t="s">
        <v>86</v>
      </c>
      <c r="AW327" s="12" t="s">
        <v>33</v>
      </c>
      <c r="AX327" s="12" t="s">
        <v>78</v>
      </c>
      <c r="AY327" s="167" t="s">
        <v>150</v>
      </c>
    </row>
    <row r="328" spans="2:51" s="13" customFormat="1" ht="12">
      <c r="B328" s="172"/>
      <c r="D328" s="150" t="s">
        <v>296</v>
      </c>
      <c r="E328" s="173" t="s">
        <v>1</v>
      </c>
      <c r="F328" s="174" t="s">
        <v>1942</v>
      </c>
      <c r="H328" s="175">
        <v>1.066</v>
      </c>
      <c r="I328" s="176"/>
      <c r="L328" s="172"/>
      <c r="M328" s="177"/>
      <c r="T328" s="178"/>
      <c r="AT328" s="173" t="s">
        <v>296</v>
      </c>
      <c r="AU328" s="173" t="s">
        <v>89</v>
      </c>
      <c r="AV328" s="13" t="s">
        <v>89</v>
      </c>
      <c r="AW328" s="13" t="s">
        <v>33</v>
      </c>
      <c r="AX328" s="13" t="s">
        <v>78</v>
      </c>
      <c r="AY328" s="173" t="s">
        <v>150</v>
      </c>
    </row>
    <row r="329" spans="2:51" s="14" customFormat="1" ht="12">
      <c r="B329" s="179"/>
      <c r="D329" s="150" t="s">
        <v>296</v>
      </c>
      <c r="E329" s="180" t="s">
        <v>1</v>
      </c>
      <c r="F329" s="181" t="s">
        <v>303</v>
      </c>
      <c r="H329" s="182">
        <v>1.066</v>
      </c>
      <c r="I329" s="183"/>
      <c r="L329" s="179"/>
      <c r="M329" s="184"/>
      <c r="T329" s="185"/>
      <c r="AT329" s="180" t="s">
        <v>296</v>
      </c>
      <c r="AU329" s="180" t="s">
        <v>89</v>
      </c>
      <c r="AV329" s="14" t="s">
        <v>171</v>
      </c>
      <c r="AW329" s="14" t="s">
        <v>33</v>
      </c>
      <c r="AX329" s="14" t="s">
        <v>86</v>
      </c>
      <c r="AY329" s="180" t="s">
        <v>150</v>
      </c>
    </row>
    <row r="330" spans="2:63" s="11" customFormat="1" ht="22.9" customHeight="1">
      <c r="B330" s="124"/>
      <c r="D330" s="125" t="s">
        <v>77</v>
      </c>
      <c r="E330" s="134" t="s">
        <v>195</v>
      </c>
      <c r="F330" s="134" t="s">
        <v>1251</v>
      </c>
      <c r="I330" s="127"/>
      <c r="J330" s="135">
        <f>BK330</f>
        <v>0</v>
      </c>
      <c r="L330" s="124"/>
      <c r="M330" s="129"/>
      <c r="P330" s="130">
        <f>SUM(P331:P470)</f>
        <v>0</v>
      </c>
      <c r="R330" s="130">
        <f>SUM(R331:R470)</f>
        <v>3.1340399999999997</v>
      </c>
      <c r="T330" s="131">
        <f>SUM(T331:T470)</f>
        <v>1.92</v>
      </c>
      <c r="AR330" s="125" t="s">
        <v>86</v>
      </c>
      <c r="AT330" s="132" t="s">
        <v>77</v>
      </c>
      <c r="AU330" s="132" t="s">
        <v>86</v>
      </c>
      <c r="AY330" s="125" t="s">
        <v>150</v>
      </c>
      <c r="BK330" s="133">
        <f>SUM(BK331:BK470)</f>
        <v>0</v>
      </c>
    </row>
    <row r="331" spans="2:65" s="1" customFormat="1" ht="24.2" customHeight="1">
      <c r="B331" s="32"/>
      <c r="C331" s="154" t="s">
        <v>726</v>
      </c>
      <c r="D331" s="154" t="s">
        <v>172</v>
      </c>
      <c r="E331" s="155" t="s">
        <v>1331</v>
      </c>
      <c r="F331" s="156" t="s">
        <v>1332</v>
      </c>
      <c r="G331" s="157" t="s">
        <v>849</v>
      </c>
      <c r="H331" s="158">
        <v>2</v>
      </c>
      <c r="I331" s="159"/>
      <c r="J331" s="160">
        <f>ROUND(I331*H331,2)</f>
        <v>0</v>
      </c>
      <c r="K331" s="156" t="s">
        <v>294</v>
      </c>
      <c r="L331" s="32"/>
      <c r="M331" s="161" t="s">
        <v>1</v>
      </c>
      <c r="N331" s="162" t="s">
        <v>43</v>
      </c>
      <c r="P331" s="146">
        <f>O331*H331</f>
        <v>0</v>
      </c>
      <c r="Q331" s="146">
        <v>0.00167</v>
      </c>
      <c r="R331" s="146">
        <f>Q331*H331</f>
        <v>0.00334</v>
      </c>
      <c r="S331" s="146">
        <v>0</v>
      </c>
      <c r="T331" s="147">
        <f>S331*H331</f>
        <v>0</v>
      </c>
      <c r="AR331" s="148" t="s">
        <v>171</v>
      </c>
      <c r="AT331" s="148" t="s">
        <v>172</v>
      </c>
      <c r="AU331" s="148" t="s">
        <v>89</v>
      </c>
      <c r="AY331" s="17" t="s">
        <v>150</v>
      </c>
      <c r="BE331" s="149">
        <f>IF(N331="základní",J331,0)</f>
        <v>0</v>
      </c>
      <c r="BF331" s="149">
        <f>IF(N331="snížená",J331,0)</f>
        <v>0</v>
      </c>
      <c r="BG331" s="149">
        <f>IF(N331="zákl. přenesená",J331,0)</f>
        <v>0</v>
      </c>
      <c r="BH331" s="149">
        <f>IF(N331="sníž. přenesená",J331,0)</f>
        <v>0</v>
      </c>
      <c r="BI331" s="149">
        <f>IF(N331="nulová",J331,0)</f>
        <v>0</v>
      </c>
      <c r="BJ331" s="17" t="s">
        <v>86</v>
      </c>
      <c r="BK331" s="149">
        <f>ROUND(I331*H331,2)</f>
        <v>0</v>
      </c>
      <c r="BL331" s="17" t="s">
        <v>171</v>
      </c>
      <c r="BM331" s="148" t="s">
        <v>1943</v>
      </c>
    </row>
    <row r="332" spans="2:51" s="12" customFormat="1" ht="12">
      <c r="B332" s="166"/>
      <c r="D332" s="150" t="s">
        <v>296</v>
      </c>
      <c r="E332" s="167" t="s">
        <v>1</v>
      </c>
      <c r="F332" s="168" t="s">
        <v>1798</v>
      </c>
      <c r="H332" s="167" t="s">
        <v>1</v>
      </c>
      <c r="I332" s="169"/>
      <c r="L332" s="166"/>
      <c r="M332" s="170"/>
      <c r="T332" s="171"/>
      <c r="AT332" s="167" t="s">
        <v>296</v>
      </c>
      <c r="AU332" s="167" t="s">
        <v>89</v>
      </c>
      <c r="AV332" s="12" t="s">
        <v>86</v>
      </c>
      <c r="AW332" s="12" t="s">
        <v>33</v>
      </c>
      <c r="AX332" s="12" t="s">
        <v>78</v>
      </c>
      <c r="AY332" s="167" t="s">
        <v>150</v>
      </c>
    </row>
    <row r="333" spans="2:51" s="12" customFormat="1" ht="12">
      <c r="B333" s="166"/>
      <c r="D333" s="150" t="s">
        <v>296</v>
      </c>
      <c r="E333" s="167" t="s">
        <v>1</v>
      </c>
      <c r="F333" s="168" t="s">
        <v>1944</v>
      </c>
      <c r="H333" s="167" t="s">
        <v>1</v>
      </c>
      <c r="I333" s="169"/>
      <c r="L333" s="166"/>
      <c r="M333" s="170"/>
      <c r="T333" s="171"/>
      <c r="AT333" s="167" t="s">
        <v>296</v>
      </c>
      <c r="AU333" s="167" t="s">
        <v>89</v>
      </c>
      <c r="AV333" s="12" t="s">
        <v>86</v>
      </c>
      <c r="AW333" s="12" t="s">
        <v>33</v>
      </c>
      <c r="AX333" s="12" t="s">
        <v>78</v>
      </c>
      <c r="AY333" s="167" t="s">
        <v>150</v>
      </c>
    </row>
    <row r="334" spans="2:51" s="13" customFormat="1" ht="12">
      <c r="B334" s="172"/>
      <c r="D334" s="150" t="s">
        <v>296</v>
      </c>
      <c r="E334" s="173" t="s">
        <v>1</v>
      </c>
      <c r="F334" s="174" t="s">
        <v>1347</v>
      </c>
      <c r="H334" s="175">
        <v>2</v>
      </c>
      <c r="I334" s="176"/>
      <c r="L334" s="172"/>
      <c r="M334" s="177"/>
      <c r="T334" s="178"/>
      <c r="AT334" s="173" t="s">
        <v>296</v>
      </c>
      <c r="AU334" s="173" t="s">
        <v>89</v>
      </c>
      <c r="AV334" s="13" t="s">
        <v>89</v>
      </c>
      <c r="AW334" s="13" t="s">
        <v>33</v>
      </c>
      <c r="AX334" s="13" t="s">
        <v>78</v>
      </c>
      <c r="AY334" s="173" t="s">
        <v>150</v>
      </c>
    </row>
    <row r="335" spans="2:51" s="14" customFormat="1" ht="12">
      <c r="B335" s="179"/>
      <c r="D335" s="150" t="s">
        <v>296</v>
      </c>
      <c r="E335" s="180" t="s">
        <v>1</v>
      </c>
      <c r="F335" s="181" t="s">
        <v>303</v>
      </c>
      <c r="H335" s="182">
        <v>2</v>
      </c>
      <c r="I335" s="183"/>
      <c r="L335" s="179"/>
      <c r="M335" s="184"/>
      <c r="T335" s="185"/>
      <c r="AT335" s="180" t="s">
        <v>296</v>
      </c>
      <c r="AU335" s="180" t="s">
        <v>89</v>
      </c>
      <c r="AV335" s="14" t="s">
        <v>171</v>
      </c>
      <c r="AW335" s="14" t="s">
        <v>33</v>
      </c>
      <c r="AX335" s="14" t="s">
        <v>86</v>
      </c>
      <c r="AY335" s="180" t="s">
        <v>150</v>
      </c>
    </row>
    <row r="336" spans="2:65" s="1" customFormat="1" ht="16.5" customHeight="1">
      <c r="B336" s="32"/>
      <c r="C336" s="136" t="s">
        <v>737</v>
      </c>
      <c r="D336" s="136" t="s">
        <v>153</v>
      </c>
      <c r="E336" s="137" t="s">
        <v>1945</v>
      </c>
      <c r="F336" s="138" t="s">
        <v>1946</v>
      </c>
      <c r="G336" s="139" t="s">
        <v>849</v>
      </c>
      <c r="H336" s="140">
        <v>2</v>
      </c>
      <c r="I336" s="141"/>
      <c r="J336" s="142">
        <f>ROUND(I336*H336,2)</f>
        <v>0</v>
      </c>
      <c r="K336" s="138" t="s">
        <v>294</v>
      </c>
      <c r="L336" s="143"/>
      <c r="M336" s="144" t="s">
        <v>1</v>
      </c>
      <c r="N336" s="145" t="s">
        <v>43</v>
      </c>
      <c r="P336" s="146">
        <f>O336*H336</f>
        <v>0</v>
      </c>
      <c r="Q336" s="146">
        <v>0.008</v>
      </c>
      <c r="R336" s="146">
        <f>Q336*H336</f>
        <v>0.016</v>
      </c>
      <c r="S336" s="146">
        <v>0</v>
      </c>
      <c r="T336" s="147">
        <f>S336*H336</f>
        <v>0</v>
      </c>
      <c r="AR336" s="148" t="s">
        <v>801</v>
      </c>
      <c r="AT336" s="148" t="s">
        <v>153</v>
      </c>
      <c r="AU336" s="148" t="s">
        <v>89</v>
      </c>
      <c r="AY336" s="17" t="s">
        <v>150</v>
      </c>
      <c r="BE336" s="149">
        <f>IF(N336="základní",J336,0)</f>
        <v>0</v>
      </c>
      <c r="BF336" s="149">
        <f>IF(N336="snížená",J336,0)</f>
        <v>0</v>
      </c>
      <c r="BG336" s="149">
        <f>IF(N336="zákl. přenesená",J336,0)</f>
        <v>0</v>
      </c>
      <c r="BH336" s="149">
        <f>IF(N336="sníž. přenesená",J336,0)</f>
        <v>0</v>
      </c>
      <c r="BI336" s="149">
        <f>IF(N336="nulová",J336,0)</f>
        <v>0</v>
      </c>
      <c r="BJ336" s="17" t="s">
        <v>86</v>
      </c>
      <c r="BK336" s="149">
        <f>ROUND(I336*H336,2)</f>
        <v>0</v>
      </c>
      <c r="BL336" s="17" t="s">
        <v>801</v>
      </c>
      <c r="BM336" s="148" t="s">
        <v>1947</v>
      </c>
    </row>
    <row r="337" spans="2:51" s="12" customFormat="1" ht="12">
      <c r="B337" s="166"/>
      <c r="D337" s="150" t="s">
        <v>296</v>
      </c>
      <c r="E337" s="167" t="s">
        <v>1</v>
      </c>
      <c r="F337" s="168" t="s">
        <v>1798</v>
      </c>
      <c r="H337" s="167" t="s">
        <v>1</v>
      </c>
      <c r="I337" s="169"/>
      <c r="L337" s="166"/>
      <c r="M337" s="170"/>
      <c r="T337" s="171"/>
      <c r="AT337" s="167" t="s">
        <v>296</v>
      </c>
      <c r="AU337" s="167" t="s">
        <v>89</v>
      </c>
      <c r="AV337" s="12" t="s">
        <v>86</v>
      </c>
      <c r="AW337" s="12" t="s">
        <v>33</v>
      </c>
      <c r="AX337" s="12" t="s">
        <v>78</v>
      </c>
      <c r="AY337" s="167" t="s">
        <v>150</v>
      </c>
    </row>
    <row r="338" spans="2:51" s="12" customFormat="1" ht="12">
      <c r="B338" s="166"/>
      <c r="D338" s="150" t="s">
        <v>296</v>
      </c>
      <c r="E338" s="167" t="s">
        <v>1</v>
      </c>
      <c r="F338" s="168" t="s">
        <v>1944</v>
      </c>
      <c r="H338" s="167" t="s">
        <v>1</v>
      </c>
      <c r="I338" s="169"/>
      <c r="L338" s="166"/>
      <c r="M338" s="170"/>
      <c r="T338" s="171"/>
      <c r="AT338" s="167" t="s">
        <v>296</v>
      </c>
      <c r="AU338" s="167" t="s">
        <v>89</v>
      </c>
      <c r="AV338" s="12" t="s">
        <v>86</v>
      </c>
      <c r="AW338" s="12" t="s">
        <v>33</v>
      </c>
      <c r="AX338" s="12" t="s">
        <v>78</v>
      </c>
      <c r="AY338" s="167" t="s">
        <v>150</v>
      </c>
    </row>
    <row r="339" spans="2:51" s="13" customFormat="1" ht="12">
      <c r="B339" s="172"/>
      <c r="D339" s="150" t="s">
        <v>296</v>
      </c>
      <c r="E339" s="173" t="s">
        <v>1</v>
      </c>
      <c r="F339" s="174" t="s">
        <v>1347</v>
      </c>
      <c r="H339" s="175">
        <v>2</v>
      </c>
      <c r="I339" s="176"/>
      <c r="L339" s="172"/>
      <c r="M339" s="177"/>
      <c r="T339" s="178"/>
      <c r="AT339" s="173" t="s">
        <v>296</v>
      </c>
      <c r="AU339" s="173" t="s">
        <v>89</v>
      </c>
      <c r="AV339" s="13" t="s">
        <v>89</v>
      </c>
      <c r="AW339" s="13" t="s">
        <v>33</v>
      </c>
      <c r="AX339" s="13" t="s">
        <v>78</v>
      </c>
      <c r="AY339" s="173" t="s">
        <v>150</v>
      </c>
    </row>
    <row r="340" spans="2:51" s="14" customFormat="1" ht="12">
      <c r="B340" s="179"/>
      <c r="D340" s="150" t="s">
        <v>296</v>
      </c>
      <c r="E340" s="180" t="s">
        <v>1</v>
      </c>
      <c r="F340" s="181" t="s">
        <v>303</v>
      </c>
      <c r="H340" s="182">
        <v>2</v>
      </c>
      <c r="I340" s="183"/>
      <c r="L340" s="179"/>
      <c r="M340" s="184"/>
      <c r="T340" s="185"/>
      <c r="AT340" s="180" t="s">
        <v>296</v>
      </c>
      <c r="AU340" s="180" t="s">
        <v>89</v>
      </c>
      <c r="AV340" s="14" t="s">
        <v>171</v>
      </c>
      <c r="AW340" s="14" t="s">
        <v>33</v>
      </c>
      <c r="AX340" s="14" t="s">
        <v>86</v>
      </c>
      <c r="AY340" s="180" t="s">
        <v>150</v>
      </c>
    </row>
    <row r="341" spans="2:65" s="1" customFormat="1" ht="24.2" customHeight="1">
      <c r="B341" s="32"/>
      <c r="C341" s="154" t="s">
        <v>755</v>
      </c>
      <c r="D341" s="154" t="s">
        <v>172</v>
      </c>
      <c r="E341" s="155" t="s">
        <v>1365</v>
      </c>
      <c r="F341" s="156" t="s">
        <v>1366</v>
      </c>
      <c r="G341" s="157" t="s">
        <v>849</v>
      </c>
      <c r="H341" s="158">
        <v>7</v>
      </c>
      <c r="I341" s="159"/>
      <c r="J341" s="160">
        <f>ROUND(I341*H341,2)</f>
        <v>0</v>
      </c>
      <c r="K341" s="156" t="s">
        <v>294</v>
      </c>
      <c r="L341" s="32"/>
      <c r="M341" s="161" t="s">
        <v>1</v>
      </c>
      <c r="N341" s="162" t="s">
        <v>43</v>
      </c>
      <c r="P341" s="146">
        <f>O341*H341</f>
        <v>0</v>
      </c>
      <c r="Q341" s="146">
        <v>0.00167</v>
      </c>
      <c r="R341" s="146">
        <f>Q341*H341</f>
        <v>0.01169</v>
      </c>
      <c r="S341" s="146">
        <v>0</v>
      </c>
      <c r="T341" s="147">
        <f>S341*H341</f>
        <v>0</v>
      </c>
      <c r="AR341" s="148" t="s">
        <v>171</v>
      </c>
      <c r="AT341" s="148" t="s">
        <v>172</v>
      </c>
      <c r="AU341" s="148" t="s">
        <v>89</v>
      </c>
      <c r="AY341" s="17" t="s">
        <v>150</v>
      </c>
      <c r="BE341" s="149">
        <f>IF(N341="základní",J341,0)</f>
        <v>0</v>
      </c>
      <c r="BF341" s="149">
        <f>IF(N341="snížená",J341,0)</f>
        <v>0</v>
      </c>
      <c r="BG341" s="149">
        <f>IF(N341="zákl. přenesená",J341,0)</f>
        <v>0</v>
      </c>
      <c r="BH341" s="149">
        <f>IF(N341="sníž. přenesená",J341,0)</f>
        <v>0</v>
      </c>
      <c r="BI341" s="149">
        <f>IF(N341="nulová",J341,0)</f>
        <v>0</v>
      </c>
      <c r="BJ341" s="17" t="s">
        <v>86</v>
      </c>
      <c r="BK341" s="149">
        <f>ROUND(I341*H341,2)</f>
        <v>0</v>
      </c>
      <c r="BL341" s="17" t="s">
        <v>171</v>
      </c>
      <c r="BM341" s="148" t="s">
        <v>1948</v>
      </c>
    </row>
    <row r="342" spans="2:51" s="12" customFormat="1" ht="12">
      <c r="B342" s="166"/>
      <c r="D342" s="150" t="s">
        <v>296</v>
      </c>
      <c r="E342" s="167" t="s">
        <v>1</v>
      </c>
      <c r="F342" s="168" t="s">
        <v>1798</v>
      </c>
      <c r="H342" s="167" t="s">
        <v>1</v>
      </c>
      <c r="I342" s="169"/>
      <c r="L342" s="166"/>
      <c r="M342" s="170"/>
      <c r="T342" s="171"/>
      <c r="AT342" s="167" t="s">
        <v>296</v>
      </c>
      <c r="AU342" s="167" t="s">
        <v>89</v>
      </c>
      <c r="AV342" s="12" t="s">
        <v>86</v>
      </c>
      <c r="AW342" s="12" t="s">
        <v>33</v>
      </c>
      <c r="AX342" s="12" t="s">
        <v>78</v>
      </c>
      <c r="AY342" s="167" t="s">
        <v>150</v>
      </c>
    </row>
    <row r="343" spans="2:51" s="12" customFormat="1" ht="12">
      <c r="B343" s="166"/>
      <c r="D343" s="150" t="s">
        <v>296</v>
      </c>
      <c r="E343" s="167" t="s">
        <v>1</v>
      </c>
      <c r="F343" s="168" t="s">
        <v>1944</v>
      </c>
      <c r="H343" s="167" t="s">
        <v>1</v>
      </c>
      <c r="I343" s="169"/>
      <c r="L343" s="166"/>
      <c r="M343" s="170"/>
      <c r="T343" s="171"/>
      <c r="AT343" s="167" t="s">
        <v>296</v>
      </c>
      <c r="AU343" s="167" t="s">
        <v>89</v>
      </c>
      <c r="AV343" s="12" t="s">
        <v>86</v>
      </c>
      <c r="AW343" s="12" t="s">
        <v>33</v>
      </c>
      <c r="AX343" s="12" t="s">
        <v>78</v>
      </c>
      <c r="AY343" s="167" t="s">
        <v>150</v>
      </c>
    </row>
    <row r="344" spans="2:51" s="13" customFormat="1" ht="12">
      <c r="B344" s="172"/>
      <c r="D344" s="150" t="s">
        <v>296</v>
      </c>
      <c r="E344" s="173" t="s">
        <v>1</v>
      </c>
      <c r="F344" s="174" t="s">
        <v>1949</v>
      </c>
      <c r="H344" s="175">
        <v>7</v>
      </c>
      <c r="I344" s="176"/>
      <c r="L344" s="172"/>
      <c r="M344" s="177"/>
      <c r="T344" s="178"/>
      <c r="AT344" s="173" t="s">
        <v>296</v>
      </c>
      <c r="AU344" s="173" t="s">
        <v>89</v>
      </c>
      <c r="AV344" s="13" t="s">
        <v>89</v>
      </c>
      <c r="AW344" s="13" t="s">
        <v>33</v>
      </c>
      <c r="AX344" s="13" t="s">
        <v>78</v>
      </c>
      <c r="AY344" s="173" t="s">
        <v>150</v>
      </c>
    </row>
    <row r="345" spans="2:51" s="14" customFormat="1" ht="12">
      <c r="B345" s="179"/>
      <c r="D345" s="150" t="s">
        <v>296</v>
      </c>
      <c r="E345" s="180" t="s">
        <v>1</v>
      </c>
      <c r="F345" s="181" t="s">
        <v>303</v>
      </c>
      <c r="H345" s="182">
        <v>7</v>
      </c>
      <c r="I345" s="183"/>
      <c r="L345" s="179"/>
      <c r="M345" s="184"/>
      <c r="T345" s="185"/>
      <c r="AT345" s="180" t="s">
        <v>296</v>
      </c>
      <c r="AU345" s="180" t="s">
        <v>89</v>
      </c>
      <c r="AV345" s="14" t="s">
        <v>171</v>
      </c>
      <c r="AW345" s="14" t="s">
        <v>33</v>
      </c>
      <c r="AX345" s="14" t="s">
        <v>86</v>
      </c>
      <c r="AY345" s="180" t="s">
        <v>150</v>
      </c>
    </row>
    <row r="346" spans="2:65" s="1" customFormat="1" ht="21.75" customHeight="1">
      <c r="B346" s="32"/>
      <c r="C346" s="136" t="s">
        <v>782</v>
      </c>
      <c r="D346" s="136" t="s">
        <v>153</v>
      </c>
      <c r="E346" s="137" t="s">
        <v>1950</v>
      </c>
      <c r="F346" s="138" t="s">
        <v>1951</v>
      </c>
      <c r="G346" s="139" t="s">
        <v>849</v>
      </c>
      <c r="H346" s="140">
        <v>3</v>
      </c>
      <c r="I346" s="141"/>
      <c r="J346" s="142">
        <f>ROUND(I346*H346,2)</f>
        <v>0</v>
      </c>
      <c r="K346" s="138" t="s">
        <v>1</v>
      </c>
      <c r="L346" s="143"/>
      <c r="M346" s="144" t="s">
        <v>1</v>
      </c>
      <c r="N346" s="145" t="s">
        <v>43</v>
      </c>
      <c r="P346" s="146">
        <f>O346*H346</f>
        <v>0</v>
      </c>
      <c r="Q346" s="146">
        <v>0.0028</v>
      </c>
      <c r="R346" s="146">
        <f>Q346*H346</f>
        <v>0.0084</v>
      </c>
      <c r="S346" s="146">
        <v>0</v>
      </c>
      <c r="T346" s="147">
        <f>S346*H346</f>
        <v>0</v>
      </c>
      <c r="AR346" s="148" t="s">
        <v>801</v>
      </c>
      <c r="AT346" s="148" t="s">
        <v>153</v>
      </c>
      <c r="AU346" s="148" t="s">
        <v>89</v>
      </c>
      <c r="AY346" s="17" t="s">
        <v>150</v>
      </c>
      <c r="BE346" s="149">
        <f>IF(N346="základní",J346,0)</f>
        <v>0</v>
      </c>
      <c r="BF346" s="149">
        <f>IF(N346="snížená",J346,0)</f>
        <v>0</v>
      </c>
      <c r="BG346" s="149">
        <f>IF(N346="zákl. přenesená",J346,0)</f>
        <v>0</v>
      </c>
      <c r="BH346" s="149">
        <f>IF(N346="sníž. přenesená",J346,0)</f>
        <v>0</v>
      </c>
      <c r="BI346" s="149">
        <f>IF(N346="nulová",J346,0)</f>
        <v>0</v>
      </c>
      <c r="BJ346" s="17" t="s">
        <v>86</v>
      </c>
      <c r="BK346" s="149">
        <f>ROUND(I346*H346,2)</f>
        <v>0</v>
      </c>
      <c r="BL346" s="17" t="s">
        <v>801</v>
      </c>
      <c r="BM346" s="148" t="s">
        <v>1952</v>
      </c>
    </row>
    <row r="347" spans="2:51" s="12" customFormat="1" ht="12">
      <c r="B347" s="166"/>
      <c r="D347" s="150" t="s">
        <v>296</v>
      </c>
      <c r="E347" s="167" t="s">
        <v>1</v>
      </c>
      <c r="F347" s="168" t="s">
        <v>1798</v>
      </c>
      <c r="H347" s="167" t="s">
        <v>1</v>
      </c>
      <c r="I347" s="169"/>
      <c r="L347" s="166"/>
      <c r="M347" s="170"/>
      <c r="T347" s="171"/>
      <c r="AT347" s="167" t="s">
        <v>296</v>
      </c>
      <c r="AU347" s="167" t="s">
        <v>89</v>
      </c>
      <c r="AV347" s="12" t="s">
        <v>86</v>
      </c>
      <c r="AW347" s="12" t="s">
        <v>33</v>
      </c>
      <c r="AX347" s="12" t="s">
        <v>78</v>
      </c>
      <c r="AY347" s="167" t="s">
        <v>150</v>
      </c>
    </row>
    <row r="348" spans="2:51" s="12" customFormat="1" ht="12">
      <c r="B348" s="166"/>
      <c r="D348" s="150" t="s">
        <v>296</v>
      </c>
      <c r="E348" s="167" t="s">
        <v>1</v>
      </c>
      <c r="F348" s="168" t="s">
        <v>1944</v>
      </c>
      <c r="H348" s="167" t="s">
        <v>1</v>
      </c>
      <c r="I348" s="169"/>
      <c r="L348" s="166"/>
      <c r="M348" s="170"/>
      <c r="T348" s="171"/>
      <c r="AT348" s="167" t="s">
        <v>296</v>
      </c>
      <c r="AU348" s="167" t="s">
        <v>89</v>
      </c>
      <c r="AV348" s="12" t="s">
        <v>86</v>
      </c>
      <c r="AW348" s="12" t="s">
        <v>33</v>
      </c>
      <c r="AX348" s="12" t="s">
        <v>78</v>
      </c>
      <c r="AY348" s="167" t="s">
        <v>150</v>
      </c>
    </row>
    <row r="349" spans="2:51" s="13" customFormat="1" ht="12">
      <c r="B349" s="172"/>
      <c r="D349" s="150" t="s">
        <v>296</v>
      </c>
      <c r="E349" s="173" t="s">
        <v>1</v>
      </c>
      <c r="F349" s="174" t="s">
        <v>1340</v>
      </c>
      <c r="H349" s="175">
        <v>3</v>
      </c>
      <c r="I349" s="176"/>
      <c r="L349" s="172"/>
      <c r="M349" s="177"/>
      <c r="T349" s="178"/>
      <c r="AT349" s="173" t="s">
        <v>296</v>
      </c>
      <c r="AU349" s="173" t="s">
        <v>89</v>
      </c>
      <c r="AV349" s="13" t="s">
        <v>89</v>
      </c>
      <c r="AW349" s="13" t="s">
        <v>33</v>
      </c>
      <c r="AX349" s="13" t="s">
        <v>78</v>
      </c>
      <c r="AY349" s="173" t="s">
        <v>150</v>
      </c>
    </row>
    <row r="350" spans="2:51" s="14" customFormat="1" ht="12">
      <c r="B350" s="179"/>
      <c r="D350" s="150" t="s">
        <v>296</v>
      </c>
      <c r="E350" s="180" t="s">
        <v>1</v>
      </c>
      <c r="F350" s="181" t="s">
        <v>303</v>
      </c>
      <c r="H350" s="182">
        <v>3</v>
      </c>
      <c r="I350" s="183"/>
      <c r="L350" s="179"/>
      <c r="M350" s="184"/>
      <c r="T350" s="185"/>
      <c r="AT350" s="180" t="s">
        <v>296</v>
      </c>
      <c r="AU350" s="180" t="s">
        <v>89</v>
      </c>
      <c r="AV350" s="14" t="s">
        <v>171</v>
      </c>
      <c r="AW350" s="14" t="s">
        <v>33</v>
      </c>
      <c r="AX350" s="14" t="s">
        <v>86</v>
      </c>
      <c r="AY350" s="180" t="s">
        <v>150</v>
      </c>
    </row>
    <row r="351" spans="2:65" s="1" customFormat="1" ht="21.75" customHeight="1">
      <c r="B351" s="32"/>
      <c r="C351" s="136" t="s">
        <v>798</v>
      </c>
      <c r="D351" s="136" t="s">
        <v>153</v>
      </c>
      <c r="E351" s="137" t="s">
        <v>1953</v>
      </c>
      <c r="F351" s="138" t="s">
        <v>1954</v>
      </c>
      <c r="G351" s="139" t="s">
        <v>849</v>
      </c>
      <c r="H351" s="140">
        <v>2</v>
      </c>
      <c r="I351" s="141"/>
      <c r="J351" s="142">
        <f>ROUND(I351*H351,2)</f>
        <v>0</v>
      </c>
      <c r="K351" s="138" t="s">
        <v>294</v>
      </c>
      <c r="L351" s="143"/>
      <c r="M351" s="144" t="s">
        <v>1</v>
      </c>
      <c r="N351" s="145" t="s">
        <v>43</v>
      </c>
      <c r="P351" s="146">
        <f>O351*H351</f>
        <v>0</v>
      </c>
      <c r="Q351" s="146">
        <v>0.0092</v>
      </c>
      <c r="R351" s="146">
        <f>Q351*H351</f>
        <v>0.0184</v>
      </c>
      <c r="S351" s="146">
        <v>0</v>
      </c>
      <c r="T351" s="147">
        <f>S351*H351</f>
        <v>0</v>
      </c>
      <c r="AR351" s="148" t="s">
        <v>801</v>
      </c>
      <c r="AT351" s="148" t="s">
        <v>153</v>
      </c>
      <c r="AU351" s="148" t="s">
        <v>89</v>
      </c>
      <c r="AY351" s="17" t="s">
        <v>150</v>
      </c>
      <c r="BE351" s="149">
        <f>IF(N351="základní",J351,0)</f>
        <v>0</v>
      </c>
      <c r="BF351" s="149">
        <f>IF(N351="snížená",J351,0)</f>
        <v>0</v>
      </c>
      <c r="BG351" s="149">
        <f>IF(N351="zákl. přenesená",J351,0)</f>
        <v>0</v>
      </c>
      <c r="BH351" s="149">
        <f>IF(N351="sníž. přenesená",J351,0)</f>
        <v>0</v>
      </c>
      <c r="BI351" s="149">
        <f>IF(N351="nulová",J351,0)</f>
        <v>0</v>
      </c>
      <c r="BJ351" s="17" t="s">
        <v>86</v>
      </c>
      <c r="BK351" s="149">
        <f>ROUND(I351*H351,2)</f>
        <v>0</v>
      </c>
      <c r="BL351" s="17" t="s">
        <v>801</v>
      </c>
      <c r="BM351" s="148" t="s">
        <v>1955</v>
      </c>
    </row>
    <row r="352" spans="2:51" s="12" customFormat="1" ht="12">
      <c r="B352" s="166"/>
      <c r="D352" s="150" t="s">
        <v>296</v>
      </c>
      <c r="E352" s="167" t="s">
        <v>1</v>
      </c>
      <c r="F352" s="168" t="s">
        <v>1798</v>
      </c>
      <c r="H352" s="167" t="s">
        <v>1</v>
      </c>
      <c r="I352" s="169"/>
      <c r="L352" s="166"/>
      <c r="M352" s="170"/>
      <c r="T352" s="171"/>
      <c r="AT352" s="167" t="s">
        <v>296</v>
      </c>
      <c r="AU352" s="167" t="s">
        <v>89</v>
      </c>
      <c r="AV352" s="12" t="s">
        <v>86</v>
      </c>
      <c r="AW352" s="12" t="s">
        <v>33</v>
      </c>
      <c r="AX352" s="12" t="s">
        <v>78</v>
      </c>
      <c r="AY352" s="167" t="s">
        <v>150</v>
      </c>
    </row>
    <row r="353" spans="2:51" s="12" customFormat="1" ht="12">
      <c r="B353" s="166"/>
      <c r="D353" s="150" t="s">
        <v>296</v>
      </c>
      <c r="E353" s="167" t="s">
        <v>1</v>
      </c>
      <c r="F353" s="168" t="s">
        <v>1944</v>
      </c>
      <c r="H353" s="167" t="s">
        <v>1</v>
      </c>
      <c r="I353" s="169"/>
      <c r="L353" s="166"/>
      <c r="M353" s="170"/>
      <c r="T353" s="171"/>
      <c r="AT353" s="167" t="s">
        <v>296</v>
      </c>
      <c r="AU353" s="167" t="s">
        <v>89</v>
      </c>
      <c r="AV353" s="12" t="s">
        <v>86</v>
      </c>
      <c r="AW353" s="12" t="s">
        <v>33</v>
      </c>
      <c r="AX353" s="12" t="s">
        <v>78</v>
      </c>
      <c r="AY353" s="167" t="s">
        <v>150</v>
      </c>
    </row>
    <row r="354" spans="2:51" s="13" customFormat="1" ht="12">
      <c r="B354" s="172"/>
      <c r="D354" s="150" t="s">
        <v>296</v>
      </c>
      <c r="E354" s="173" t="s">
        <v>1</v>
      </c>
      <c r="F354" s="174" t="s">
        <v>1347</v>
      </c>
      <c r="H354" s="175">
        <v>2</v>
      </c>
      <c r="I354" s="176"/>
      <c r="L354" s="172"/>
      <c r="M354" s="177"/>
      <c r="T354" s="178"/>
      <c r="AT354" s="173" t="s">
        <v>296</v>
      </c>
      <c r="AU354" s="173" t="s">
        <v>89</v>
      </c>
      <c r="AV354" s="13" t="s">
        <v>89</v>
      </c>
      <c r="AW354" s="13" t="s">
        <v>33</v>
      </c>
      <c r="AX354" s="13" t="s">
        <v>78</v>
      </c>
      <c r="AY354" s="173" t="s">
        <v>150</v>
      </c>
    </row>
    <row r="355" spans="2:51" s="14" customFormat="1" ht="12">
      <c r="B355" s="179"/>
      <c r="D355" s="150" t="s">
        <v>296</v>
      </c>
      <c r="E355" s="180" t="s">
        <v>1</v>
      </c>
      <c r="F355" s="181" t="s">
        <v>303</v>
      </c>
      <c r="H355" s="182">
        <v>2</v>
      </c>
      <c r="I355" s="183"/>
      <c r="L355" s="179"/>
      <c r="M355" s="184"/>
      <c r="T355" s="185"/>
      <c r="AT355" s="180" t="s">
        <v>296</v>
      </c>
      <c r="AU355" s="180" t="s">
        <v>89</v>
      </c>
      <c r="AV355" s="14" t="s">
        <v>171</v>
      </c>
      <c r="AW355" s="14" t="s">
        <v>33</v>
      </c>
      <c r="AX355" s="14" t="s">
        <v>86</v>
      </c>
      <c r="AY355" s="180" t="s">
        <v>150</v>
      </c>
    </row>
    <row r="356" spans="2:65" s="1" customFormat="1" ht="16.5" customHeight="1">
      <c r="B356" s="32"/>
      <c r="C356" s="136" t="s">
        <v>805</v>
      </c>
      <c r="D356" s="136" t="s">
        <v>153</v>
      </c>
      <c r="E356" s="137" t="s">
        <v>1956</v>
      </c>
      <c r="F356" s="138" t="s">
        <v>1957</v>
      </c>
      <c r="G356" s="139" t="s">
        <v>849</v>
      </c>
      <c r="H356" s="140">
        <v>1</v>
      </c>
      <c r="I356" s="141"/>
      <c r="J356" s="142">
        <f>ROUND(I356*H356,2)</f>
        <v>0</v>
      </c>
      <c r="K356" s="138" t="s">
        <v>294</v>
      </c>
      <c r="L356" s="143"/>
      <c r="M356" s="144" t="s">
        <v>1</v>
      </c>
      <c r="N356" s="145" t="s">
        <v>43</v>
      </c>
      <c r="P356" s="146">
        <f>O356*H356</f>
        <v>0</v>
      </c>
      <c r="Q356" s="146">
        <v>0.0121</v>
      </c>
      <c r="R356" s="146">
        <f>Q356*H356</f>
        <v>0.0121</v>
      </c>
      <c r="S356" s="146">
        <v>0</v>
      </c>
      <c r="T356" s="147">
        <f>S356*H356</f>
        <v>0</v>
      </c>
      <c r="AR356" s="148" t="s">
        <v>801</v>
      </c>
      <c r="AT356" s="148" t="s">
        <v>153</v>
      </c>
      <c r="AU356" s="148" t="s">
        <v>89</v>
      </c>
      <c r="AY356" s="17" t="s">
        <v>150</v>
      </c>
      <c r="BE356" s="149">
        <f>IF(N356="základní",J356,0)</f>
        <v>0</v>
      </c>
      <c r="BF356" s="149">
        <f>IF(N356="snížená",J356,0)</f>
        <v>0</v>
      </c>
      <c r="BG356" s="149">
        <f>IF(N356="zákl. přenesená",J356,0)</f>
        <v>0</v>
      </c>
      <c r="BH356" s="149">
        <f>IF(N356="sníž. přenesená",J356,0)</f>
        <v>0</v>
      </c>
      <c r="BI356" s="149">
        <f>IF(N356="nulová",J356,0)</f>
        <v>0</v>
      </c>
      <c r="BJ356" s="17" t="s">
        <v>86</v>
      </c>
      <c r="BK356" s="149">
        <f>ROUND(I356*H356,2)</f>
        <v>0</v>
      </c>
      <c r="BL356" s="17" t="s">
        <v>801</v>
      </c>
      <c r="BM356" s="148" t="s">
        <v>1958</v>
      </c>
    </row>
    <row r="357" spans="2:51" s="12" customFormat="1" ht="12">
      <c r="B357" s="166"/>
      <c r="D357" s="150" t="s">
        <v>296</v>
      </c>
      <c r="E357" s="167" t="s">
        <v>1</v>
      </c>
      <c r="F357" s="168" t="s">
        <v>1798</v>
      </c>
      <c r="H357" s="167" t="s">
        <v>1</v>
      </c>
      <c r="I357" s="169"/>
      <c r="L357" s="166"/>
      <c r="M357" s="170"/>
      <c r="T357" s="171"/>
      <c r="AT357" s="167" t="s">
        <v>296</v>
      </c>
      <c r="AU357" s="167" t="s">
        <v>89</v>
      </c>
      <c r="AV357" s="12" t="s">
        <v>86</v>
      </c>
      <c r="AW357" s="12" t="s">
        <v>33</v>
      </c>
      <c r="AX357" s="12" t="s">
        <v>78</v>
      </c>
      <c r="AY357" s="167" t="s">
        <v>150</v>
      </c>
    </row>
    <row r="358" spans="2:51" s="12" customFormat="1" ht="12">
      <c r="B358" s="166"/>
      <c r="D358" s="150" t="s">
        <v>296</v>
      </c>
      <c r="E358" s="167" t="s">
        <v>1</v>
      </c>
      <c r="F358" s="168" t="s">
        <v>1944</v>
      </c>
      <c r="H358" s="167" t="s">
        <v>1</v>
      </c>
      <c r="I358" s="169"/>
      <c r="L358" s="166"/>
      <c r="M358" s="170"/>
      <c r="T358" s="171"/>
      <c r="AT358" s="167" t="s">
        <v>296</v>
      </c>
      <c r="AU358" s="167" t="s">
        <v>89</v>
      </c>
      <c r="AV358" s="12" t="s">
        <v>86</v>
      </c>
      <c r="AW358" s="12" t="s">
        <v>33</v>
      </c>
      <c r="AX358" s="12" t="s">
        <v>78</v>
      </c>
      <c r="AY358" s="167" t="s">
        <v>150</v>
      </c>
    </row>
    <row r="359" spans="2:51" s="13" customFormat="1" ht="12">
      <c r="B359" s="172"/>
      <c r="D359" s="150" t="s">
        <v>296</v>
      </c>
      <c r="E359" s="173" t="s">
        <v>1</v>
      </c>
      <c r="F359" s="174" t="s">
        <v>1341</v>
      </c>
      <c r="H359" s="175">
        <v>1</v>
      </c>
      <c r="I359" s="176"/>
      <c r="L359" s="172"/>
      <c r="M359" s="177"/>
      <c r="T359" s="178"/>
      <c r="AT359" s="173" t="s">
        <v>296</v>
      </c>
      <c r="AU359" s="173" t="s">
        <v>89</v>
      </c>
      <c r="AV359" s="13" t="s">
        <v>89</v>
      </c>
      <c r="AW359" s="13" t="s">
        <v>33</v>
      </c>
      <c r="AX359" s="13" t="s">
        <v>78</v>
      </c>
      <c r="AY359" s="173" t="s">
        <v>150</v>
      </c>
    </row>
    <row r="360" spans="2:51" s="14" customFormat="1" ht="12">
      <c r="B360" s="179"/>
      <c r="D360" s="150" t="s">
        <v>296</v>
      </c>
      <c r="E360" s="180" t="s">
        <v>1</v>
      </c>
      <c r="F360" s="181" t="s">
        <v>303</v>
      </c>
      <c r="H360" s="182">
        <v>1</v>
      </c>
      <c r="I360" s="183"/>
      <c r="L360" s="179"/>
      <c r="M360" s="184"/>
      <c r="T360" s="185"/>
      <c r="AT360" s="180" t="s">
        <v>296</v>
      </c>
      <c r="AU360" s="180" t="s">
        <v>89</v>
      </c>
      <c r="AV360" s="14" t="s">
        <v>171</v>
      </c>
      <c r="AW360" s="14" t="s">
        <v>33</v>
      </c>
      <c r="AX360" s="14" t="s">
        <v>86</v>
      </c>
      <c r="AY360" s="180" t="s">
        <v>150</v>
      </c>
    </row>
    <row r="361" spans="2:65" s="1" customFormat="1" ht="24.2" customHeight="1">
      <c r="B361" s="32"/>
      <c r="C361" s="136" t="s">
        <v>813</v>
      </c>
      <c r="D361" s="136" t="s">
        <v>153</v>
      </c>
      <c r="E361" s="137" t="s">
        <v>1959</v>
      </c>
      <c r="F361" s="138" t="s">
        <v>1960</v>
      </c>
      <c r="G361" s="139" t="s">
        <v>849</v>
      </c>
      <c r="H361" s="140">
        <v>1</v>
      </c>
      <c r="I361" s="141"/>
      <c r="J361" s="142">
        <f>ROUND(I361*H361,2)</f>
        <v>0</v>
      </c>
      <c r="K361" s="138" t="s">
        <v>1</v>
      </c>
      <c r="L361" s="143"/>
      <c r="M361" s="144" t="s">
        <v>1</v>
      </c>
      <c r="N361" s="145" t="s">
        <v>43</v>
      </c>
      <c r="P361" s="146">
        <f>O361*H361</f>
        <v>0</v>
      </c>
      <c r="Q361" s="146">
        <v>0.0112</v>
      </c>
      <c r="R361" s="146">
        <f>Q361*H361</f>
        <v>0.0112</v>
      </c>
      <c r="S361" s="146">
        <v>0</v>
      </c>
      <c r="T361" s="147">
        <f>S361*H361</f>
        <v>0</v>
      </c>
      <c r="AR361" s="148" t="s">
        <v>801</v>
      </c>
      <c r="AT361" s="148" t="s">
        <v>153</v>
      </c>
      <c r="AU361" s="148" t="s">
        <v>89</v>
      </c>
      <c r="AY361" s="17" t="s">
        <v>150</v>
      </c>
      <c r="BE361" s="149">
        <f>IF(N361="základní",J361,0)</f>
        <v>0</v>
      </c>
      <c r="BF361" s="149">
        <f>IF(N361="snížená",J361,0)</f>
        <v>0</v>
      </c>
      <c r="BG361" s="149">
        <f>IF(N361="zákl. přenesená",J361,0)</f>
        <v>0</v>
      </c>
      <c r="BH361" s="149">
        <f>IF(N361="sníž. přenesená",J361,0)</f>
        <v>0</v>
      </c>
      <c r="BI361" s="149">
        <f>IF(N361="nulová",J361,0)</f>
        <v>0</v>
      </c>
      <c r="BJ361" s="17" t="s">
        <v>86</v>
      </c>
      <c r="BK361" s="149">
        <f>ROUND(I361*H361,2)</f>
        <v>0</v>
      </c>
      <c r="BL361" s="17" t="s">
        <v>801</v>
      </c>
      <c r="BM361" s="148" t="s">
        <v>1961</v>
      </c>
    </row>
    <row r="362" spans="2:51" s="12" customFormat="1" ht="12">
      <c r="B362" s="166"/>
      <c r="D362" s="150" t="s">
        <v>296</v>
      </c>
      <c r="E362" s="167" t="s">
        <v>1</v>
      </c>
      <c r="F362" s="168" t="s">
        <v>1798</v>
      </c>
      <c r="H362" s="167" t="s">
        <v>1</v>
      </c>
      <c r="I362" s="169"/>
      <c r="L362" s="166"/>
      <c r="M362" s="170"/>
      <c r="T362" s="171"/>
      <c r="AT362" s="167" t="s">
        <v>296</v>
      </c>
      <c r="AU362" s="167" t="s">
        <v>89</v>
      </c>
      <c r="AV362" s="12" t="s">
        <v>86</v>
      </c>
      <c r="AW362" s="12" t="s">
        <v>33</v>
      </c>
      <c r="AX362" s="12" t="s">
        <v>78</v>
      </c>
      <c r="AY362" s="167" t="s">
        <v>150</v>
      </c>
    </row>
    <row r="363" spans="2:51" s="12" customFormat="1" ht="12">
      <c r="B363" s="166"/>
      <c r="D363" s="150" t="s">
        <v>296</v>
      </c>
      <c r="E363" s="167" t="s">
        <v>1</v>
      </c>
      <c r="F363" s="168" t="s">
        <v>1944</v>
      </c>
      <c r="H363" s="167" t="s">
        <v>1</v>
      </c>
      <c r="I363" s="169"/>
      <c r="L363" s="166"/>
      <c r="M363" s="170"/>
      <c r="T363" s="171"/>
      <c r="AT363" s="167" t="s">
        <v>296</v>
      </c>
      <c r="AU363" s="167" t="s">
        <v>89</v>
      </c>
      <c r="AV363" s="12" t="s">
        <v>86</v>
      </c>
      <c r="AW363" s="12" t="s">
        <v>33</v>
      </c>
      <c r="AX363" s="12" t="s">
        <v>78</v>
      </c>
      <c r="AY363" s="167" t="s">
        <v>150</v>
      </c>
    </row>
    <row r="364" spans="2:51" s="13" customFormat="1" ht="12">
      <c r="B364" s="172"/>
      <c r="D364" s="150" t="s">
        <v>296</v>
      </c>
      <c r="E364" s="173" t="s">
        <v>1</v>
      </c>
      <c r="F364" s="174" t="s">
        <v>1341</v>
      </c>
      <c r="H364" s="175">
        <v>1</v>
      </c>
      <c r="I364" s="176"/>
      <c r="L364" s="172"/>
      <c r="M364" s="177"/>
      <c r="T364" s="178"/>
      <c r="AT364" s="173" t="s">
        <v>296</v>
      </c>
      <c r="AU364" s="173" t="s">
        <v>89</v>
      </c>
      <c r="AV364" s="13" t="s">
        <v>89</v>
      </c>
      <c r="AW364" s="13" t="s">
        <v>33</v>
      </c>
      <c r="AX364" s="13" t="s">
        <v>78</v>
      </c>
      <c r="AY364" s="173" t="s">
        <v>150</v>
      </c>
    </row>
    <row r="365" spans="2:51" s="14" customFormat="1" ht="12">
      <c r="B365" s="179"/>
      <c r="D365" s="150" t="s">
        <v>296</v>
      </c>
      <c r="E365" s="180" t="s">
        <v>1</v>
      </c>
      <c r="F365" s="181" t="s">
        <v>303</v>
      </c>
      <c r="H365" s="182">
        <v>1</v>
      </c>
      <c r="I365" s="183"/>
      <c r="L365" s="179"/>
      <c r="M365" s="184"/>
      <c r="T365" s="185"/>
      <c r="AT365" s="180" t="s">
        <v>296</v>
      </c>
      <c r="AU365" s="180" t="s">
        <v>89</v>
      </c>
      <c r="AV365" s="14" t="s">
        <v>171</v>
      </c>
      <c r="AW365" s="14" t="s">
        <v>33</v>
      </c>
      <c r="AX365" s="14" t="s">
        <v>86</v>
      </c>
      <c r="AY365" s="180" t="s">
        <v>150</v>
      </c>
    </row>
    <row r="366" spans="2:65" s="1" customFormat="1" ht="24.2" customHeight="1">
      <c r="B366" s="32"/>
      <c r="C366" s="154" t="s">
        <v>820</v>
      </c>
      <c r="D366" s="154" t="s">
        <v>172</v>
      </c>
      <c r="E366" s="155" t="s">
        <v>1373</v>
      </c>
      <c r="F366" s="156" t="s">
        <v>1374</v>
      </c>
      <c r="G366" s="157" t="s">
        <v>849</v>
      </c>
      <c r="H366" s="158">
        <v>1</v>
      </c>
      <c r="I366" s="159"/>
      <c r="J366" s="160">
        <f>ROUND(I366*H366,2)</f>
        <v>0</v>
      </c>
      <c r="K366" s="156" t="s">
        <v>294</v>
      </c>
      <c r="L366" s="32"/>
      <c r="M366" s="161" t="s">
        <v>1</v>
      </c>
      <c r="N366" s="162" t="s">
        <v>43</v>
      </c>
      <c r="P366" s="146">
        <f>O366*H366</f>
        <v>0</v>
      </c>
      <c r="Q366" s="146">
        <v>0.00171</v>
      </c>
      <c r="R366" s="146">
        <f>Q366*H366</f>
        <v>0.00171</v>
      </c>
      <c r="S366" s="146">
        <v>0</v>
      </c>
      <c r="T366" s="147">
        <f>S366*H366</f>
        <v>0</v>
      </c>
      <c r="AR366" s="148" t="s">
        <v>171</v>
      </c>
      <c r="AT366" s="148" t="s">
        <v>172</v>
      </c>
      <c r="AU366" s="148" t="s">
        <v>89</v>
      </c>
      <c r="AY366" s="17" t="s">
        <v>150</v>
      </c>
      <c r="BE366" s="149">
        <f>IF(N366="základní",J366,0)</f>
        <v>0</v>
      </c>
      <c r="BF366" s="149">
        <f>IF(N366="snížená",J366,0)</f>
        <v>0</v>
      </c>
      <c r="BG366" s="149">
        <f>IF(N366="zákl. přenesená",J366,0)</f>
        <v>0</v>
      </c>
      <c r="BH366" s="149">
        <f>IF(N366="sníž. přenesená",J366,0)</f>
        <v>0</v>
      </c>
      <c r="BI366" s="149">
        <f>IF(N366="nulová",J366,0)</f>
        <v>0</v>
      </c>
      <c r="BJ366" s="17" t="s">
        <v>86</v>
      </c>
      <c r="BK366" s="149">
        <f>ROUND(I366*H366,2)</f>
        <v>0</v>
      </c>
      <c r="BL366" s="17" t="s">
        <v>171</v>
      </c>
      <c r="BM366" s="148" t="s">
        <v>1962</v>
      </c>
    </row>
    <row r="367" spans="2:51" s="12" customFormat="1" ht="12">
      <c r="B367" s="166"/>
      <c r="D367" s="150" t="s">
        <v>296</v>
      </c>
      <c r="E367" s="167" t="s">
        <v>1</v>
      </c>
      <c r="F367" s="168" t="s">
        <v>1798</v>
      </c>
      <c r="H367" s="167" t="s">
        <v>1</v>
      </c>
      <c r="I367" s="169"/>
      <c r="L367" s="166"/>
      <c r="M367" s="170"/>
      <c r="T367" s="171"/>
      <c r="AT367" s="167" t="s">
        <v>296</v>
      </c>
      <c r="AU367" s="167" t="s">
        <v>89</v>
      </c>
      <c r="AV367" s="12" t="s">
        <v>86</v>
      </c>
      <c r="AW367" s="12" t="s">
        <v>33</v>
      </c>
      <c r="AX367" s="12" t="s">
        <v>78</v>
      </c>
      <c r="AY367" s="167" t="s">
        <v>150</v>
      </c>
    </row>
    <row r="368" spans="2:51" s="12" customFormat="1" ht="12">
      <c r="B368" s="166"/>
      <c r="D368" s="150" t="s">
        <v>296</v>
      </c>
      <c r="E368" s="167" t="s">
        <v>1</v>
      </c>
      <c r="F368" s="168" t="s">
        <v>1944</v>
      </c>
      <c r="H368" s="167" t="s">
        <v>1</v>
      </c>
      <c r="I368" s="169"/>
      <c r="L368" s="166"/>
      <c r="M368" s="170"/>
      <c r="T368" s="171"/>
      <c r="AT368" s="167" t="s">
        <v>296</v>
      </c>
      <c r="AU368" s="167" t="s">
        <v>89</v>
      </c>
      <c r="AV368" s="12" t="s">
        <v>86</v>
      </c>
      <c r="AW368" s="12" t="s">
        <v>33</v>
      </c>
      <c r="AX368" s="12" t="s">
        <v>78</v>
      </c>
      <c r="AY368" s="167" t="s">
        <v>150</v>
      </c>
    </row>
    <row r="369" spans="2:51" s="13" customFormat="1" ht="12">
      <c r="B369" s="172"/>
      <c r="D369" s="150" t="s">
        <v>296</v>
      </c>
      <c r="E369" s="173" t="s">
        <v>1</v>
      </c>
      <c r="F369" s="174" t="s">
        <v>1341</v>
      </c>
      <c r="H369" s="175">
        <v>1</v>
      </c>
      <c r="I369" s="176"/>
      <c r="L369" s="172"/>
      <c r="M369" s="177"/>
      <c r="T369" s="178"/>
      <c r="AT369" s="173" t="s">
        <v>296</v>
      </c>
      <c r="AU369" s="173" t="s">
        <v>89</v>
      </c>
      <c r="AV369" s="13" t="s">
        <v>89</v>
      </c>
      <c r="AW369" s="13" t="s">
        <v>33</v>
      </c>
      <c r="AX369" s="13" t="s">
        <v>78</v>
      </c>
      <c r="AY369" s="173" t="s">
        <v>150</v>
      </c>
    </row>
    <row r="370" spans="2:51" s="14" customFormat="1" ht="12">
      <c r="B370" s="179"/>
      <c r="D370" s="150" t="s">
        <v>296</v>
      </c>
      <c r="E370" s="180" t="s">
        <v>1</v>
      </c>
      <c r="F370" s="181" t="s">
        <v>303</v>
      </c>
      <c r="H370" s="182">
        <v>1</v>
      </c>
      <c r="I370" s="183"/>
      <c r="L370" s="179"/>
      <c r="M370" s="184"/>
      <c r="T370" s="185"/>
      <c r="AT370" s="180" t="s">
        <v>296</v>
      </c>
      <c r="AU370" s="180" t="s">
        <v>89</v>
      </c>
      <c r="AV370" s="14" t="s">
        <v>171</v>
      </c>
      <c r="AW370" s="14" t="s">
        <v>33</v>
      </c>
      <c r="AX370" s="14" t="s">
        <v>86</v>
      </c>
      <c r="AY370" s="180" t="s">
        <v>150</v>
      </c>
    </row>
    <row r="371" spans="2:65" s="1" customFormat="1" ht="24.2" customHeight="1">
      <c r="B371" s="32"/>
      <c r="C371" s="136" t="s">
        <v>824</v>
      </c>
      <c r="D371" s="136" t="s">
        <v>153</v>
      </c>
      <c r="E371" s="137" t="s">
        <v>1382</v>
      </c>
      <c r="F371" s="138" t="s">
        <v>1963</v>
      </c>
      <c r="G371" s="139" t="s">
        <v>849</v>
      </c>
      <c r="H371" s="140">
        <v>1</v>
      </c>
      <c r="I371" s="141"/>
      <c r="J371" s="142">
        <f>ROUND(I371*H371,2)</f>
        <v>0</v>
      </c>
      <c r="K371" s="138" t="s">
        <v>294</v>
      </c>
      <c r="L371" s="143"/>
      <c r="M371" s="144" t="s">
        <v>1</v>
      </c>
      <c r="N371" s="145" t="s">
        <v>43</v>
      </c>
      <c r="P371" s="146">
        <f>O371*H371</f>
        <v>0</v>
      </c>
      <c r="Q371" s="146">
        <v>0.0197</v>
      </c>
      <c r="R371" s="146">
        <f>Q371*H371</f>
        <v>0.0197</v>
      </c>
      <c r="S371" s="146">
        <v>0</v>
      </c>
      <c r="T371" s="147">
        <f>S371*H371</f>
        <v>0</v>
      </c>
      <c r="AR371" s="148" t="s">
        <v>801</v>
      </c>
      <c r="AT371" s="148" t="s">
        <v>153</v>
      </c>
      <c r="AU371" s="148" t="s">
        <v>89</v>
      </c>
      <c r="AY371" s="17" t="s">
        <v>150</v>
      </c>
      <c r="BE371" s="149">
        <f>IF(N371="základní",J371,0)</f>
        <v>0</v>
      </c>
      <c r="BF371" s="149">
        <f>IF(N371="snížená",J371,0)</f>
        <v>0</v>
      </c>
      <c r="BG371" s="149">
        <f>IF(N371="zákl. přenesená",J371,0)</f>
        <v>0</v>
      </c>
      <c r="BH371" s="149">
        <f>IF(N371="sníž. přenesená",J371,0)</f>
        <v>0</v>
      </c>
      <c r="BI371" s="149">
        <f>IF(N371="nulová",J371,0)</f>
        <v>0</v>
      </c>
      <c r="BJ371" s="17" t="s">
        <v>86</v>
      </c>
      <c r="BK371" s="149">
        <f>ROUND(I371*H371,2)</f>
        <v>0</v>
      </c>
      <c r="BL371" s="17" t="s">
        <v>801</v>
      </c>
      <c r="BM371" s="148" t="s">
        <v>1964</v>
      </c>
    </row>
    <row r="372" spans="2:51" s="12" customFormat="1" ht="12">
      <c r="B372" s="166"/>
      <c r="D372" s="150" t="s">
        <v>296</v>
      </c>
      <c r="E372" s="167" t="s">
        <v>1</v>
      </c>
      <c r="F372" s="168" t="s">
        <v>1798</v>
      </c>
      <c r="H372" s="167" t="s">
        <v>1</v>
      </c>
      <c r="I372" s="169"/>
      <c r="L372" s="166"/>
      <c r="M372" s="170"/>
      <c r="T372" s="171"/>
      <c r="AT372" s="167" t="s">
        <v>296</v>
      </c>
      <c r="AU372" s="167" t="s">
        <v>89</v>
      </c>
      <c r="AV372" s="12" t="s">
        <v>86</v>
      </c>
      <c r="AW372" s="12" t="s">
        <v>33</v>
      </c>
      <c r="AX372" s="12" t="s">
        <v>78</v>
      </c>
      <c r="AY372" s="167" t="s">
        <v>150</v>
      </c>
    </row>
    <row r="373" spans="2:51" s="12" customFormat="1" ht="12">
      <c r="B373" s="166"/>
      <c r="D373" s="150" t="s">
        <v>296</v>
      </c>
      <c r="E373" s="167" t="s">
        <v>1</v>
      </c>
      <c r="F373" s="168" t="s">
        <v>1944</v>
      </c>
      <c r="H373" s="167" t="s">
        <v>1</v>
      </c>
      <c r="I373" s="169"/>
      <c r="L373" s="166"/>
      <c r="M373" s="170"/>
      <c r="T373" s="171"/>
      <c r="AT373" s="167" t="s">
        <v>296</v>
      </c>
      <c r="AU373" s="167" t="s">
        <v>89</v>
      </c>
      <c r="AV373" s="12" t="s">
        <v>86</v>
      </c>
      <c r="AW373" s="12" t="s">
        <v>33</v>
      </c>
      <c r="AX373" s="12" t="s">
        <v>78</v>
      </c>
      <c r="AY373" s="167" t="s">
        <v>150</v>
      </c>
    </row>
    <row r="374" spans="2:51" s="13" customFormat="1" ht="12">
      <c r="B374" s="172"/>
      <c r="D374" s="150" t="s">
        <v>296</v>
      </c>
      <c r="E374" s="173" t="s">
        <v>1</v>
      </c>
      <c r="F374" s="174" t="s">
        <v>1341</v>
      </c>
      <c r="H374" s="175">
        <v>1</v>
      </c>
      <c r="I374" s="176"/>
      <c r="L374" s="172"/>
      <c r="M374" s="177"/>
      <c r="T374" s="178"/>
      <c r="AT374" s="173" t="s">
        <v>296</v>
      </c>
      <c r="AU374" s="173" t="s">
        <v>89</v>
      </c>
      <c r="AV374" s="13" t="s">
        <v>89</v>
      </c>
      <c r="AW374" s="13" t="s">
        <v>33</v>
      </c>
      <c r="AX374" s="13" t="s">
        <v>78</v>
      </c>
      <c r="AY374" s="173" t="s">
        <v>150</v>
      </c>
    </row>
    <row r="375" spans="2:51" s="14" customFormat="1" ht="12">
      <c r="B375" s="179"/>
      <c r="D375" s="150" t="s">
        <v>296</v>
      </c>
      <c r="E375" s="180" t="s">
        <v>1</v>
      </c>
      <c r="F375" s="181" t="s">
        <v>303</v>
      </c>
      <c r="H375" s="182">
        <v>1</v>
      </c>
      <c r="I375" s="183"/>
      <c r="L375" s="179"/>
      <c r="M375" s="184"/>
      <c r="T375" s="185"/>
      <c r="AT375" s="180" t="s">
        <v>296</v>
      </c>
      <c r="AU375" s="180" t="s">
        <v>89</v>
      </c>
      <c r="AV375" s="14" t="s">
        <v>171</v>
      </c>
      <c r="AW375" s="14" t="s">
        <v>33</v>
      </c>
      <c r="AX375" s="14" t="s">
        <v>86</v>
      </c>
      <c r="AY375" s="180" t="s">
        <v>150</v>
      </c>
    </row>
    <row r="376" spans="2:65" s="1" customFormat="1" ht="24.2" customHeight="1">
      <c r="B376" s="32"/>
      <c r="C376" s="154" t="s">
        <v>830</v>
      </c>
      <c r="D376" s="154" t="s">
        <v>172</v>
      </c>
      <c r="E376" s="155" t="s">
        <v>1965</v>
      </c>
      <c r="F376" s="156" t="s">
        <v>1966</v>
      </c>
      <c r="G376" s="157" t="s">
        <v>849</v>
      </c>
      <c r="H376" s="158">
        <v>1</v>
      </c>
      <c r="I376" s="159"/>
      <c r="J376" s="160">
        <f>ROUND(I376*H376,2)</f>
        <v>0</v>
      </c>
      <c r="K376" s="156" t="s">
        <v>1</v>
      </c>
      <c r="L376" s="32"/>
      <c r="M376" s="161" t="s">
        <v>1</v>
      </c>
      <c r="N376" s="162" t="s">
        <v>43</v>
      </c>
      <c r="P376" s="146">
        <f>O376*H376</f>
        <v>0</v>
      </c>
      <c r="Q376" s="146">
        <v>0</v>
      </c>
      <c r="R376" s="146">
        <f>Q376*H376</f>
        <v>0</v>
      </c>
      <c r="S376" s="146">
        <v>1.92</v>
      </c>
      <c r="T376" s="147">
        <f>S376*H376</f>
        <v>1.92</v>
      </c>
      <c r="AR376" s="148" t="s">
        <v>171</v>
      </c>
      <c r="AT376" s="148" t="s">
        <v>172</v>
      </c>
      <c r="AU376" s="148" t="s">
        <v>89</v>
      </c>
      <c r="AY376" s="17" t="s">
        <v>150</v>
      </c>
      <c r="BE376" s="149">
        <f>IF(N376="základní",J376,0)</f>
        <v>0</v>
      </c>
      <c r="BF376" s="149">
        <f>IF(N376="snížená",J376,0)</f>
        <v>0</v>
      </c>
      <c r="BG376" s="149">
        <f>IF(N376="zákl. přenesená",J376,0)</f>
        <v>0</v>
      </c>
      <c r="BH376" s="149">
        <f>IF(N376="sníž. přenesená",J376,0)</f>
        <v>0</v>
      </c>
      <c r="BI376" s="149">
        <f>IF(N376="nulová",J376,0)</f>
        <v>0</v>
      </c>
      <c r="BJ376" s="17" t="s">
        <v>86</v>
      </c>
      <c r="BK376" s="149">
        <f>ROUND(I376*H376,2)</f>
        <v>0</v>
      </c>
      <c r="BL376" s="17" t="s">
        <v>171</v>
      </c>
      <c r="BM376" s="148" t="s">
        <v>1967</v>
      </c>
    </row>
    <row r="377" spans="2:51" s="12" customFormat="1" ht="12">
      <c r="B377" s="166"/>
      <c r="D377" s="150" t="s">
        <v>296</v>
      </c>
      <c r="E377" s="167" t="s">
        <v>1</v>
      </c>
      <c r="F377" s="168" t="s">
        <v>1968</v>
      </c>
      <c r="H377" s="167" t="s">
        <v>1</v>
      </c>
      <c r="I377" s="169"/>
      <c r="L377" s="166"/>
      <c r="M377" s="170"/>
      <c r="T377" s="171"/>
      <c r="AT377" s="167" t="s">
        <v>296</v>
      </c>
      <c r="AU377" s="167" t="s">
        <v>89</v>
      </c>
      <c r="AV377" s="12" t="s">
        <v>86</v>
      </c>
      <c r="AW377" s="12" t="s">
        <v>33</v>
      </c>
      <c r="AX377" s="12" t="s">
        <v>78</v>
      </c>
      <c r="AY377" s="167" t="s">
        <v>150</v>
      </c>
    </row>
    <row r="378" spans="2:51" s="12" customFormat="1" ht="12">
      <c r="B378" s="166"/>
      <c r="D378" s="150" t="s">
        <v>296</v>
      </c>
      <c r="E378" s="167" t="s">
        <v>1</v>
      </c>
      <c r="F378" s="168" t="s">
        <v>1969</v>
      </c>
      <c r="H378" s="167" t="s">
        <v>1</v>
      </c>
      <c r="I378" s="169"/>
      <c r="L378" s="166"/>
      <c r="M378" s="170"/>
      <c r="T378" s="171"/>
      <c r="AT378" s="167" t="s">
        <v>296</v>
      </c>
      <c r="AU378" s="167" t="s">
        <v>89</v>
      </c>
      <c r="AV378" s="12" t="s">
        <v>86</v>
      </c>
      <c r="AW378" s="12" t="s">
        <v>33</v>
      </c>
      <c r="AX378" s="12" t="s">
        <v>78</v>
      </c>
      <c r="AY378" s="167" t="s">
        <v>150</v>
      </c>
    </row>
    <row r="379" spans="2:51" s="13" customFormat="1" ht="12">
      <c r="B379" s="172"/>
      <c r="D379" s="150" t="s">
        <v>296</v>
      </c>
      <c r="E379" s="173" t="s">
        <v>1</v>
      </c>
      <c r="F379" s="174" t="s">
        <v>1341</v>
      </c>
      <c r="H379" s="175">
        <v>1</v>
      </c>
      <c r="I379" s="176"/>
      <c r="L379" s="172"/>
      <c r="M379" s="177"/>
      <c r="T379" s="178"/>
      <c r="AT379" s="173" t="s">
        <v>296</v>
      </c>
      <c r="AU379" s="173" t="s">
        <v>89</v>
      </c>
      <c r="AV379" s="13" t="s">
        <v>89</v>
      </c>
      <c r="AW379" s="13" t="s">
        <v>33</v>
      </c>
      <c r="AX379" s="13" t="s">
        <v>78</v>
      </c>
      <c r="AY379" s="173" t="s">
        <v>150</v>
      </c>
    </row>
    <row r="380" spans="2:51" s="14" customFormat="1" ht="12">
      <c r="B380" s="179"/>
      <c r="D380" s="150" t="s">
        <v>296</v>
      </c>
      <c r="E380" s="180" t="s">
        <v>1</v>
      </c>
      <c r="F380" s="181" t="s">
        <v>303</v>
      </c>
      <c r="H380" s="182">
        <v>1</v>
      </c>
      <c r="I380" s="183"/>
      <c r="L380" s="179"/>
      <c r="M380" s="184"/>
      <c r="T380" s="185"/>
      <c r="AT380" s="180" t="s">
        <v>296</v>
      </c>
      <c r="AU380" s="180" t="s">
        <v>89</v>
      </c>
      <c r="AV380" s="14" t="s">
        <v>171</v>
      </c>
      <c r="AW380" s="14" t="s">
        <v>33</v>
      </c>
      <c r="AX380" s="14" t="s">
        <v>86</v>
      </c>
      <c r="AY380" s="180" t="s">
        <v>150</v>
      </c>
    </row>
    <row r="381" spans="2:65" s="1" customFormat="1" ht="16.5" customHeight="1">
      <c r="B381" s="32"/>
      <c r="C381" s="154" t="s">
        <v>846</v>
      </c>
      <c r="D381" s="154" t="s">
        <v>172</v>
      </c>
      <c r="E381" s="155" t="s">
        <v>1970</v>
      </c>
      <c r="F381" s="156" t="s">
        <v>1971</v>
      </c>
      <c r="G381" s="157" t="s">
        <v>849</v>
      </c>
      <c r="H381" s="158">
        <v>1</v>
      </c>
      <c r="I381" s="159"/>
      <c r="J381" s="160">
        <f>ROUND(I381*H381,2)</f>
        <v>0</v>
      </c>
      <c r="K381" s="156" t="s">
        <v>294</v>
      </c>
      <c r="L381" s="32"/>
      <c r="M381" s="161" t="s">
        <v>1</v>
      </c>
      <c r="N381" s="162" t="s">
        <v>43</v>
      </c>
      <c r="P381" s="146">
        <f>O381*H381</f>
        <v>0</v>
      </c>
      <c r="Q381" s="146">
        <v>0.0018</v>
      </c>
      <c r="R381" s="146">
        <f>Q381*H381</f>
        <v>0.0018</v>
      </c>
      <c r="S381" s="146">
        <v>0</v>
      </c>
      <c r="T381" s="147">
        <f>S381*H381</f>
        <v>0</v>
      </c>
      <c r="AR381" s="148" t="s">
        <v>171</v>
      </c>
      <c r="AT381" s="148" t="s">
        <v>172</v>
      </c>
      <c r="AU381" s="148" t="s">
        <v>89</v>
      </c>
      <c r="AY381" s="17" t="s">
        <v>150</v>
      </c>
      <c r="BE381" s="149">
        <f>IF(N381="základní",J381,0)</f>
        <v>0</v>
      </c>
      <c r="BF381" s="149">
        <f>IF(N381="snížená",J381,0)</f>
        <v>0</v>
      </c>
      <c r="BG381" s="149">
        <f>IF(N381="zákl. přenesená",J381,0)</f>
        <v>0</v>
      </c>
      <c r="BH381" s="149">
        <f>IF(N381="sníž. přenesená",J381,0)</f>
        <v>0</v>
      </c>
      <c r="BI381" s="149">
        <f>IF(N381="nulová",J381,0)</f>
        <v>0</v>
      </c>
      <c r="BJ381" s="17" t="s">
        <v>86</v>
      </c>
      <c r="BK381" s="149">
        <f>ROUND(I381*H381,2)</f>
        <v>0</v>
      </c>
      <c r="BL381" s="17" t="s">
        <v>171</v>
      </c>
      <c r="BM381" s="148" t="s">
        <v>1972</v>
      </c>
    </row>
    <row r="382" spans="2:51" s="12" customFormat="1" ht="12">
      <c r="B382" s="166"/>
      <c r="D382" s="150" t="s">
        <v>296</v>
      </c>
      <c r="E382" s="167" t="s">
        <v>1</v>
      </c>
      <c r="F382" s="168" t="s">
        <v>1798</v>
      </c>
      <c r="H382" s="167" t="s">
        <v>1</v>
      </c>
      <c r="I382" s="169"/>
      <c r="L382" s="166"/>
      <c r="M382" s="170"/>
      <c r="T382" s="171"/>
      <c r="AT382" s="167" t="s">
        <v>296</v>
      </c>
      <c r="AU382" s="167" t="s">
        <v>89</v>
      </c>
      <c r="AV382" s="12" t="s">
        <v>86</v>
      </c>
      <c r="AW382" s="12" t="s">
        <v>33</v>
      </c>
      <c r="AX382" s="12" t="s">
        <v>78</v>
      </c>
      <c r="AY382" s="167" t="s">
        <v>150</v>
      </c>
    </row>
    <row r="383" spans="2:51" s="12" customFormat="1" ht="12">
      <c r="B383" s="166"/>
      <c r="D383" s="150" t="s">
        <v>296</v>
      </c>
      <c r="E383" s="167" t="s">
        <v>1</v>
      </c>
      <c r="F383" s="168" t="s">
        <v>1944</v>
      </c>
      <c r="H383" s="167" t="s">
        <v>1</v>
      </c>
      <c r="I383" s="169"/>
      <c r="L383" s="166"/>
      <c r="M383" s="170"/>
      <c r="T383" s="171"/>
      <c r="AT383" s="167" t="s">
        <v>296</v>
      </c>
      <c r="AU383" s="167" t="s">
        <v>89</v>
      </c>
      <c r="AV383" s="12" t="s">
        <v>86</v>
      </c>
      <c r="AW383" s="12" t="s">
        <v>33</v>
      </c>
      <c r="AX383" s="12" t="s">
        <v>78</v>
      </c>
      <c r="AY383" s="167" t="s">
        <v>150</v>
      </c>
    </row>
    <row r="384" spans="2:51" s="13" customFormat="1" ht="12">
      <c r="B384" s="172"/>
      <c r="D384" s="150" t="s">
        <v>296</v>
      </c>
      <c r="E384" s="173" t="s">
        <v>1</v>
      </c>
      <c r="F384" s="174" t="s">
        <v>1341</v>
      </c>
      <c r="H384" s="175">
        <v>1</v>
      </c>
      <c r="I384" s="176"/>
      <c r="L384" s="172"/>
      <c r="M384" s="177"/>
      <c r="T384" s="178"/>
      <c r="AT384" s="173" t="s">
        <v>296</v>
      </c>
      <c r="AU384" s="173" t="s">
        <v>89</v>
      </c>
      <c r="AV384" s="13" t="s">
        <v>89</v>
      </c>
      <c r="AW384" s="13" t="s">
        <v>33</v>
      </c>
      <c r="AX384" s="13" t="s">
        <v>78</v>
      </c>
      <c r="AY384" s="173" t="s">
        <v>150</v>
      </c>
    </row>
    <row r="385" spans="2:51" s="14" customFormat="1" ht="12">
      <c r="B385" s="179"/>
      <c r="D385" s="150" t="s">
        <v>296</v>
      </c>
      <c r="E385" s="180" t="s">
        <v>1</v>
      </c>
      <c r="F385" s="181" t="s">
        <v>303</v>
      </c>
      <c r="H385" s="182">
        <v>1</v>
      </c>
      <c r="I385" s="183"/>
      <c r="L385" s="179"/>
      <c r="M385" s="184"/>
      <c r="T385" s="185"/>
      <c r="AT385" s="180" t="s">
        <v>296</v>
      </c>
      <c r="AU385" s="180" t="s">
        <v>89</v>
      </c>
      <c r="AV385" s="14" t="s">
        <v>171</v>
      </c>
      <c r="AW385" s="14" t="s">
        <v>33</v>
      </c>
      <c r="AX385" s="14" t="s">
        <v>86</v>
      </c>
      <c r="AY385" s="180" t="s">
        <v>150</v>
      </c>
    </row>
    <row r="386" spans="2:65" s="1" customFormat="1" ht="24.2" customHeight="1">
      <c r="B386" s="32"/>
      <c r="C386" s="136" t="s">
        <v>851</v>
      </c>
      <c r="D386" s="136" t="s">
        <v>153</v>
      </c>
      <c r="E386" s="137" t="s">
        <v>1973</v>
      </c>
      <c r="F386" s="138" t="s">
        <v>1974</v>
      </c>
      <c r="G386" s="139" t="s">
        <v>849</v>
      </c>
      <c r="H386" s="140">
        <v>1</v>
      </c>
      <c r="I386" s="141"/>
      <c r="J386" s="142">
        <f>ROUND(I386*H386,2)</f>
        <v>0</v>
      </c>
      <c r="K386" s="138" t="s">
        <v>1</v>
      </c>
      <c r="L386" s="143"/>
      <c r="M386" s="144" t="s">
        <v>1</v>
      </c>
      <c r="N386" s="145" t="s">
        <v>43</v>
      </c>
      <c r="P386" s="146">
        <f>O386*H386</f>
        <v>0</v>
      </c>
      <c r="Q386" s="146">
        <v>0.014</v>
      </c>
      <c r="R386" s="146">
        <f>Q386*H386</f>
        <v>0.014</v>
      </c>
      <c r="S386" s="146">
        <v>0</v>
      </c>
      <c r="T386" s="147">
        <f>S386*H386</f>
        <v>0</v>
      </c>
      <c r="AR386" s="148" t="s">
        <v>195</v>
      </c>
      <c r="AT386" s="148" t="s">
        <v>153</v>
      </c>
      <c r="AU386" s="148" t="s">
        <v>89</v>
      </c>
      <c r="AY386" s="17" t="s">
        <v>150</v>
      </c>
      <c r="BE386" s="149">
        <f>IF(N386="základní",J386,0)</f>
        <v>0</v>
      </c>
      <c r="BF386" s="149">
        <f>IF(N386="snížená",J386,0)</f>
        <v>0</v>
      </c>
      <c r="BG386" s="149">
        <f>IF(N386="zákl. přenesená",J386,0)</f>
        <v>0</v>
      </c>
      <c r="BH386" s="149">
        <f>IF(N386="sníž. přenesená",J386,0)</f>
        <v>0</v>
      </c>
      <c r="BI386" s="149">
        <f>IF(N386="nulová",J386,0)</f>
        <v>0</v>
      </c>
      <c r="BJ386" s="17" t="s">
        <v>86</v>
      </c>
      <c r="BK386" s="149">
        <f>ROUND(I386*H386,2)</f>
        <v>0</v>
      </c>
      <c r="BL386" s="17" t="s">
        <v>171</v>
      </c>
      <c r="BM386" s="148" t="s">
        <v>1975</v>
      </c>
    </row>
    <row r="387" spans="2:51" s="12" customFormat="1" ht="12">
      <c r="B387" s="166"/>
      <c r="D387" s="150" t="s">
        <v>296</v>
      </c>
      <c r="E387" s="167" t="s">
        <v>1</v>
      </c>
      <c r="F387" s="168" t="s">
        <v>1798</v>
      </c>
      <c r="H387" s="167" t="s">
        <v>1</v>
      </c>
      <c r="I387" s="169"/>
      <c r="L387" s="166"/>
      <c r="M387" s="170"/>
      <c r="T387" s="171"/>
      <c r="AT387" s="167" t="s">
        <v>296</v>
      </c>
      <c r="AU387" s="167" t="s">
        <v>89</v>
      </c>
      <c r="AV387" s="12" t="s">
        <v>86</v>
      </c>
      <c r="AW387" s="12" t="s">
        <v>33</v>
      </c>
      <c r="AX387" s="12" t="s">
        <v>78</v>
      </c>
      <c r="AY387" s="167" t="s">
        <v>150</v>
      </c>
    </row>
    <row r="388" spans="2:51" s="12" customFormat="1" ht="12">
      <c r="B388" s="166"/>
      <c r="D388" s="150" t="s">
        <v>296</v>
      </c>
      <c r="E388" s="167" t="s">
        <v>1</v>
      </c>
      <c r="F388" s="168" t="s">
        <v>1944</v>
      </c>
      <c r="H388" s="167" t="s">
        <v>1</v>
      </c>
      <c r="I388" s="169"/>
      <c r="L388" s="166"/>
      <c r="M388" s="170"/>
      <c r="T388" s="171"/>
      <c r="AT388" s="167" t="s">
        <v>296</v>
      </c>
      <c r="AU388" s="167" t="s">
        <v>89</v>
      </c>
      <c r="AV388" s="12" t="s">
        <v>86</v>
      </c>
      <c r="AW388" s="12" t="s">
        <v>33</v>
      </c>
      <c r="AX388" s="12" t="s">
        <v>78</v>
      </c>
      <c r="AY388" s="167" t="s">
        <v>150</v>
      </c>
    </row>
    <row r="389" spans="2:51" s="13" customFormat="1" ht="12">
      <c r="B389" s="172"/>
      <c r="D389" s="150" t="s">
        <v>296</v>
      </c>
      <c r="E389" s="173" t="s">
        <v>1</v>
      </c>
      <c r="F389" s="174" t="s">
        <v>1341</v>
      </c>
      <c r="H389" s="175">
        <v>1</v>
      </c>
      <c r="I389" s="176"/>
      <c r="L389" s="172"/>
      <c r="M389" s="177"/>
      <c r="T389" s="178"/>
      <c r="AT389" s="173" t="s">
        <v>296</v>
      </c>
      <c r="AU389" s="173" t="s">
        <v>89</v>
      </c>
      <c r="AV389" s="13" t="s">
        <v>89</v>
      </c>
      <c r="AW389" s="13" t="s">
        <v>33</v>
      </c>
      <c r="AX389" s="13" t="s">
        <v>78</v>
      </c>
      <c r="AY389" s="173" t="s">
        <v>150</v>
      </c>
    </row>
    <row r="390" spans="2:51" s="14" customFormat="1" ht="12">
      <c r="B390" s="179"/>
      <c r="D390" s="150" t="s">
        <v>296</v>
      </c>
      <c r="E390" s="180" t="s">
        <v>1</v>
      </c>
      <c r="F390" s="181" t="s">
        <v>303</v>
      </c>
      <c r="H390" s="182">
        <v>1</v>
      </c>
      <c r="I390" s="183"/>
      <c r="L390" s="179"/>
      <c r="M390" s="184"/>
      <c r="T390" s="185"/>
      <c r="AT390" s="180" t="s">
        <v>296</v>
      </c>
      <c r="AU390" s="180" t="s">
        <v>89</v>
      </c>
      <c r="AV390" s="14" t="s">
        <v>171</v>
      </c>
      <c r="AW390" s="14" t="s">
        <v>33</v>
      </c>
      <c r="AX390" s="14" t="s">
        <v>86</v>
      </c>
      <c r="AY390" s="180" t="s">
        <v>150</v>
      </c>
    </row>
    <row r="391" spans="2:65" s="1" customFormat="1" ht="16.5" customHeight="1">
      <c r="B391" s="32"/>
      <c r="C391" s="154" t="s">
        <v>855</v>
      </c>
      <c r="D391" s="154" t="s">
        <v>172</v>
      </c>
      <c r="E391" s="155" t="s">
        <v>1976</v>
      </c>
      <c r="F391" s="156" t="s">
        <v>1977</v>
      </c>
      <c r="G391" s="157" t="s">
        <v>849</v>
      </c>
      <c r="H391" s="158">
        <v>1</v>
      </c>
      <c r="I391" s="159"/>
      <c r="J391" s="160">
        <f>ROUND(I391*H391,2)</f>
        <v>0</v>
      </c>
      <c r="K391" s="156" t="s">
        <v>294</v>
      </c>
      <c r="L391" s="32"/>
      <c r="M391" s="161" t="s">
        <v>1</v>
      </c>
      <c r="N391" s="162" t="s">
        <v>43</v>
      </c>
      <c r="P391" s="146">
        <f>O391*H391</f>
        <v>0</v>
      </c>
      <c r="Q391" s="146">
        <v>0.0007</v>
      </c>
      <c r="R391" s="146">
        <f>Q391*H391</f>
        <v>0.0007</v>
      </c>
      <c r="S391" s="146">
        <v>0</v>
      </c>
      <c r="T391" s="147">
        <f>S391*H391</f>
        <v>0</v>
      </c>
      <c r="AR391" s="148" t="s">
        <v>171</v>
      </c>
      <c r="AT391" s="148" t="s">
        <v>172</v>
      </c>
      <c r="AU391" s="148" t="s">
        <v>89</v>
      </c>
      <c r="AY391" s="17" t="s">
        <v>150</v>
      </c>
      <c r="BE391" s="149">
        <f>IF(N391="základní",J391,0)</f>
        <v>0</v>
      </c>
      <c r="BF391" s="149">
        <f>IF(N391="snížená",J391,0)</f>
        <v>0</v>
      </c>
      <c r="BG391" s="149">
        <f>IF(N391="zákl. přenesená",J391,0)</f>
        <v>0</v>
      </c>
      <c r="BH391" s="149">
        <f>IF(N391="sníž. přenesená",J391,0)</f>
        <v>0</v>
      </c>
      <c r="BI391" s="149">
        <f>IF(N391="nulová",J391,0)</f>
        <v>0</v>
      </c>
      <c r="BJ391" s="17" t="s">
        <v>86</v>
      </c>
      <c r="BK391" s="149">
        <f>ROUND(I391*H391,2)</f>
        <v>0</v>
      </c>
      <c r="BL391" s="17" t="s">
        <v>171</v>
      </c>
      <c r="BM391" s="148" t="s">
        <v>1978</v>
      </c>
    </row>
    <row r="392" spans="2:51" s="12" customFormat="1" ht="12">
      <c r="B392" s="166"/>
      <c r="D392" s="150" t="s">
        <v>296</v>
      </c>
      <c r="E392" s="167" t="s">
        <v>1</v>
      </c>
      <c r="F392" s="168" t="s">
        <v>1798</v>
      </c>
      <c r="H392" s="167" t="s">
        <v>1</v>
      </c>
      <c r="I392" s="169"/>
      <c r="L392" s="166"/>
      <c r="M392" s="170"/>
      <c r="T392" s="171"/>
      <c r="AT392" s="167" t="s">
        <v>296</v>
      </c>
      <c r="AU392" s="167" t="s">
        <v>89</v>
      </c>
      <c r="AV392" s="12" t="s">
        <v>86</v>
      </c>
      <c r="AW392" s="12" t="s">
        <v>33</v>
      </c>
      <c r="AX392" s="12" t="s">
        <v>78</v>
      </c>
      <c r="AY392" s="167" t="s">
        <v>150</v>
      </c>
    </row>
    <row r="393" spans="2:51" s="12" customFormat="1" ht="12">
      <c r="B393" s="166"/>
      <c r="D393" s="150" t="s">
        <v>296</v>
      </c>
      <c r="E393" s="167" t="s">
        <v>1</v>
      </c>
      <c r="F393" s="168" t="s">
        <v>1944</v>
      </c>
      <c r="H393" s="167" t="s">
        <v>1</v>
      </c>
      <c r="I393" s="169"/>
      <c r="L393" s="166"/>
      <c r="M393" s="170"/>
      <c r="T393" s="171"/>
      <c r="AT393" s="167" t="s">
        <v>296</v>
      </c>
      <c r="AU393" s="167" t="s">
        <v>89</v>
      </c>
      <c r="AV393" s="12" t="s">
        <v>86</v>
      </c>
      <c r="AW393" s="12" t="s">
        <v>33</v>
      </c>
      <c r="AX393" s="12" t="s">
        <v>78</v>
      </c>
      <c r="AY393" s="167" t="s">
        <v>150</v>
      </c>
    </row>
    <row r="394" spans="2:51" s="13" customFormat="1" ht="12">
      <c r="B394" s="172"/>
      <c r="D394" s="150" t="s">
        <v>296</v>
      </c>
      <c r="E394" s="173" t="s">
        <v>1</v>
      </c>
      <c r="F394" s="174" t="s">
        <v>1341</v>
      </c>
      <c r="H394" s="175">
        <v>1</v>
      </c>
      <c r="I394" s="176"/>
      <c r="L394" s="172"/>
      <c r="M394" s="177"/>
      <c r="T394" s="178"/>
      <c r="AT394" s="173" t="s">
        <v>296</v>
      </c>
      <c r="AU394" s="173" t="s">
        <v>89</v>
      </c>
      <c r="AV394" s="13" t="s">
        <v>89</v>
      </c>
      <c r="AW394" s="13" t="s">
        <v>33</v>
      </c>
      <c r="AX394" s="13" t="s">
        <v>78</v>
      </c>
      <c r="AY394" s="173" t="s">
        <v>150</v>
      </c>
    </row>
    <row r="395" spans="2:51" s="14" customFormat="1" ht="12">
      <c r="B395" s="179"/>
      <c r="D395" s="150" t="s">
        <v>296</v>
      </c>
      <c r="E395" s="180" t="s">
        <v>1</v>
      </c>
      <c r="F395" s="181" t="s">
        <v>303</v>
      </c>
      <c r="H395" s="182">
        <v>1</v>
      </c>
      <c r="I395" s="183"/>
      <c r="L395" s="179"/>
      <c r="M395" s="184"/>
      <c r="T395" s="185"/>
      <c r="AT395" s="180" t="s">
        <v>296</v>
      </c>
      <c r="AU395" s="180" t="s">
        <v>89</v>
      </c>
      <c r="AV395" s="14" t="s">
        <v>171</v>
      </c>
      <c r="AW395" s="14" t="s">
        <v>33</v>
      </c>
      <c r="AX395" s="14" t="s">
        <v>86</v>
      </c>
      <c r="AY395" s="180" t="s">
        <v>150</v>
      </c>
    </row>
    <row r="396" spans="2:65" s="1" customFormat="1" ht="16.5" customHeight="1">
      <c r="B396" s="32"/>
      <c r="C396" s="136" t="s">
        <v>859</v>
      </c>
      <c r="D396" s="136" t="s">
        <v>153</v>
      </c>
      <c r="E396" s="137" t="s">
        <v>1979</v>
      </c>
      <c r="F396" s="138" t="s">
        <v>1980</v>
      </c>
      <c r="G396" s="139" t="s">
        <v>849</v>
      </c>
      <c r="H396" s="140">
        <v>1</v>
      </c>
      <c r="I396" s="141"/>
      <c r="J396" s="142">
        <f>ROUND(I396*H396,2)</f>
        <v>0</v>
      </c>
      <c r="K396" s="138" t="s">
        <v>294</v>
      </c>
      <c r="L396" s="143"/>
      <c r="M396" s="144" t="s">
        <v>1</v>
      </c>
      <c r="N396" s="145" t="s">
        <v>43</v>
      </c>
      <c r="P396" s="146">
        <f>O396*H396</f>
        <v>0</v>
      </c>
      <c r="Q396" s="146">
        <v>0.0088</v>
      </c>
      <c r="R396" s="146">
        <f>Q396*H396</f>
        <v>0.0088</v>
      </c>
      <c r="S396" s="146">
        <v>0</v>
      </c>
      <c r="T396" s="147">
        <f>S396*H396</f>
        <v>0</v>
      </c>
      <c r="AR396" s="148" t="s">
        <v>195</v>
      </c>
      <c r="AT396" s="148" t="s">
        <v>153</v>
      </c>
      <c r="AU396" s="148" t="s">
        <v>89</v>
      </c>
      <c r="AY396" s="17" t="s">
        <v>150</v>
      </c>
      <c r="BE396" s="149">
        <f>IF(N396="základní",J396,0)</f>
        <v>0</v>
      </c>
      <c r="BF396" s="149">
        <f>IF(N396="snížená",J396,0)</f>
        <v>0</v>
      </c>
      <c r="BG396" s="149">
        <f>IF(N396="zákl. přenesená",J396,0)</f>
        <v>0</v>
      </c>
      <c r="BH396" s="149">
        <f>IF(N396="sníž. přenesená",J396,0)</f>
        <v>0</v>
      </c>
      <c r="BI396" s="149">
        <f>IF(N396="nulová",J396,0)</f>
        <v>0</v>
      </c>
      <c r="BJ396" s="17" t="s">
        <v>86</v>
      </c>
      <c r="BK396" s="149">
        <f>ROUND(I396*H396,2)</f>
        <v>0</v>
      </c>
      <c r="BL396" s="17" t="s">
        <v>171</v>
      </c>
      <c r="BM396" s="148" t="s">
        <v>1981</v>
      </c>
    </row>
    <row r="397" spans="2:51" s="12" customFormat="1" ht="12">
      <c r="B397" s="166"/>
      <c r="D397" s="150" t="s">
        <v>296</v>
      </c>
      <c r="E397" s="167" t="s">
        <v>1</v>
      </c>
      <c r="F397" s="168" t="s">
        <v>1798</v>
      </c>
      <c r="H397" s="167" t="s">
        <v>1</v>
      </c>
      <c r="I397" s="169"/>
      <c r="L397" s="166"/>
      <c r="M397" s="170"/>
      <c r="T397" s="171"/>
      <c r="AT397" s="167" t="s">
        <v>296</v>
      </c>
      <c r="AU397" s="167" t="s">
        <v>89</v>
      </c>
      <c r="AV397" s="12" t="s">
        <v>86</v>
      </c>
      <c r="AW397" s="12" t="s">
        <v>33</v>
      </c>
      <c r="AX397" s="12" t="s">
        <v>78</v>
      </c>
      <c r="AY397" s="167" t="s">
        <v>150</v>
      </c>
    </row>
    <row r="398" spans="2:51" s="12" customFormat="1" ht="12">
      <c r="B398" s="166"/>
      <c r="D398" s="150" t="s">
        <v>296</v>
      </c>
      <c r="E398" s="167" t="s">
        <v>1</v>
      </c>
      <c r="F398" s="168" t="s">
        <v>1944</v>
      </c>
      <c r="H398" s="167" t="s">
        <v>1</v>
      </c>
      <c r="I398" s="169"/>
      <c r="L398" s="166"/>
      <c r="M398" s="170"/>
      <c r="T398" s="171"/>
      <c r="AT398" s="167" t="s">
        <v>296</v>
      </c>
      <c r="AU398" s="167" t="s">
        <v>89</v>
      </c>
      <c r="AV398" s="12" t="s">
        <v>86</v>
      </c>
      <c r="AW398" s="12" t="s">
        <v>33</v>
      </c>
      <c r="AX398" s="12" t="s">
        <v>78</v>
      </c>
      <c r="AY398" s="167" t="s">
        <v>150</v>
      </c>
    </row>
    <row r="399" spans="2:51" s="13" customFormat="1" ht="12">
      <c r="B399" s="172"/>
      <c r="D399" s="150" t="s">
        <v>296</v>
      </c>
      <c r="E399" s="173" t="s">
        <v>1</v>
      </c>
      <c r="F399" s="174" t="s">
        <v>1341</v>
      </c>
      <c r="H399" s="175">
        <v>1</v>
      </c>
      <c r="I399" s="176"/>
      <c r="L399" s="172"/>
      <c r="M399" s="177"/>
      <c r="T399" s="178"/>
      <c r="AT399" s="173" t="s">
        <v>296</v>
      </c>
      <c r="AU399" s="173" t="s">
        <v>89</v>
      </c>
      <c r="AV399" s="13" t="s">
        <v>89</v>
      </c>
      <c r="AW399" s="13" t="s">
        <v>33</v>
      </c>
      <c r="AX399" s="13" t="s">
        <v>78</v>
      </c>
      <c r="AY399" s="173" t="s">
        <v>150</v>
      </c>
    </row>
    <row r="400" spans="2:51" s="14" customFormat="1" ht="12">
      <c r="B400" s="179"/>
      <c r="D400" s="150" t="s">
        <v>296</v>
      </c>
      <c r="E400" s="180" t="s">
        <v>1</v>
      </c>
      <c r="F400" s="181" t="s">
        <v>303</v>
      </c>
      <c r="H400" s="182">
        <v>1</v>
      </c>
      <c r="I400" s="183"/>
      <c r="L400" s="179"/>
      <c r="M400" s="184"/>
      <c r="T400" s="185"/>
      <c r="AT400" s="180" t="s">
        <v>296</v>
      </c>
      <c r="AU400" s="180" t="s">
        <v>89</v>
      </c>
      <c r="AV400" s="14" t="s">
        <v>171</v>
      </c>
      <c r="AW400" s="14" t="s">
        <v>33</v>
      </c>
      <c r="AX400" s="14" t="s">
        <v>86</v>
      </c>
      <c r="AY400" s="180" t="s">
        <v>150</v>
      </c>
    </row>
    <row r="401" spans="2:65" s="1" customFormat="1" ht="16.5" customHeight="1">
      <c r="B401" s="32"/>
      <c r="C401" s="154" t="s">
        <v>865</v>
      </c>
      <c r="D401" s="154" t="s">
        <v>172</v>
      </c>
      <c r="E401" s="155" t="s">
        <v>1982</v>
      </c>
      <c r="F401" s="156" t="s">
        <v>1983</v>
      </c>
      <c r="G401" s="157" t="s">
        <v>849</v>
      </c>
      <c r="H401" s="158">
        <v>1</v>
      </c>
      <c r="I401" s="159"/>
      <c r="J401" s="160">
        <f>ROUND(I401*H401,2)</f>
        <v>0</v>
      </c>
      <c r="K401" s="156" t="s">
        <v>1</v>
      </c>
      <c r="L401" s="32"/>
      <c r="M401" s="161" t="s">
        <v>1</v>
      </c>
      <c r="N401" s="162" t="s">
        <v>43</v>
      </c>
      <c r="P401" s="146">
        <f>O401*H401</f>
        <v>0</v>
      </c>
      <c r="Q401" s="146">
        <v>0.00156</v>
      </c>
      <c r="R401" s="146">
        <f>Q401*H401</f>
        <v>0.00156</v>
      </c>
      <c r="S401" s="146">
        <v>0</v>
      </c>
      <c r="T401" s="147">
        <f>S401*H401</f>
        <v>0</v>
      </c>
      <c r="AR401" s="148" t="s">
        <v>171</v>
      </c>
      <c r="AT401" s="148" t="s">
        <v>172</v>
      </c>
      <c r="AU401" s="148" t="s">
        <v>89</v>
      </c>
      <c r="AY401" s="17" t="s">
        <v>150</v>
      </c>
      <c r="BE401" s="149">
        <f>IF(N401="základní",J401,0)</f>
        <v>0</v>
      </c>
      <c r="BF401" s="149">
        <f>IF(N401="snížená",J401,0)</f>
        <v>0</v>
      </c>
      <c r="BG401" s="149">
        <f>IF(N401="zákl. přenesená",J401,0)</f>
        <v>0</v>
      </c>
      <c r="BH401" s="149">
        <f>IF(N401="sníž. přenesená",J401,0)</f>
        <v>0</v>
      </c>
      <c r="BI401" s="149">
        <f>IF(N401="nulová",J401,0)</f>
        <v>0</v>
      </c>
      <c r="BJ401" s="17" t="s">
        <v>86</v>
      </c>
      <c r="BK401" s="149">
        <f>ROUND(I401*H401,2)</f>
        <v>0</v>
      </c>
      <c r="BL401" s="17" t="s">
        <v>171</v>
      </c>
      <c r="BM401" s="148" t="s">
        <v>1984</v>
      </c>
    </row>
    <row r="402" spans="2:51" s="12" customFormat="1" ht="12">
      <c r="B402" s="166"/>
      <c r="D402" s="150" t="s">
        <v>296</v>
      </c>
      <c r="E402" s="167" t="s">
        <v>1</v>
      </c>
      <c r="F402" s="168" t="s">
        <v>1798</v>
      </c>
      <c r="H402" s="167" t="s">
        <v>1</v>
      </c>
      <c r="I402" s="169"/>
      <c r="L402" s="166"/>
      <c r="M402" s="170"/>
      <c r="T402" s="171"/>
      <c r="AT402" s="167" t="s">
        <v>296</v>
      </c>
      <c r="AU402" s="167" t="s">
        <v>89</v>
      </c>
      <c r="AV402" s="12" t="s">
        <v>86</v>
      </c>
      <c r="AW402" s="12" t="s">
        <v>33</v>
      </c>
      <c r="AX402" s="12" t="s">
        <v>78</v>
      </c>
      <c r="AY402" s="167" t="s">
        <v>150</v>
      </c>
    </row>
    <row r="403" spans="2:51" s="12" customFormat="1" ht="12">
      <c r="B403" s="166"/>
      <c r="D403" s="150" t="s">
        <v>296</v>
      </c>
      <c r="E403" s="167" t="s">
        <v>1</v>
      </c>
      <c r="F403" s="168" t="s">
        <v>1944</v>
      </c>
      <c r="H403" s="167" t="s">
        <v>1</v>
      </c>
      <c r="I403" s="169"/>
      <c r="L403" s="166"/>
      <c r="M403" s="170"/>
      <c r="T403" s="171"/>
      <c r="AT403" s="167" t="s">
        <v>296</v>
      </c>
      <c r="AU403" s="167" t="s">
        <v>89</v>
      </c>
      <c r="AV403" s="12" t="s">
        <v>86</v>
      </c>
      <c r="AW403" s="12" t="s">
        <v>33</v>
      </c>
      <c r="AX403" s="12" t="s">
        <v>78</v>
      </c>
      <c r="AY403" s="167" t="s">
        <v>150</v>
      </c>
    </row>
    <row r="404" spans="2:51" s="13" customFormat="1" ht="12">
      <c r="B404" s="172"/>
      <c r="D404" s="150" t="s">
        <v>296</v>
      </c>
      <c r="E404" s="173" t="s">
        <v>1</v>
      </c>
      <c r="F404" s="174" t="s">
        <v>1341</v>
      </c>
      <c r="H404" s="175">
        <v>1</v>
      </c>
      <c r="I404" s="176"/>
      <c r="L404" s="172"/>
      <c r="M404" s="177"/>
      <c r="T404" s="178"/>
      <c r="AT404" s="173" t="s">
        <v>296</v>
      </c>
      <c r="AU404" s="173" t="s">
        <v>89</v>
      </c>
      <c r="AV404" s="13" t="s">
        <v>89</v>
      </c>
      <c r="AW404" s="13" t="s">
        <v>33</v>
      </c>
      <c r="AX404" s="13" t="s">
        <v>78</v>
      </c>
      <c r="AY404" s="173" t="s">
        <v>150</v>
      </c>
    </row>
    <row r="405" spans="2:51" s="14" customFormat="1" ht="12">
      <c r="B405" s="179"/>
      <c r="D405" s="150" t="s">
        <v>296</v>
      </c>
      <c r="E405" s="180" t="s">
        <v>1</v>
      </c>
      <c r="F405" s="181" t="s">
        <v>303</v>
      </c>
      <c r="H405" s="182">
        <v>1</v>
      </c>
      <c r="I405" s="183"/>
      <c r="L405" s="179"/>
      <c r="M405" s="184"/>
      <c r="T405" s="185"/>
      <c r="AT405" s="180" t="s">
        <v>296</v>
      </c>
      <c r="AU405" s="180" t="s">
        <v>89</v>
      </c>
      <c r="AV405" s="14" t="s">
        <v>171</v>
      </c>
      <c r="AW405" s="14" t="s">
        <v>33</v>
      </c>
      <c r="AX405" s="14" t="s">
        <v>86</v>
      </c>
      <c r="AY405" s="180" t="s">
        <v>150</v>
      </c>
    </row>
    <row r="406" spans="2:65" s="1" customFormat="1" ht="16.5" customHeight="1">
      <c r="B406" s="32"/>
      <c r="C406" s="136" t="s">
        <v>874</v>
      </c>
      <c r="D406" s="136" t="s">
        <v>153</v>
      </c>
      <c r="E406" s="137" t="s">
        <v>1985</v>
      </c>
      <c r="F406" s="138" t="s">
        <v>1986</v>
      </c>
      <c r="G406" s="139" t="s">
        <v>849</v>
      </c>
      <c r="H406" s="140">
        <v>1</v>
      </c>
      <c r="I406" s="141"/>
      <c r="J406" s="142">
        <f>ROUND(I406*H406,2)</f>
        <v>0</v>
      </c>
      <c r="K406" s="138" t="s">
        <v>294</v>
      </c>
      <c r="L406" s="143"/>
      <c r="M406" s="144" t="s">
        <v>1</v>
      </c>
      <c r="N406" s="145" t="s">
        <v>43</v>
      </c>
      <c r="P406" s="146">
        <f>O406*H406</f>
        <v>0</v>
      </c>
      <c r="Q406" s="146">
        <v>0.0272</v>
      </c>
      <c r="R406" s="146">
        <f>Q406*H406</f>
        <v>0.0272</v>
      </c>
      <c r="S406" s="146">
        <v>0</v>
      </c>
      <c r="T406" s="147">
        <f>S406*H406</f>
        <v>0</v>
      </c>
      <c r="AR406" s="148" t="s">
        <v>195</v>
      </c>
      <c r="AT406" s="148" t="s">
        <v>153</v>
      </c>
      <c r="AU406" s="148" t="s">
        <v>89</v>
      </c>
      <c r="AY406" s="17" t="s">
        <v>150</v>
      </c>
      <c r="BE406" s="149">
        <f>IF(N406="základní",J406,0)</f>
        <v>0</v>
      </c>
      <c r="BF406" s="149">
        <f>IF(N406="snížená",J406,0)</f>
        <v>0</v>
      </c>
      <c r="BG406" s="149">
        <f>IF(N406="zákl. přenesená",J406,0)</f>
        <v>0</v>
      </c>
      <c r="BH406" s="149">
        <f>IF(N406="sníž. přenesená",J406,0)</f>
        <v>0</v>
      </c>
      <c r="BI406" s="149">
        <f>IF(N406="nulová",J406,0)</f>
        <v>0</v>
      </c>
      <c r="BJ406" s="17" t="s">
        <v>86</v>
      </c>
      <c r="BK406" s="149">
        <f>ROUND(I406*H406,2)</f>
        <v>0</v>
      </c>
      <c r="BL406" s="17" t="s">
        <v>171</v>
      </c>
      <c r="BM406" s="148" t="s">
        <v>1987</v>
      </c>
    </row>
    <row r="407" spans="2:51" s="12" customFormat="1" ht="12">
      <c r="B407" s="166"/>
      <c r="D407" s="150" t="s">
        <v>296</v>
      </c>
      <c r="E407" s="167" t="s">
        <v>1</v>
      </c>
      <c r="F407" s="168" t="s">
        <v>1798</v>
      </c>
      <c r="H407" s="167" t="s">
        <v>1</v>
      </c>
      <c r="I407" s="169"/>
      <c r="L407" s="166"/>
      <c r="M407" s="170"/>
      <c r="T407" s="171"/>
      <c r="AT407" s="167" t="s">
        <v>296</v>
      </c>
      <c r="AU407" s="167" t="s">
        <v>89</v>
      </c>
      <c r="AV407" s="12" t="s">
        <v>86</v>
      </c>
      <c r="AW407" s="12" t="s">
        <v>33</v>
      </c>
      <c r="AX407" s="12" t="s">
        <v>78</v>
      </c>
      <c r="AY407" s="167" t="s">
        <v>150</v>
      </c>
    </row>
    <row r="408" spans="2:51" s="12" customFormat="1" ht="12">
      <c r="B408" s="166"/>
      <c r="D408" s="150" t="s">
        <v>296</v>
      </c>
      <c r="E408" s="167" t="s">
        <v>1</v>
      </c>
      <c r="F408" s="168" t="s">
        <v>1944</v>
      </c>
      <c r="H408" s="167" t="s">
        <v>1</v>
      </c>
      <c r="I408" s="169"/>
      <c r="L408" s="166"/>
      <c r="M408" s="170"/>
      <c r="T408" s="171"/>
      <c r="AT408" s="167" t="s">
        <v>296</v>
      </c>
      <c r="AU408" s="167" t="s">
        <v>89</v>
      </c>
      <c r="AV408" s="12" t="s">
        <v>86</v>
      </c>
      <c r="AW408" s="12" t="s">
        <v>33</v>
      </c>
      <c r="AX408" s="12" t="s">
        <v>78</v>
      </c>
      <c r="AY408" s="167" t="s">
        <v>150</v>
      </c>
    </row>
    <row r="409" spans="2:51" s="13" customFormat="1" ht="12">
      <c r="B409" s="172"/>
      <c r="D409" s="150" t="s">
        <v>296</v>
      </c>
      <c r="E409" s="173" t="s">
        <v>1</v>
      </c>
      <c r="F409" s="174" t="s">
        <v>1341</v>
      </c>
      <c r="H409" s="175">
        <v>1</v>
      </c>
      <c r="I409" s="176"/>
      <c r="L409" s="172"/>
      <c r="M409" s="177"/>
      <c r="T409" s="178"/>
      <c r="AT409" s="173" t="s">
        <v>296</v>
      </c>
      <c r="AU409" s="173" t="s">
        <v>89</v>
      </c>
      <c r="AV409" s="13" t="s">
        <v>89</v>
      </c>
      <c r="AW409" s="13" t="s">
        <v>33</v>
      </c>
      <c r="AX409" s="13" t="s">
        <v>78</v>
      </c>
      <c r="AY409" s="173" t="s">
        <v>150</v>
      </c>
    </row>
    <row r="410" spans="2:51" s="14" customFormat="1" ht="12">
      <c r="B410" s="179"/>
      <c r="D410" s="150" t="s">
        <v>296</v>
      </c>
      <c r="E410" s="180" t="s">
        <v>1</v>
      </c>
      <c r="F410" s="181" t="s">
        <v>303</v>
      </c>
      <c r="H410" s="182">
        <v>1</v>
      </c>
      <c r="I410" s="183"/>
      <c r="L410" s="179"/>
      <c r="M410" s="184"/>
      <c r="T410" s="185"/>
      <c r="AT410" s="180" t="s">
        <v>296</v>
      </c>
      <c r="AU410" s="180" t="s">
        <v>89</v>
      </c>
      <c r="AV410" s="14" t="s">
        <v>171</v>
      </c>
      <c r="AW410" s="14" t="s">
        <v>33</v>
      </c>
      <c r="AX410" s="14" t="s">
        <v>86</v>
      </c>
      <c r="AY410" s="180" t="s">
        <v>150</v>
      </c>
    </row>
    <row r="411" spans="2:65" s="1" customFormat="1" ht="24.2" customHeight="1">
      <c r="B411" s="32"/>
      <c r="C411" s="154" t="s">
        <v>878</v>
      </c>
      <c r="D411" s="154" t="s">
        <v>172</v>
      </c>
      <c r="E411" s="155" t="s">
        <v>1988</v>
      </c>
      <c r="F411" s="156" t="s">
        <v>1989</v>
      </c>
      <c r="G411" s="157" t="s">
        <v>849</v>
      </c>
      <c r="H411" s="158">
        <v>2</v>
      </c>
      <c r="I411" s="159"/>
      <c r="J411" s="160">
        <f>ROUND(I411*H411,2)</f>
        <v>0</v>
      </c>
      <c r="K411" s="156" t="s">
        <v>294</v>
      </c>
      <c r="L411" s="32"/>
      <c r="M411" s="161" t="s">
        <v>1</v>
      </c>
      <c r="N411" s="162" t="s">
        <v>43</v>
      </c>
      <c r="P411" s="146">
        <f>O411*H411</f>
        <v>0</v>
      </c>
      <c r="Q411" s="146">
        <v>0.00165</v>
      </c>
      <c r="R411" s="146">
        <f>Q411*H411</f>
        <v>0.0033</v>
      </c>
      <c r="S411" s="146">
        <v>0</v>
      </c>
      <c r="T411" s="147">
        <f>S411*H411</f>
        <v>0</v>
      </c>
      <c r="AR411" s="148" t="s">
        <v>171</v>
      </c>
      <c r="AT411" s="148" t="s">
        <v>172</v>
      </c>
      <c r="AU411" s="148" t="s">
        <v>89</v>
      </c>
      <c r="AY411" s="17" t="s">
        <v>150</v>
      </c>
      <c r="BE411" s="149">
        <f>IF(N411="základní",J411,0)</f>
        <v>0</v>
      </c>
      <c r="BF411" s="149">
        <f>IF(N411="snížená",J411,0)</f>
        <v>0</v>
      </c>
      <c r="BG411" s="149">
        <f>IF(N411="zákl. přenesená",J411,0)</f>
        <v>0</v>
      </c>
      <c r="BH411" s="149">
        <f>IF(N411="sníž. přenesená",J411,0)</f>
        <v>0</v>
      </c>
      <c r="BI411" s="149">
        <f>IF(N411="nulová",J411,0)</f>
        <v>0</v>
      </c>
      <c r="BJ411" s="17" t="s">
        <v>86</v>
      </c>
      <c r="BK411" s="149">
        <f>ROUND(I411*H411,2)</f>
        <v>0</v>
      </c>
      <c r="BL411" s="17" t="s">
        <v>171</v>
      </c>
      <c r="BM411" s="148" t="s">
        <v>1990</v>
      </c>
    </row>
    <row r="412" spans="2:51" s="12" customFormat="1" ht="12">
      <c r="B412" s="166"/>
      <c r="D412" s="150" t="s">
        <v>296</v>
      </c>
      <c r="E412" s="167" t="s">
        <v>1</v>
      </c>
      <c r="F412" s="168" t="s">
        <v>1798</v>
      </c>
      <c r="H412" s="167" t="s">
        <v>1</v>
      </c>
      <c r="I412" s="169"/>
      <c r="L412" s="166"/>
      <c r="M412" s="170"/>
      <c r="T412" s="171"/>
      <c r="AT412" s="167" t="s">
        <v>296</v>
      </c>
      <c r="AU412" s="167" t="s">
        <v>89</v>
      </c>
      <c r="AV412" s="12" t="s">
        <v>86</v>
      </c>
      <c r="AW412" s="12" t="s">
        <v>33</v>
      </c>
      <c r="AX412" s="12" t="s">
        <v>78</v>
      </c>
      <c r="AY412" s="167" t="s">
        <v>150</v>
      </c>
    </row>
    <row r="413" spans="2:51" s="12" customFormat="1" ht="12">
      <c r="B413" s="166"/>
      <c r="D413" s="150" t="s">
        <v>296</v>
      </c>
      <c r="E413" s="167" t="s">
        <v>1</v>
      </c>
      <c r="F413" s="168" t="s">
        <v>1944</v>
      </c>
      <c r="H413" s="167" t="s">
        <v>1</v>
      </c>
      <c r="I413" s="169"/>
      <c r="L413" s="166"/>
      <c r="M413" s="170"/>
      <c r="T413" s="171"/>
      <c r="AT413" s="167" t="s">
        <v>296</v>
      </c>
      <c r="AU413" s="167" t="s">
        <v>89</v>
      </c>
      <c r="AV413" s="12" t="s">
        <v>86</v>
      </c>
      <c r="AW413" s="12" t="s">
        <v>33</v>
      </c>
      <c r="AX413" s="12" t="s">
        <v>78</v>
      </c>
      <c r="AY413" s="167" t="s">
        <v>150</v>
      </c>
    </row>
    <row r="414" spans="2:51" s="13" customFormat="1" ht="12">
      <c r="B414" s="172"/>
      <c r="D414" s="150" t="s">
        <v>296</v>
      </c>
      <c r="E414" s="173" t="s">
        <v>1</v>
      </c>
      <c r="F414" s="174" t="s">
        <v>1347</v>
      </c>
      <c r="H414" s="175">
        <v>2</v>
      </c>
      <c r="I414" s="176"/>
      <c r="L414" s="172"/>
      <c r="M414" s="177"/>
      <c r="T414" s="178"/>
      <c r="AT414" s="173" t="s">
        <v>296</v>
      </c>
      <c r="AU414" s="173" t="s">
        <v>89</v>
      </c>
      <c r="AV414" s="13" t="s">
        <v>89</v>
      </c>
      <c r="AW414" s="13" t="s">
        <v>33</v>
      </c>
      <c r="AX414" s="13" t="s">
        <v>78</v>
      </c>
      <c r="AY414" s="173" t="s">
        <v>150</v>
      </c>
    </row>
    <row r="415" spans="2:51" s="14" customFormat="1" ht="12">
      <c r="B415" s="179"/>
      <c r="D415" s="150" t="s">
        <v>296</v>
      </c>
      <c r="E415" s="180" t="s">
        <v>1</v>
      </c>
      <c r="F415" s="181" t="s">
        <v>303</v>
      </c>
      <c r="H415" s="182">
        <v>2</v>
      </c>
      <c r="I415" s="183"/>
      <c r="L415" s="179"/>
      <c r="M415" s="184"/>
      <c r="T415" s="185"/>
      <c r="AT415" s="180" t="s">
        <v>296</v>
      </c>
      <c r="AU415" s="180" t="s">
        <v>89</v>
      </c>
      <c r="AV415" s="14" t="s">
        <v>171</v>
      </c>
      <c r="AW415" s="14" t="s">
        <v>33</v>
      </c>
      <c r="AX415" s="14" t="s">
        <v>86</v>
      </c>
      <c r="AY415" s="180" t="s">
        <v>150</v>
      </c>
    </row>
    <row r="416" spans="2:65" s="1" customFormat="1" ht="24.2" customHeight="1">
      <c r="B416" s="32"/>
      <c r="C416" s="136" t="s">
        <v>883</v>
      </c>
      <c r="D416" s="136" t="s">
        <v>153</v>
      </c>
      <c r="E416" s="137" t="s">
        <v>1489</v>
      </c>
      <c r="F416" s="138" t="s">
        <v>1991</v>
      </c>
      <c r="G416" s="139" t="s">
        <v>849</v>
      </c>
      <c r="H416" s="140">
        <v>2</v>
      </c>
      <c r="I416" s="141"/>
      <c r="J416" s="142">
        <f>ROUND(I416*H416,2)</f>
        <v>0</v>
      </c>
      <c r="K416" s="138" t="s">
        <v>294</v>
      </c>
      <c r="L416" s="143"/>
      <c r="M416" s="144" t="s">
        <v>1</v>
      </c>
      <c r="N416" s="145" t="s">
        <v>43</v>
      </c>
      <c r="P416" s="146">
        <f>O416*H416</f>
        <v>0</v>
      </c>
      <c r="Q416" s="146">
        <v>0.0245</v>
      </c>
      <c r="R416" s="146">
        <f>Q416*H416</f>
        <v>0.049</v>
      </c>
      <c r="S416" s="146">
        <v>0</v>
      </c>
      <c r="T416" s="147">
        <f>S416*H416</f>
        <v>0</v>
      </c>
      <c r="AR416" s="148" t="s">
        <v>195</v>
      </c>
      <c r="AT416" s="148" t="s">
        <v>153</v>
      </c>
      <c r="AU416" s="148" t="s">
        <v>89</v>
      </c>
      <c r="AY416" s="17" t="s">
        <v>150</v>
      </c>
      <c r="BE416" s="149">
        <f>IF(N416="základní",J416,0)</f>
        <v>0</v>
      </c>
      <c r="BF416" s="149">
        <f>IF(N416="snížená",J416,0)</f>
        <v>0</v>
      </c>
      <c r="BG416" s="149">
        <f>IF(N416="zákl. přenesená",J416,0)</f>
        <v>0</v>
      </c>
      <c r="BH416" s="149">
        <f>IF(N416="sníž. přenesená",J416,0)</f>
        <v>0</v>
      </c>
      <c r="BI416" s="149">
        <f>IF(N416="nulová",J416,0)</f>
        <v>0</v>
      </c>
      <c r="BJ416" s="17" t="s">
        <v>86</v>
      </c>
      <c r="BK416" s="149">
        <f>ROUND(I416*H416,2)</f>
        <v>0</v>
      </c>
      <c r="BL416" s="17" t="s">
        <v>171</v>
      </c>
      <c r="BM416" s="148" t="s">
        <v>1992</v>
      </c>
    </row>
    <row r="417" spans="2:51" s="12" customFormat="1" ht="12">
      <c r="B417" s="166"/>
      <c r="D417" s="150" t="s">
        <v>296</v>
      </c>
      <c r="E417" s="167" t="s">
        <v>1</v>
      </c>
      <c r="F417" s="168" t="s">
        <v>1798</v>
      </c>
      <c r="H417" s="167" t="s">
        <v>1</v>
      </c>
      <c r="I417" s="169"/>
      <c r="L417" s="166"/>
      <c r="M417" s="170"/>
      <c r="T417" s="171"/>
      <c r="AT417" s="167" t="s">
        <v>296</v>
      </c>
      <c r="AU417" s="167" t="s">
        <v>89</v>
      </c>
      <c r="AV417" s="12" t="s">
        <v>86</v>
      </c>
      <c r="AW417" s="12" t="s">
        <v>33</v>
      </c>
      <c r="AX417" s="12" t="s">
        <v>78</v>
      </c>
      <c r="AY417" s="167" t="s">
        <v>150</v>
      </c>
    </row>
    <row r="418" spans="2:51" s="12" customFormat="1" ht="12">
      <c r="B418" s="166"/>
      <c r="D418" s="150" t="s">
        <v>296</v>
      </c>
      <c r="E418" s="167" t="s">
        <v>1</v>
      </c>
      <c r="F418" s="168" t="s">
        <v>1944</v>
      </c>
      <c r="H418" s="167" t="s">
        <v>1</v>
      </c>
      <c r="I418" s="169"/>
      <c r="L418" s="166"/>
      <c r="M418" s="170"/>
      <c r="T418" s="171"/>
      <c r="AT418" s="167" t="s">
        <v>296</v>
      </c>
      <c r="AU418" s="167" t="s">
        <v>89</v>
      </c>
      <c r="AV418" s="12" t="s">
        <v>86</v>
      </c>
      <c r="AW418" s="12" t="s">
        <v>33</v>
      </c>
      <c r="AX418" s="12" t="s">
        <v>78</v>
      </c>
      <c r="AY418" s="167" t="s">
        <v>150</v>
      </c>
    </row>
    <row r="419" spans="2:51" s="13" customFormat="1" ht="12">
      <c r="B419" s="172"/>
      <c r="D419" s="150" t="s">
        <v>296</v>
      </c>
      <c r="E419" s="173" t="s">
        <v>1</v>
      </c>
      <c r="F419" s="174" t="s">
        <v>1347</v>
      </c>
      <c r="H419" s="175">
        <v>2</v>
      </c>
      <c r="I419" s="176"/>
      <c r="L419" s="172"/>
      <c r="M419" s="177"/>
      <c r="T419" s="178"/>
      <c r="AT419" s="173" t="s">
        <v>296</v>
      </c>
      <c r="AU419" s="173" t="s">
        <v>89</v>
      </c>
      <c r="AV419" s="13" t="s">
        <v>89</v>
      </c>
      <c r="AW419" s="13" t="s">
        <v>33</v>
      </c>
      <c r="AX419" s="13" t="s">
        <v>78</v>
      </c>
      <c r="AY419" s="173" t="s">
        <v>150</v>
      </c>
    </row>
    <row r="420" spans="2:51" s="14" customFormat="1" ht="12">
      <c r="B420" s="179"/>
      <c r="D420" s="150" t="s">
        <v>296</v>
      </c>
      <c r="E420" s="180" t="s">
        <v>1</v>
      </c>
      <c r="F420" s="181" t="s">
        <v>303</v>
      </c>
      <c r="H420" s="182">
        <v>2</v>
      </c>
      <c r="I420" s="183"/>
      <c r="L420" s="179"/>
      <c r="M420" s="184"/>
      <c r="T420" s="185"/>
      <c r="AT420" s="180" t="s">
        <v>296</v>
      </c>
      <c r="AU420" s="180" t="s">
        <v>89</v>
      </c>
      <c r="AV420" s="14" t="s">
        <v>171</v>
      </c>
      <c r="AW420" s="14" t="s">
        <v>33</v>
      </c>
      <c r="AX420" s="14" t="s">
        <v>86</v>
      </c>
      <c r="AY420" s="180" t="s">
        <v>150</v>
      </c>
    </row>
    <row r="421" spans="2:65" s="1" customFormat="1" ht="24.2" customHeight="1">
      <c r="B421" s="32"/>
      <c r="C421" s="154" t="s">
        <v>889</v>
      </c>
      <c r="D421" s="154" t="s">
        <v>172</v>
      </c>
      <c r="E421" s="155" t="s">
        <v>1993</v>
      </c>
      <c r="F421" s="156" t="s">
        <v>1994</v>
      </c>
      <c r="G421" s="157" t="s">
        <v>849</v>
      </c>
      <c r="H421" s="158">
        <v>1</v>
      </c>
      <c r="I421" s="159"/>
      <c r="J421" s="160">
        <f>ROUND(I421*H421,2)</f>
        <v>0</v>
      </c>
      <c r="K421" s="156" t="s">
        <v>294</v>
      </c>
      <c r="L421" s="32"/>
      <c r="M421" s="161" t="s">
        <v>1</v>
      </c>
      <c r="N421" s="162" t="s">
        <v>43</v>
      </c>
      <c r="P421" s="146">
        <f>O421*H421</f>
        <v>0</v>
      </c>
      <c r="Q421" s="146">
        <v>2E-05</v>
      </c>
      <c r="R421" s="146">
        <f>Q421*H421</f>
        <v>2E-05</v>
      </c>
      <c r="S421" s="146">
        <v>0</v>
      </c>
      <c r="T421" s="147">
        <f>S421*H421</f>
        <v>0</v>
      </c>
      <c r="AR421" s="148" t="s">
        <v>171</v>
      </c>
      <c r="AT421" s="148" t="s">
        <v>172</v>
      </c>
      <c r="AU421" s="148" t="s">
        <v>89</v>
      </c>
      <c r="AY421" s="17" t="s">
        <v>150</v>
      </c>
      <c r="BE421" s="149">
        <f>IF(N421="základní",J421,0)</f>
        <v>0</v>
      </c>
      <c r="BF421" s="149">
        <f>IF(N421="snížená",J421,0)</f>
        <v>0</v>
      </c>
      <c r="BG421" s="149">
        <f>IF(N421="zákl. přenesená",J421,0)</f>
        <v>0</v>
      </c>
      <c r="BH421" s="149">
        <f>IF(N421="sníž. přenesená",J421,0)</f>
        <v>0</v>
      </c>
      <c r="BI421" s="149">
        <f>IF(N421="nulová",J421,0)</f>
        <v>0</v>
      </c>
      <c r="BJ421" s="17" t="s">
        <v>86</v>
      </c>
      <c r="BK421" s="149">
        <f>ROUND(I421*H421,2)</f>
        <v>0</v>
      </c>
      <c r="BL421" s="17" t="s">
        <v>171</v>
      </c>
      <c r="BM421" s="148" t="s">
        <v>1995</v>
      </c>
    </row>
    <row r="422" spans="2:51" s="12" customFormat="1" ht="12">
      <c r="B422" s="166"/>
      <c r="D422" s="150" t="s">
        <v>296</v>
      </c>
      <c r="E422" s="167" t="s">
        <v>1</v>
      </c>
      <c r="F422" s="168" t="s">
        <v>1798</v>
      </c>
      <c r="H422" s="167" t="s">
        <v>1</v>
      </c>
      <c r="I422" s="169"/>
      <c r="L422" s="166"/>
      <c r="M422" s="170"/>
      <c r="T422" s="171"/>
      <c r="AT422" s="167" t="s">
        <v>296</v>
      </c>
      <c r="AU422" s="167" t="s">
        <v>89</v>
      </c>
      <c r="AV422" s="12" t="s">
        <v>86</v>
      </c>
      <c r="AW422" s="12" t="s">
        <v>33</v>
      </c>
      <c r="AX422" s="12" t="s">
        <v>78</v>
      </c>
      <c r="AY422" s="167" t="s">
        <v>150</v>
      </c>
    </row>
    <row r="423" spans="2:51" s="12" customFormat="1" ht="12">
      <c r="B423" s="166"/>
      <c r="D423" s="150" t="s">
        <v>296</v>
      </c>
      <c r="E423" s="167" t="s">
        <v>1</v>
      </c>
      <c r="F423" s="168" t="s">
        <v>1944</v>
      </c>
      <c r="H423" s="167" t="s">
        <v>1</v>
      </c>
      <c r="I423" s="169"/>
      <c r="L423" s="166"/>
      <c r="M423" s="170"/>
      <c r="T423" s="171"/>
      <c r="AT423" s="167" t="s">
        <v>296</v>
      </c>
      <c r="AU423" s="167" t="s">
        <v>89</v>
      </c>
      <c r="AV423" s="12" t="s">
        <v>86</v>
      </c>
      <c r="AW423" s="12" t="s">
        <v>33</v>
      </c>
      <c r="AX423" s="12" t="s">
        <v>78</v>
      </c>
      <c r="AY423" s="167" t="s">
        <v>150</v>
      </c>
    </row>
    <row r="424" spans="2:51" s="13" customFormat="1" ht="12">
      <c r="B424" s="172"/>
      <c r="D424" s="150" t="s">
        <v>296</v>
      </c>
      <c r="E424" s="173" t="s">
        <v>1</v>
      </c>
      <c r="F424" s="174" t="s">
        <v>1341</v>
      </c>
      <c r="H424" s="175">
        <v>1</v>
      </c>
      <c r="I424" s="176"/>
      <c r="L424" s="172"/>
      <c r="M424" s="177"/>
      <c r="T424" s="178"/>
      <c r="AT424" s="173" t="s">
        <v>296</v>
      </c>
      <c r="AU424" s="173" t="s">
        <v>89</v>
      </c>
      <c r="AV424" s="13" t="s">
        <v>89</v>
      </c>
      <c r="AW424" s="13" t="s">
        <v>33</v>
      </c>
      <c r="AX424" s="13" t="s">
        <v>78</v>
      </c>
      <c r="AY424" s="173" t="s">
        <v>150</v>
      </c>
    </row>
    <row r="425" spans="2:51" s="14" customFormat="1" ht="12">
      <c r="B425" s="179"/>
      <c r="D425" s="150" t="s">
        <v>296</v>
      </c>
      <c r="E425" s="180" t="s">
        <v>1</v>
      </c>
      <c r="F425" s="181" t="s">
        <v>303</v>
      </c>
      <c r="H425" s="182">
        <v>1</v>
      </c>
      <c r="I425" s="183"/>
      <c r="L425" s="179"/>
      <c r="M425" s="184"/>
      <c r="T425" s="185"/>
      <c r="AT425" s="180" t="s">
        <v>296</v>
      </c>
      <c r="AU425" s="180" t="s">
        <v>89</v>
      </c>
      <c r="AV425" s="14" t="s">
        <v>171</v>
      </c>
      <c r="AW425" s="14" t="s">
        <v>33</v>
      </c>
      <c r="AX425" s="14" t="s">
        <v>86</v>
      </c>
      <c r="AY425" s="180" t="s">
        <v>150</v>
      </c>
    </row>
    <row r="426" spans="2:65" s="1" customFormat="1" ht="16.5" customHeight="1">
      <c r="B426" s="32"/>
      <c r="C426" s="136" t="s">
        <v>894</v>
      </c>
      <c r="D426" s="136" t="s">
        <v>153</v>
      </c>
      <c r="E426" s="137" t="s">
        <v>1996</v>
      </c>
      <c r="F426" s="138" t="s">
        <v>1997</v>
      </c>
      <c r="G426" s="139" t="s">
        <v>849</v>
      </c>
      <c r="H426" s="140">
        <v>1</v>
      </c>
      <c r="I426" s="141"/>
      <c r="J426" s="142">
        <f>ROUND(I426*H426,2)</f>
        <v>0</v>
      </c>
      <c r="K426" s="138" t="s">
        <v>294</v>
      </c>
      <c r="L426" s="143"/>
      <c r="M426" s="144" t="s">
        <v>1</v>
      </c>
      <c r="N426" s="145" t="s">
        <v>43</v>
      </c>
      <c r="P426" s="146">
        <f>O426*H426</f>
        <v>0</v>
      </c>
      <c r="Q426" s="146">
        <v>0.0002</v>
      </c>
      <c r="R426" s="146">
        <f>Q426*H426</f>
        <v>0.0002</v>
      </c>
      <c r="S426" s="146">
        <v>0</v>
      </c>
      <c r="T426" s="147">
        <f>S426*H426</f>
        <v>0</v>
      </c>
      <c r="AR426" s="148" t="s">
        <v>195</v>
      </c>
      <c r="AT426" s="148" t="s">
        <v>153</v>
      </c>
      <c r="AU426" s="148" t="s">
        <v>89</v>
      </c>
      <c r="AY426" s="17" t="s">
        <v>150</v>
      </c>
      <c r="BE426" s="149">
        <f>IF(N426="základní",J426,0)</f>
        <v>0</v>
      </c>
      <c r="BF426" s="149">
        <f>IF(N426="snížená",J426,0)</f>
        <v>0</v>
      </c>
      <c r="BG426" s="149">
        <f>IF(N426="zákl. přenesená",J426,0)</f>
        <v>0</v>
      </c>
      <c r="BH426" s="149">
        <f>IF(N426="sníž. přenesená",J426,0)</f>
        <v>0</v>
      </c>
      <c r="BI426" s="149">
        <f>IF(N426="nulová",J426,0)</f>
        <v>0</v>
      </c>
      <c r="BJ426" s="17" t="s">
        <v>86</v>
      </c>
      <c r="BK426" s="149">
        <f>ROUND(I426*H426,2)</f>
        <v>0</v>
      </c>
      <c r="BL426" s="17" t="s">
        <v>171</v>
      </c>
      <c r="BM426" s="148" t="s">
        <v>1998</v>
      </c>
    </row>
    <row r="427" spans="2:51" s="12" customFormat="1" ht="12">
      <c r="B427" s="166"/>
      <c r="D427" s="150" t="s">
        <v>296</v>
      </c>
      <c r="E427" s="167" t="s">
        <v>1</v>
      </c>
      <c r="F427" s="168" t="s">
        <v>1798</v>
      </c>
      <c r="H427" s="167" t="s">
        <v>1</v>
      </c>
      <c r="I427" s="169"/>
      <c r="L427" s="166"/>
      <c r="M427" s="170"/>
      <c r="T427" s="171"/>
      <c r="AT427" s="167" t="s">
        <v>296</v>
      </c>
      <c r="AU427" s="167" t="s">
        <v>89</v>
      </c>
      <c r="AV427" s="12" t="s">
        <v>86</v>
      </c>
      <c r="AW427" s="12" t="s">
        <v>33</v>
      </c>
      <c r="AX427" s="12" t="s">
        <v>78</v>
      </c>
      <c r="AY427" s="167" t="s">
        <v>150</v>
      </c>
    </row>
    <row r="428" spans="2:51" s="12" customFormat="1" ht="12">
      <c r="B428" s="166"/>
      <c r="D428" s="150" t="s">
        <v>296</v>
      </c>
      <c r="E428" s="167" t="s">
        <v>1</v>
      </c>
      <c r="F428" s="168" t="s">
        <v>1944</v>
      </c>
      <c r="H428" s="167" t="s">
        <v>1</v>
      </c>
      <c r="I428" s="169"/>
      <c r="L428" s="166"/>
      <c r="M428" s="170"/>
      <c r="T428" s="171"/>
      <c r="AT428" s="167" t="s">
        <v>296</v>
      </c>
      <c r="AU428" s="167" t="s">
        <v>89</v>
      </c>
      <c r="AV428" s="12" t="s">
        <v>86</v>
      </c>
      <c r="AW428" s="12" t="s">
        <v>33</v>
      </c>
      <c r="AX428" s="12" t="s">
        <v>78</v>
      </c>
      <c r="AY428" s="167" t="s">
        <v>150</v>
      </c>
    </row>
    <row r="429" spans="2:51" s="13" customFormat="1" ht="12">
      <c r="B429" s="172"/>
      <c r="D429" s="150" t="s">
        <v>296</v>
      </c>
      <c r="E429" s="173" t="s">
        <v>1</v>
      </c>
      <c r="F429" s="174" t="s">
        <v>1341</v>
      </c>
      <c r="H429" s="175">
        <v>1</v>
      </c>
      <c r="I429" s="176"/>
      <c r="L429" s="172"/>
      <c r="M429" s="177"/>
      <c r="T429" s="178"/>
      <c r="AT429" s="173" t="s">
        <v>296</v>
      </c>
      <c r="AU429" s="173" t="s">
        <v>89</v>
      </c>
      <c r="AV429" s="13" t="s">
        <v>89</v>
      </c>
      <c r="AW429" s="13" t="s">
        <v>33</v>
      </c>
      <c r="AX429" s="13" t="s">
        <v>78</v>
      </c>
      <c r="AY429" s="173" t="s">
        <v>150</v>
      </c>
    </row>
    <row r="430" spans="2:51" s="14" customFormat="1" ht="12">
      <c r="B430" s="179"/>
      <c r="D430" s="150" t="s">
        <v>296</v>
      </c>
      <c r="E430" s="180" t="s">
        <v>1</v>
      </c>
      <c r="F430" s="181" t="s">
        <v>303</v>
      </c>
      <c r="H430" s="182">
        <v>1</v>
      </c>
      <c r="I430" s="183"/>
      <c r="L430" s="179"/>
      <c r="M430" s="184"/>
      <c r="T430" s="185"/>
      <c r="AT430" s="180" t="s">
        <v>296</v>
      </c>
      <c r="AU430" s="180" t="s">
        <v>89</v>
      </c>
      <c r="AV430" s="14" t="s">
        <v>171</v>
      </c>
      <c r="AW430" s="14" t="s">
        <v>33</v>
      </c>
      <c r="AX430" s="14" t="s">
        <v>86</v>
      </c>
      <c r="AY430" s="180" t="s">
        <v>150</v>
      </c>
    </row>
    <row r="431" spans="2:65" s="1" customFormat="1" ht="16.5" customHeight="1">
      <c r="B431" s="32"/>
      <c r="C431" s="154" t="s">
        <v>898</v>
      </c>
      <c r="D431" s="154" t="s">
        <v>172</v>
      </c>
      <c r="E431" s="155" t="s">
        <v>1999</v>
      </c>
      <c r="F431" s="156" t="s">
        <v>2000</v>
      </c>
      <c r="G431" s="157" t="s">
        <v>849</v>
      </c>
      <c r="H431" s="158">
        <v>1</v>
      </c>
      <c r="I431" s="159"/>
      <c r="J431" s="160">
        <f>ROUND(I431*H431,2)</f>
        <v>0</v>
      </c>
      <c r="K431" s="156" t="s">
        <v>1</v>
      </c>
      <c r="L431" s="32"/>
      <c r="M431" s="161" t="s">
        <v>1</v>
      </c>
      <c r="N431" s="162" t="s">
        <v>43</v>
      </c>
      <c r="P431" s="146">
        <f>O431*H431</f>
        <v>0</v>
      </c>
      <c r="Q431" s="146">
        <v>0.00357</v>
      </c>
      <c r="R431" s="146">
        <f>Q431*H431</f>
        <v>0.00357</v>
      </c>
      <c r="S431" s="146">
        <v>0</v>
      </c>
      <c r="T431" s="147">
        <f>S431*H431</f>
        <v>0</v>
      </c>
      <c r="AR431" s="148" t="s">
        <v>171</v>
      </c>
      <c r="AT431" s="148" t="s">
        <v>172</v>
      </c>
      <c r="AU431" s="148" t="s">
        <v>89</v>
      </c>
      <c r="AY431" s="17" t="s">
        <v>150</v>
      </c>
      <c r="BE431" s="149">
        <f>IF(N431="základní",J431,0)</f>
        <v>0</v>
      </c>
      <c r="BF431" s="149">
        <f>IF(N431="snížená",J431,0)</f>
        <v>0</v>
      </c>
      <c r="BG431" s="149">
        <f>IF(N431="zákl. přenesená",J431,0)</f>
        <v>0</v>
      </c>
      <c r="BH431" s="149">
        <f>IF(N431="sníž. přenesená",J431,0)</f>
        <v>0</v>
      </c>
      <c r="BI431" s="149">
        <f>IF(N431="nulová",J431,0)</f>
        <v>0</v>
      </c>
      <c r="BJ431" s="17" t="s">
        <v>86</v>
      </c>
      <c r="BK431" s="149">
        <f>ROUND(I431*H431,2)</f>
        <v>0</v>
      </c>
      <c r="BL431" s="17" t="s">
        <v>171</v>
      </c>
      <c r="BM431" s="148" t="s">
        <v>2001</v>
      </c>
    </row>
    <row r="432" spans="2:51" s="12" customFormat="1" ht="12">
      <c r="B432" s="166"/>
      <c r="D432" s="150" t="s">
        <v>296</v>
      </c>
      <c r="E432" s="167" t="s">
        <v>1</v>
      </c>
      <c r="F432" s="168" t="s">
        <v>1798</v>
      </c>
      <c r="H432" s="167" t="s">
        <v>1</v>
      </c>
      <c r="I432" s="169"/>
      <c r="L432" s="166"/>
      <c r="M432" s="170"/>
      <c r="T432" s="171"/>
      <c r="AT432" s="167" t="s">
        <v>296</v>
      </c>
      <c r="AU432" s="167" t="s">
        <v>89</v>
      </c>
      <c r="AV432" s="12" t="s">
        <v>86</v>
      </c>
      <c r="AW432" s="12" t="s">
        <v>33</v>
      </c>
      <c r="AX432" s="12" t="s">
        <v>78</v>
      </c>
      <c r="AY432" s="167" t="s">
        <v>150</v>
      </c>
    </row>
    <row r="433" spans="2:51" s="12" customFormat="1" ht="12">
      <c r="B433" s="166"/>
      <c r="D433" s="150" t="s">
        <v>296</v>
      </c>
      <c r="E433" s="167" t="s">
        <v>1</v>
      </c>
      <c r="F433" s="168" t="s">
        <v>1944</v>
      </c>
      <c r="H433" s="167" t="s">
        <v>1</v>
      </c>
      <c r="I433" s="169"/>
      <c r="L433" s="166"/>
      <c r="M433" s="170"/>
      <c r="T433" s="171"/>
      <c r="AT433" s="167" t="s">
        <v>296</v>
      </c>
      <c r="AU433" s="167" t="s">
        <v>89</v>
      </c>
      <c r="AV433" s="12" t="s">
        <v>86</v>
      </c>
      <c r="AW433" s="12" t="s">
        <v>33</v>
      </c>
      <c r="AX433" s="12" t="s">
        <v>78</v>
      </c>
      <c r="AY433" s="167" t="s">
        <v>150</v>
      </c>
    </row>
    <row r="434" spans="2:51" s="13" customFormat="1" ht="12">
      <c r="B434" s="172"/>
      <c r="D434" s="150" t="s">
        <v>296</v>
      </c>
      <c r="E434" s="173" t="s">
        <v>1</v>
      </c>
      <c r="F434" s="174" t="s">
        <v>1341</v>
      </c>
      <c r="H434" s="175">
        <v>1</v>
      </c>
      <c r="I434" s="176"/>
      <c r="L434" s="172"/>
      <c r="M434" s="177"/>
      <c r="T434" s="178"/>
      <c r="AT434" s="173" t="s">
        <v>296</v>
      </c>
      <c r="AU434" s="173" t="s">
        <v>89</v>
      </c>
      <c r="AV434" s="13" t="s">
        <v>89</v>
      </c>
      <c r="AW434" s="13" t="s">
        <v>33</v>
      </c>
      <c r="AX434" s="13" t="s">
        <v>78</v>
      </c>
      <c r="AY434" s="173" t="s">
        <v>150</v>
      </c>
    </row>
    <row r="435" spans="2:51" s="14" customFormat="1" ht="12">
      <c r="B435" s="179"/>
      <c r="D435" s="150" t="s">
        <v>296</v>
      </c>
      <c r="E435" s="180" t="s">
        <v>1</v>
      </c>
      <c r="F435" s="181" t="s">
        <v>303</v>
      </c>
      <c r="H435" s="182">
        <v>1</v>
      </c>
      <c r="I435" s="183"/>
      <c r="L435" s="179"/>
      <c r="M435" s="184"/>
      <c r="T435" s="185"/>
      <c r="AT435" s="180" t="s">
        <v>296</v>
      </c>
      <c r="AU435" s="180" t="s">
        <v>89</v>
      </c>
      <c r="AV435" s="14" t="s">
        <v>171</v>
      </c>
      <c r="AW435" s="14" t="s">
        <v>33</v>
      </c>
      <c r="AX435" s="14" t="s">
        <v>86</v>
      </c>
      <c r="AY435" s="180" t="s">
        <v>150</v>
      </c>
    </row>
    <row r="436" spans="2:65" s="1" customFormat="1" ht="16.5" customHeight="1">
      <c r="B436" s="32"/>
      <c r="C436" s="136" t="s">
        <v>902</v>
      </c>
      <c r="D436" s="136" t="s">
        <v>153</v>
      </c>
      <c r="E436" s="137" t="s">
        <v>2002</v>
      </c>
      <c r="F436" s="138" t="s">
        <v>2003</v>
      </c>
      <c r="G436" s="139" t="s">
        <v>849</v>
      </c>
      <c r="H436" s="140">
        <v>1</v>
      </c>
      <c r="I436" s="141"/>
      <c r="J436" s="142">
        <f>ROUND(I436*H436,2)</f>
        <v>0</v>
      </c>
      <c r="K436" s="138" t="s">
        <v>1</v>
      </c>
      <c r="L436" s="143"/>
      <c r="M436" s="144" t="s">
        <v>1</v>
      </c>
      <c r="N436" s="145" t="s">
        <v>43</v>
      </c>
      <c r="P436" s="146">
        <f>O436*H436</f>
        <v>0</v>
      </c>
      <c r="Q436" s="146">
        <v>0.0001</v>
      </c>
      <c r="R436" s="146">
        <f>Q436*H436</f>
        <v>0.0001</v>
      </c>
      <c r="S436" s="146">
        <v>0</v>
      </c>
      <c r="T436" s="147">
        <f>S436*H436</f>
        <v>0</v>
      </c>
      <c r="AR436" s="148" t="s">
        <v>195</v>
      </c>
      <c r="AT436" s="148" t="s">
        <v>153</v>
      </c>
      <c r="AU436" s="148" t="s">
        <v>89</v>
      </c>
      <c r="AY436" s="17" t="s">
        <v>150</v>
      </c>
      <c r="BE436" s="149">
        <f>IF(N436="základní",J436,0)</f>
        <v>0</v>
      </c>
      <c r="BF436" s="149">
        <f>IF(N436="snížená",J436,0)</f>
        <v>0</v>
      </c>
      <c r="BG436" s="149">
        <f>IF(N436="zákl. přenesená",J436,0)</f>
        <v>0</v>
      </c>
      <c r="BH436" s="149">
        <f>IF(N436="sníž. přenesená",J436,0)</f>
        <v>0</v>
      </c>
      <c r="BI436" s="149">
        <f>IF(N436="nulová",J436,0)</f>
        <v>0</v>
      </c>
      <c r="BJ436" s="17" t="s">
        <v>86</v>
      </c>
      <c r="BK436" s="149">
        <f>ROUND(I436*H436,2)</f>
        <v>0</v>
      </c>
      <c r="BL436" s="17" t="s">
        <v>171</v>
      </c>
      <c r="BM436" s="148" t="s">
        <v>2004</v>
      </c>
    </row>
    <row r="437" spans="2:51" s="12" customFormat="1" ht="12">
      <c r="B437" s="166"/>
      <c r="D437" s="150" t="s">
        <v>296</v>
      </c>
      <c r="E437" s="167" t="s">
        <v>1</v>
      </c>
      <c r="F437" s="168" t="s">
        <v>1798</v>
      </c>
      <c r="H437" s="167" t="s">
        <v>1</v>
      </c>
      <c r="I437" s="169"/>
      <c r="L437" s="166"/>
      <c r="M437" s="170"/>
      <c r="T437" s="171"/>
      <c r="AT437" s="167" t="s">
        <v>296</v>
      </c>
      <c r="AU437" s="167" t="s">
        <v>89</v>
      </c>
      <c r="AV437" s="12" t="s">
        <v>86</v>
      </c>
      <c r="AW437" s="12" t="s">
        <v>33</v>
      </c>
      <c r="AX437" s="12" t="s">
        <v>78</v>
      </c>
      <c r="AY437" s="167" t="s">
        <v>150</v>
      </c>
    </row>
    <row r="438" spans="2:51" s="12" customFormat="1" ht="12">
      <c r="B438" s="166"/>
      <c r="D438" s="150" t="s">
        <v>296</v>
      </c>
      <c r="E438" s="167" t="s">
        <v>1</v>
      </c>
      <c r="F438" s="168" t="s">
        <v>1944</v>
      </c>
      <c r="H438" s="167" t="s">
        <v>1</v>
      </c>
      <c r="I438" s="169"/>
      <c r="L438" s="166"/>
      <c r="M438" s="170"/>
      <c r="T438" s="171"/>
      <c r="AT438" s="167" t="s">
        <v>296</v>
      </c>
      <c r="AU438" s="167" t="s">
        <v>89</v>
      </c>
      <c r="AV438" s="12" t="s">
        <v>86</v>
      </c>
      <c r="AW438" s="12" t="s">
        <v>33</v>
      </c>
      <c r="AX438" s="12" t="s">
        <v>78</v>
      </c>
      <c r="AY438" s="167" t="s">
        <v>150</v>
      </c>
    </row>
    <row r="439" spans="2:51" s="13" customFormat="1" ht="12">
      <c r="B439" s="172"/>
      <c r="D439" s="150" t="s">
        <v>296</v>
      </c>
      <c r="E439" s="173" t="s">
        <v>1</v>
      </c>
      <c r="F439" s="174" t="s">
        <v>1341</v>
      </c>
      <c r="H439" s="175">
        <v>1</v>
      </c>
      <c r="I439" s="176"/>
      <c r="L439" s="172"/>
      <c r="M439" s="177"/>
      <c r="T439" s="178"/>
      <c r="AT439" s="173" t="s">
        <v>296</v>
      </c>
      <c r="AU439" s="173" t="s">
        <v>89</v>
      </c>
      <c r="AV439" s="13" t="s">
        <v>89</v>
      </c>
      <c r="AW439" s="13" t="s">
        <v>33</v>
      </c>
      <c r="AX439" s="13" t="s">
        <v>78</v>
      </c>
      <c r="AY439" s="173" t="s">
        <v>150</v>
      </c>
    </row>
    <row r="440" spans="2:51" s="14" customFormat="1" ht="12">
      <c r="B440" s="179"/>
      <c r="D440" s="150" t="s">
        <v>296</v>
      </c>
      <c r="E440" s="180" t="s">
        <v>1</v>
      </c>
      <c r="F440" s="181" t="s">
        <v>303</v>
      </c>
      <c r="H440" s="182">
        <v>1</v>
      </c>
      <c r="I440" s="183"/>
      <c r="L440" s="179"/>
      <c r="M440" s="184"/>
      <c r="T440" s="185"/>
      <c r="AT440" s="180" t="s">
        <v>296</v>
      </c>
      <c r="AU440" s="180" t="s">
        <v>89</v>
      </c>
      <c r="AV440" s="14" t="s">
        <v>171</v>
      </c>
      <c r="AW440" s="14" t="s">
        <v>33</v>
      </c>
      <c r="AX440" s="14" t="s">
        <v>86</v>
      </c>
      <c r="AY440" s="180" t="s">
        <v>150</v>
      </c>
    </row>
    <row r="441" spans="2:65" s="1" customFormat="1" ht="16.5" customHeight="1">
      <c r="B441" s="32"/>
      <c r="C441" s="154" t="s">
        <v>906</v>
      </c>
      <c r="D441" s="154" t="s">
        <v>172</v>
      </c>
      <c r="E441" s="155" t="s">
        <v>2005</v>
      </c>
      <c r="F441" s="156" t="s">
        <v>2006</v>
      </c>
      <c r="G441" s="157" t="s">
        <v>849</v>
      </c>
      <c r="H441" s="158">
        <v>1</v>
      </c>
      <c r="I441" s="159"/>
      <c r="J441" s="160">
        <f>ROUND(I441*H441,2)</f>
        <v>0</v>
      </c>
      <c r="K441" s="156" t="s">
        <v>1</v>
      </c>
      <c r="L441" s="32"/>
      <c r="M441" s="161" t="s">
        <v>1</v>
      </c>
      <c r="N441" s="162" t="s">
        <v>43</v>
      </c>
      <c r="P441" s="146">
        <f>O441*H441</f>
        <v>0</v>
      </c>
      <c r="Q441" s="146">
        <v>0.00102</v>
      </c>
      <c r="R441" s="146">
        <f>Q441*H441</f>
        <v>0.00102</v>
      </c>
      <c r="S441" s="146">
        <v>0</v>
      </c>
      <c r="T441" s="147">
        <f>S441*H441</f>
        <v>0</v>
      </c>
      <c r="AR441" s="148" t="s">
        <v>171</v>
      </c>
      <c r="AT441" s="148" t="s">
        <v>172</v>
      </c>
      <c r="AU441" s="148" t="s">
        <v>89</v>
      </c>
      <c r="AY441" s="17" t="s">
        <v>150</v>
      </c>
      <c r="BE441" s="149">
        <f>IF(N441="základní",J441,0)</f>
        <v>0</v>
      </c>
      <c r="BF441" s="149">
        <f>IF(N441="snížená",J441,0)</f>
        <v>0</v>
      </c>
      <c r="BG441" s="149">
        <f>IF(N441="zákl. přenesená",J441,0)</f>
        <v>0</v>
      </c>
      <c r="BH441" s="149">
        <f>IF(N441="sníž. přenesená",J441,0)</f>
        <v>0</v>
      </c>
      <c r="BI441" s="149">
        <f>IF(N441="nulová",J441,0)</f>
        <v>0</v>
      </c>
      <c r="BJ441" s="17" t="s">
        <v>86</v>
      </c>
      <c r="BK441" s="149">
        <f>ROUND(I441*H441,2)</f>
        <v>0</v>
      </c>
      <c r="BL441" s="17" t="s">
        <v>171</v>
      </c>
      <c r="BM441" s="148" t="s">
        <v>2007</v>
      </c>
    </row>
    <row r="442" spans="2:51" s="12" customFormat="1" ht="12">
      <c r="B442" s="166"/>
      <c r="D442" s="150" t="s">
        <v>296</v>
      </c>
      <c r="E442" s="167" t="s">
        <v>1</v>
      </c>
      <c r="F442" s="168" t="s">
        <v>1798</v>
      </c>
      <c r="H442" s="167" t="s">
        <v>1</v>
      </c>
      <c r="I442" s="169"/>
      <c r="L442" s="166"/>
      <c r="M442" s="170"/>
      <c r="T442" s="171"/>
      <c r="AT442" s="167" t="s">
        <v>296</v>
      </c>
      <c r="AU442" s="167" t="s">
        <v>89</v>
      </c>
      <c r="AV442" s="12" t="s">
        <v>86</v>
      </c>
      <c r="AW442" s="12" t="s">
        <v>33</v>
      </c>
      <c r="AX442" s="12" t="s">
        <v>78</v>
      </c>
      <c r="AY442" s="167" t="s">
        <v>150</v>
      </c>
    </row>
    <row r="443" spans="2:51" s="12" customFormat="1" ht="12">
      <c r="B443" s="166"/>
      <c r="D443" s="150" t="s">
        <v>296</v>
      </c>
      <c r="E443" s="167" t="s">
        <v>1</v>
      </c>
      <c r="F443" s="168" t="s">
        <v>1944</v>
      </c>
      <c r="H443" s="167" t="s">
        <v>1</v>
      </c>
      <c r="I443" s="169"/>
      <c r="L443" s="166"/>
      <c r="M443" s="170"/>
      <c r="T443" s="171"/>
      <c r="AT443" s="167" t="s">
        <v>296</v>
      </c>
      <c r="AU443" s="167" t="s">
        <v>89</v>
      </c>
      <c r="AV443" s="12" t="s">
        <v>86</v>
      </c>
      <c r="AW443" s="12" t="s">
        <v>33</v>
      </c>
      <c r="AX443" s="12" t="s">
        <v>78</v>
      </c>
      <c r="AY443" s="167" t="s">
        <v>150</v>
      </c>
    </row>
    <row r="444" spans="2:51" s="13" customFormat="1" ht="12">
      <c r="B444" s="172"/>
      <c r="D444" s="150" t="s">
        <v>296</v>
      </c>
      <c r="E444" s="173" t="s">
        <v>1</v>
      </c>
      <c r="F444" s="174" t="s">
        <v>1341</v>
      </c>
      <c r="H444" s="175">
        <v>1</v>
      </c>
      <c r="I444" s="176"/>
      <c r="L444" s="172"/>
      <c r="M444" s="177"/>
      <c r="T444" s="178"/>
      <c r="AT444" s="173" t="s">
        <v>296</v>
      </c>
      <c r="AU444" s="173" t="s">
        <v>89</v>
      </c>
      <c r="AV444" s="13" t="s">
        <v>89</v>
      </c>
      <c r="AW444" s="13" t="s">
        <v>33</v>
      </c>
      <c r="AX444" s="13" t="s">
        <v>78</v>
      </c>
      <c r="AY444" s="173" t="s">
        <v>150</v>
      </c>
    </row>
    <row r="445" spans="2:51" s="14" customFormat="1" ht="12">
      <c r="B445" s="179"/>
      <c r="D445" s="150" t="s">
        <v>296</v>
      </c>
      <c r="E445" s="180" t="s">
        <v>1</v>
      </c>
      <c r="F445" s="181" t="s">
        <v>303</v>
      </c>
      <c r="H445" s="182">
        <v>1</v>
      </c>
      <c r="I445" s="183"/>
      <c r="L445" s="179"/>
      <c r="M445" s="184"/>
      <c r="T445" s="185"/>
      <c r="AT445" s="180" t="s">
        <v>296</v>
      </c>
      <c r="AU445" s="180" t="s">
        <v>89</v>
      </c>
      <c r="AV445" s="14" t="s">
        <v>171</v>
      </c>
      <c r="AW445" s="14" t="s">
        <v>33</v>
      </c>
      <c r="AX445" s="14" t="s">
        <v>86</v>
      </c>
      <c r="AY445" s="180" t="s">
        <v>150</v>
      </c>
    </row>
    <row r="446" spans="2:65" s="1" customFormat="1" ht="33" customHeight="1">
      <c r="B446" s="32"/>
      <c r="C446" s="154" t="s">
        <v>910</v>
      </c>
      <c r="D446" s="154" t="s">
        <v>172</v>
      </c>
      <c r="E446" s="155" t="s">
        <v>2008</v>
      </c>
      <c r="F446" s="156" t="s">
        <v>2009</v>
      </c>
      <c r="G446" s="157" t="s">
        <v>2010</v>
      </c>
      <c r="H446" s="158">
        <v>1</v>
      </c>
      <c r="I446" s="159"/>
      <c r="J446" s="160">
        <f>ROUND(I446*H446,2)</f>
        <v>0</v>
      </c>
      <c r="K446" s="156" t="s">
        <v>1</v>
      </c>
      <c r="L446" s="32"/>
      <c r="M446" s="161" t="s">
        <v>1</v>
      </c>
      <c r="N446" s="162" t="s">
        <v>43</v>
      </c>
      <c r="P446" s="146">
        <f>O446*H446</f>
        <v>0</v>
      </c>
      <c r="Q446" s="146">
        <v>0.00152</v>
      </c>
      <c r="R446" s="146">
        <f>Q446*H446</f>
        <v>0.00152</v>
      </c>
      <c r="S446" s="146">
        <v>0</v>
      </c>
      <c r="T446" s="147">
        <f>S446*H446</f>
        <v>0</v>
      </c>
      <c r="AR446" s="148" t="s">
        <v>171</v>
      </c>
      <c r="AT446" s="148" t="s">
        <v>172</v>
      </c>
      <c r="AU446" s="148" t="s">
        <v>89</v>
      </c>
      <c r="AY446" s="17" t="s">
        <v>150</v>
      </c>
      <c r="BE446" s="149">
        <f>IF(N446="základní",J446,0)</f>
        <v>0</v>
      </c>
      <c r="BF446" s="149">
        <f>IF(N446="snížená",J446,0)</f>
        <v>0</v>
      </c>
      <c r="BG446" s="149">
        <f>IF(N446="zákl. přenesená",J446,0)</f>
        <v>0</v>
      </c>
      <c r="BH446" s="149">
        <f>IF(N446="sníž. přenesená",J446,0)</f>
        <v>0</v>
      </c>
      <c r="BI446" s="149">
        <f>IF(N446="nulová",J446,0)</f>
        <v>0</v>
      </c>
      <c r="BJ446" s="17" t="s">
        <v>86</v>
      </c>
      <c r="BK446" s="149">
        <f>ROUND(I446*H446,2)</f>
        <v>0</v>
      </c>
      <c r="BL446" s="17" t="s">
        <v>171</v>
      </c>
      <c r="BM446" s="148" t="s">
        <v>2011</v>
      </c>
    </row>
    <row r="447" spans="2:51" s="12" customFormat="1" ht="12">
      <c r="B447" s="166"/>
      <c r="D447" s="150" t="s">
        <v>296</v>
      </c>
      <c r="E447" s="167" t="s">
        <v>1</v>
      </c>
      <c r="F447" s="168" t="s">
        <v>1798</v>
      </c>
      <c r="H447" s="167" t="s">
        <v>1</v>
      </c>
      <c r="I447" s="169"/>
      <c r="L447" s="166"/>
      <c r="M447" s="170"/>
      <c r="T447" s="171"/>
      <c r="AT447" s="167" t="s">
        <v>296</v>
      </c>
      <c r="AU447" s="167" t="s">
        <v>89</v>
      </c>
      <c r="AV447" s="12" t="s">
        <v>86</v>
      </c>
      <c r="AW447" s="12" t="s">
        <v>33</v>
      </c>
      <c r="AX447" s="12" t="s">
        <v>78</v>
      </c>
      <c r="AY447" s="167" t="s">
        <v>150</v>
      </c>
    </row>
    <row r="448" spans="2:51" s="12" customFormat="1" ht="12">
      <c r="B448" s="166"/>
      <c r="D448" s="150" t="s">
        <v>296</v>
      </c>
      <c r="E448" s="167" t="s">
        <v>1</v>
      </c>
      <c r="F448" s="168" t="s">
        <v>1944</v>
      </c>
      <c r="H448" s="167" t="s">
        <v>1</v>
      </c>
      <c r="I448" s="169"/>
      <c r="L448" s="166"/>
      <c r="M448" s="170"/>
      <c r="T448" s="171"/>
      <c r="AT448" s="167" t="s">
        <v>296</v>
      </c>
      <c r="AU448" s="167" t="s">
        <v>89</v>
      </c>
      <c r="AV448" s="12" t="s">
        <v>86</v>
      </c>
      <c r="AW448" s="12" t="s">
        <v>33</v>
      </c>
      <c r="AX448" s="12" t="s">
        <v>78</v>
      </c>
      <c r="AY448" s="167" t="s">
        <v>150</v>
      </c>
    </row>
    <row r="449" spans="2:51" s="13" customFormat="1" ht="12">
      <c r="B449" s="172"/>
      <c r="D449" s="150" t="s">
        <v>296</v>
      </c>
      <c r="E449" s="173" t="s">
        <v>1</v>
      </c>
      <c r="F449" s="174" t="s">
        <v>1341</v>
      </c>
      <c r="H449" s="175">
        <v>1</v>
      </c>
      <c r="I449" s="176"/>
      <c r="L449" s="172"/>
      <c r="M449" s="177"/>
      <c r="T449" s="178"/>
      <c r="AT449" s="173" t="s">
        <v>296</v>
      </c>
      <c r="AU449" s="173" t="s">
        <v>89</v>
      </c>
      <c r="AV449" s="13" t="s">
        <v>89</v>
      </c>
      <c r="AW449" s="13" t="s">
        <v>33</v>
      </c>
      <c r="AX449" s="13" t="s">
        <v>78</v>
      </c>
      <c r="AY449" s="173" t="s">
        <v>150</v>
      </c>
    </row>
    <row r="450" spans="2:51" s="14" customFormat="1" ht="12">
      <c r="B450" s="179"/>
      <c r="D450" s="150" t="s">
        <v>296</v>
      </c>
      <c r="E450" s="180" t="s">
        <v>1</v>
      </c>
      <c r="F450" s="181" t="s">
        <v>303</v>
      </c>
      <c r="H450" s="182">
        <v>1</v>
      </c>
      <c r="I450" s="183"/>
      <c r="L450" s="179"/>
      <c r="M450" s="184"/>
      <c r="T450" s="185"/>
      <c r="AT450" s="180" t="s">
        <v>296</v>
      </c>
      <c r="AU450" s="180" t="s">
        <v>89</v>
      </c>
      <c r="AV450" s="14" t="s">
        <v>171</v>
      </c>
      <c r="AW450" s="14" t="s">
        <v>33</v>
      </c>
      <c r="AX450" s="14" t="s">
        <v>86</v>
      </c>
      <c r="AY450" s="180" t="s">
        <v>150</v>
      </c>
    </row>
    <row r="451" spans="2:65" s="1" customFormat="1" ht="24.2" customHeight="1">
      <c r="B451" s="32"/>
      <c r="C451" s="154" t="s">
        <v>914</v>
      </c>
      <c r="D451" s="154" t="s">
        <v>172</v>
      </c>
      <c r="E451" s="155" t="s">
        <v>2012</v>
      </c>
      <c r="F451" s="156" t="s">
        <v>2013</v>
      </c>
      <c r="G451" s="157" t="s">
        <v>849</v>
      </c>
      <c r="H451" s="158">
        <v>3</v>
      </c>
      <c r="I451" s="159"/>
      <c r="J451" s="160">
        <f>ROUND(I451*H451,2)</f>
        <v>0</v>
      </c>
      <c r="K451" s="156" t="s">
        <v>294</v>
      </c>
      <c r="L451" s="32"/>
      <c r="M451" s="161" t="s">
        <v>1</v>
      </c>
      <c r="N451" s="162" t="s">
        <v>43</v>
      </c>
      <c r="P451" s="146">
        <f>O451*H451</f>
        <v>0</v>
      </c>
      <c r="Q451" s="146">
        <v>0.01019</v>
      </c>
      <c r="R451" s="146">
        <f>Q451*H451</f>
        <v>0.03057</v>
      </c>
      <c r="S451" s="146">
        <v>0</v>
      </c>
      <c r="T451" s="147">
        <f>S451*H451</f>
        <v>0</v>
      </c>
      <c r="AR451" s="148" t="s">
        <v>171</v>
      </c>
      <c r="AT451" s="148" t="s">
        <v>172</v>
      </c>
      <c r="AU451" s="148" t="s">
        <v>89</v>
      </c>
      <c r="AY451" s="17" t="s">
        <v>150</v>
      </c>
      <c r="BE451" s="149">
        <f>IF(N451="základní",J451,0)</f>
        <v>0</v>
      </c>
      <c r="BF451" s="149">
        <f>IF(N451="snížená",J451,0)</f>
        <v>0</v>
      </c>
      <c r="BG451" s="149">
        <f>IF(N451="zákl. přenesená",J451,0)</f>
        <v>0</v>
      </c>
      <c r="BH451" s="149">
        <f>IF(N451="sníž. přenesená",J451,0)</f>
        <v>0</v>
      </c>
      <c r="BI451" s="149">
        <f>IF(N451="nulová",J451,0)</f>
        <v>0</v>
      </c>
      <c r="BJ451" s="17" t="s">
        <v>86</v>
      </c>
      <c r="BK451" s="149">
        <f>ROUND(I451*H451,2)</f>
        <v>0</v>
      </c>
      <c r="BL451" s="17" t="s">
        <v>171</v>
      </c>
      <c r="BM451" s="148" t="s">
        <v>2014</v>
      </c>
    </row>
    <row r="452" spans="2:51" s="12" customFormat="1" ht="12">
      <c r="B452" s="166"/>
      <c r="D452" s="150" t="s">
        <v>296</v>
      </c>
      <c r="E452" s="167" t="s">
        <v>1</v>
      </c>
      <c r="F452" s="168" t="s">
        <v>1968</v>
      </c>
      <c r="H452" s="167" t="s">
        <v>1</v>
      </c>
      <c r="I452" s="169"/>
      <c r="L452" s="166"/>
      <c r="M452" s="170"/>
      <c r="T452" s="171"/>
      <c r="AT452" s="167" t="s">
        <v>296</v>
      </c>
      <c r="AU452" s="167" t="s">
        <v>89</v>
      </c>
      <c r="AV452" s="12" t="s">
        <v>86</v>
      </c>
      <c r="AW452" s="12" t="s">
        <v>33</v>
      </c>
      <c r="AX452" s="12" t="s">
        <v>78</v>
      </c>
      <c r="AY452" s="167" t="s">
        <v>150</v>
      </c>
    </row>
    <row r="453" spans="2:51" s="12" customFormat="1" ht="12">
      <c r="B453" s="166"/>
      <c r="D453" s="150" t="s">
        <v>296</v>
      </c>
      <c r="E453" s="167" t="s">
        <v>1</v>
      </c>
      <c r="F453" s="168" t="s">
        <v>1969</v>
      </c>
      <c r="H453" s="167" t="s">
        <v>1</v>
      </c>
      <c r="I453" s="169"/>
      <c r="L453" s="166"/>
      <c r="M453" s="170"/>
      <c r="T453" s="171"/>
      <c r="AT453" s="167" t="s">
        <v>296</v>
      </c>
      <c r="AU453" s="167" t="s">
        <v>89</v>
      </c>
      <c r="AV453" s="12" t="s">
        <v>86</v>
      </c>
      <c r="AW453" s="12" t="s">
        <v>33</v>
      </c>
      <c r="AX453" s="12" t="s">
        <v>78</v>
      </c>
      <c r="AY453" s="167" t="s">
        <v>150</v>
      </c>
    </row>
    <row r="454" spans="2:51" s="13" customFormat="1" ht="12">
      <c r="B454" s="172"/>
      <c r="D454" s="150" t="s">
        <v>296</v>
      </c>
      <c r="E454" s="173" t="s">
        <v>1</v>
      </c>
      <c r="F454" s="174" t="s">
        <v>1340</v>
      </c>
      <c r="H454" s="175">
        <v>3</v>
      </c>
      <c r="I454" s="176"/>
      <c r="L454" s="172"/>
      <c r="M454" s="177"/>
      <c r="T454" s="178"/>
      <c r="AT454" s="173" t="s">
        <v>296</v>
      </c>
      <c r="AU454" s="173" t="s">
        <v>89</v>
      </c>
      <c r="AV454" s="13" t="s">
        <v>89</v>
      </c>
      <c r="AW454" s="13" t="s">
        <v>33</v>
      </c>
      <c r="AX454" s="13" t="s">
        <v>78</v>
      </c>
      <c r="AY454" s="173" t="s">
        <v>150</v>
      </c>
    </row>
    <row r="455" spans="2:51" s="14" customFormat="1" ht="12">
      <c r="B455" s="179"/>
      <c r="D455" s="150" t="s">
        <v>296</v>
      </c>
      <c r="E455" s="180" t="s">
        <v>1</v>
      </c>
      <c r="F455" s="181" t="s">
        <v>303</v>
      </c>
      <c r="H455" s="182">
        <v>3</v>
      </c>
      <c r="I455" s="183"/>
      <c r="L455" s="179"/>
      <c r="M455" s="184"/>
      <c r="T455" s="185"/>
      <c r="AT455" s="180" t="s">
        <v>296</v>
      </c>
      <c r="AU455" s="180" t="s">
        <v>89</v>
      </c>
      <c r="AV455" s="14" t="s">
        <v>171</v>
      </c>
      <c r="AW455" s="14" t="s">
        <v>33</v>
      </c>
      <c r="AX455" s="14" t="s">
        <v>86</v>
      </c>
      <c r="AY455" s="180" t="s">
        <v>150</v>
      </c>
    </row>
    <row r="456" spans="2:65" s="1" customFormat="1" ht="24.2" customHeight="1">
      <c r="B456" s="32"/>
      <c r="C456" s="136" t="s">
        <v>918</v>
      </c>
      <c r="D456" s="136" t="s">
        <v>153</v>
      </c>
      <c r="E456" s="137" t="s">
        <v>2015</v>
      </c>
      <c r="F456" s="138" t="s">
        <v>2016</v>
      </c>
      <c r="G456" s="139" t="s">
        <v>849</v>
      </c>
      <c r="H456" s="140">
        <v>3.03</v>
      </c>
      <c r="I456" s="141"/>
      <c r="J456" s="142">
        <f>ROUND(I456*H456,2)</f>
        <v>0</v>
      </c>
      <c r="K456" s="138" t="s">
        <v>294</v>
      </c>
      <c r="L456" s="143"/>
      <c r="M456" s="144" t="s">
        <v>1</v>
      </c>
      <c r="N456" s="145" t="s">
        <v>43</v>
      </c>
      <c r="P456" s="146">
        <f>O456*H456</f>
        <v>0</v>
      </c>
      <c r="Q456" s="146">
        <v>0.86</v>
      </c>
      <c r="R456" s="146">
        <f>Q456*H456</f>
        <v>2.6058</v>
      </c>
      <c r="S456" s="146">
        <v>0</v>
      </c>
      <c r="T456" s="147">
        <f>S456*H456</f>
        <v>0</v>
      </c>
      <c r="AR456" s="148" t="s">
        <v>195</v>
      </c>
      <c r="AT456" s="148" t="s">
        <v>153</v>
      </c>
      <c r="AU456" s="148" t="s">
        <v>89</v>
      </c>
      <c r="AY456" s="17" t="s">
        <v>150</v>
      </c>
      <c r="BE456" s="149">
        <f>IF(N456="základní",J456,0)</f>
        <v>0</v>
      </c>
      <c r="BF456" s="149">
        <f>IF(N456="snížená",J456,0)</f>
        <v>0</v>
      </c>
      <c r="BG456" s="149">
        <f>IF(N456="zákl. přenesená",J456,0)</f>
        <v>0</v>
      </c>
      <c r="BH456" s="149">
        <f>IF(N456="sníž. přenesená",J456,0)</f>
        <v>0</v>
      </c>
      <c r="BI456" s="149">
        <f>IF(N456="nulová",J456,0)</f>
        <v>0</v>
      </c>
      <c r="BJ456" s="17" t="s">
        <v>86</v>
      </c>
      <c r="BK456" s="149">
        <f>ROUND(I456*H456,2)</f>
        <v>0</v>
      </c>
      <c r="BL456" s="17" t="s">
        <v>171</v>
      </c>
      <c r="BM456" s="148" t="s">
        <v>2017</v>
      </c>
    </row>
    <row r="457" spans="2:51" s="12" customFormat="1" ht="12">
      <c r="B457" s="166"/>
      <c r="D457" s="150" t="s">
        <v>296</v>
      </c>
      <c r="E457" s="167" t="s">
        <v>1</v>
      </c>
      <c r="F457" s="168" t="s">
        <v>1968</v>
      </c>
      <c r="H457" s="167" t="s">
        <v>1</v>
      </c>
      <c r="I457" s="169"/>
      <c r="L457" s="166"/>
      <c r="M457" s="170"/>
      <c r="T457" s="171"/>
      <c r="AT457" s="167" t="s">
        <v>296</v>
      </c>
      <c r="AU457" s="167" t="s">
        <v>89</v>
      </c>
      <c r="AV457" s="12" t="s">
        <v>86</v>
      </c>
      <c r="AW457" s="12" t="s">
        <v>33</v>
      </c>
      <c r="AX457" s="12" t="s">
        <v>78</v>
      </c>
      <c r="AY457" s="167" t="s">
        <v>150</v>
      </c>
    </row>
    <row r="458" spans="2:51" s="12" customFormat="1" ht="12">
      <c r="B458" s="166"/>
      <c r="D458" s="150" t="s">
        <v>296</v>
      </c>
      <c r="E458" s="167" t="s">
        <v>1</v>
      </c>
      <c r="F458" s="168" t="s">
        <v>1969</v>
      </c>
      <c r="H458" s="167" t="s">
        <v>1</v>
      </c>
      <c r="I458" s="169"/>
      <c r="L458" s="166"/>
      <c r="M458" s="170"/>
      <c r="T458" s="171"/>
      <c r="AT458" s="167" t="s">
        <v>296</v>
      </c>
      <c r="AU458" s="167" t="s">
        <v>89</v>
      </c>
      <c r="AV458" s="12" t="s">
        <v>86</v>
      </c>
      <c r="AW458" s="12" t="s">
        <v>33</v>
      </c>
      <c r="AX458" s="12" t="s">
        <v>78</v>
      </c>
      <c r="AY458" s="167" t="s">
        <v>150</v>
      </c>
    </row>
    <row r="459" spans="2:51" s="13" customFormat="1" ht="12">
      <c r="B459" s="172"/>
      <c r="D459" s="150" t="s">
        <v>296</v>
      </c>
      <c r="E459" s="173" t="s">
        <v>1</v>
      </c>
      <c r="F459" s="174" t="s">
        <v>2018</v>
      </c>
      <c r="H459" s="175">
        <v>3.03</v>
      </c>
      <c r="I459" s="176"/>
      <c r="L459" s="172"/>
      <c r="M459" s="177"/>
      <c r="T459" s="178"/>
      <c r="AT459" s="173" t="s">
        <v>296</v>
      </c>
      <c r="AU459" s="173" t="s">
        <v>89</v>
      </c>
      <c r="AV459" s="13" t="s">
        <v>89</v>
      </c>
      <c r="AW459" s="13" t="s">
        <v>33</v>
      </c>
      <c r="AX459" s="13" t="s">
        <v>78</v>
      </c>
      <c r="AY459" s="173" t="s">
        <v>150</v>
      </c>
    </row>
    <row r="460" spans="2:51" s="14" customFormat="1" ht="12">
      <c r="B460" s="179"/>
      <c r="D460" s="150" t="s">
        <v>296</v>
      </c>
      <c r="E460" s="180" t="s">
        <v>1</v>
      </c>
      <c r="F460" s="181" t="s">
        <v>303</v>
      </c>
      <c r="H460" s="182">
        <v>3.03</v>
      </c>
      <c r="I460" s="183"/>
      <c r="L460" s="179"/>
      <c r="M460" s="184"/>
      <c r="T460" s="185"/>
      <c r="AT460" s="180" t="s">
        <v>296</v>
      </c>
      <c r="AU460" s="180" t="s">
        <v>89</v>
      </c>
      <c r="AV460" s="14" t="s">
        <v>171</v>
      </c>
      <c r="AW460" s="14" t="s">
        <v>33</v>
      </c>
      <c r="AX460" s="14" t="s">
        <v>86</v>
      </c>
      <c r="AY460" s="180" t="s">
        <v>150</v>
      </c>
    </row>
    <row r="461" spans="2:65" s="1" customFormat="1" ht="24.2" customHeight="1">
      <c r="B461" s="32"/>
      <c r="C461" s="154" t="s">
        <v>922</v>
      </c>
      <c r="D461" s="154" t="s">
        <v>172</v>
      </c>
      <c r="E461" s="155" t="s">
        <v>2019</v>
      </c>
      <c r="F461" s="156" t="s">
        <v>2020</v>
      </c>
      <c r="G461" s="157" t="s">
        <v>849</v>
      </c>
      <c r="H461" s="158">
        <v>1</v>
      </c>
      <c r="I461" s="159"/>
      <c r="J461" s="160">
        <f>ROUND(I461*H461,2)</f>
        <v>0</v>
      </c>
      <c r="K461" s="156" t="s">
        <v>294</v>
      </c>
      <c r="L461" s="32"/>
      <c r="M461" s="161" t="s">
        <v>1</v>
      </c>
      <c r="N461" s="162" t="s">
        <v>43</v>
      </c>
      <c r="P461" s="146">
        <f>O461*H461</f>
        <v>0</v>
      </c>
      <c r="Q461" s="146">
        <v>0.21734</v>
      </c>
      <c r="R461" s="146">
        <f>Q461*H461</f>
        <v>0.21734</v>
      </c>
      <c r="S461" s="146">
        <v>0</v>
      </c>
      <c r="T461" s="147">
        <f>S461*H461</f>
        <v>0</v>
      </c>
      <c r="AR461" s="148" t="s">
        <v>171</v>
      </c>
      <c r="AT461" s="148" t="s">
        <v>172</v>
      </c>
      <c r="AU461" s="148" t="s">
        <v>89</v>
      </c>
      <c r="AY461" s="17" t="s">
        <v>150</v>
      </c>
      <c r="BE461" s="149">
        <f>IF(N461="základní",J461,0)</f>
        <v>0</v>
      </c>
      <c r="BF461" s="149">
        <f>IF(N461="snížená",J461,0)</f>
        <v>0</v>
      </c>
      <c r="BG461" s="149">
        <f>IF(N461="zákl. přenesená",J461,0)</f>
        <v>0</v>
      </c>
      <c r="BH461" s="149">
        <f>IF(N461="sníž. přenesená",J461,0)</f>
        <v>0</v>
      </c>
      <c r="BI461" s="149">
        <f>IF(N461="nulová",J461,0)</f>
        <v>0</v>
      </c>
      <c r="BJ461" s="17" t="s">
        <v>86</v>
      </c>
      <c r="BK461" s="149">
        <f>ROUND(I461*H461,2)</f>
        <v>0</v>
      </c>
      <c r="BL461" s="17" t="s">
        <v>171</v>
      </c>
      <c r="BM461" s="148" t="s">
        <v>2021</v>
      </c>
    </row>
    <row r="462" spans="2:51" s="12" customFormat="1" ht="12">
      <c r="B462" s="166"/>
      <c r="D462" s="150" t="s">
        <v>296</v>
      </c>
      <c r="E462" s="167" t="s">
        <v>1</v>
      </c>
      <c r="F462" s="168" t="s">
        <v>1798</v>
      </c>
      <c r="H462" s="167" t="s">
        <v>1</v>
      </c>
      <c r="I462" s="169"/>
      <c r="L462" s="166"/>
      <c r="M462" s="170"/>
      <c r="T462" s="171"/>
      <c r="AT462" s="167" t="s">
        <v>296</v>
      </c>
      <c r="AU462" s="167" t="s">
        <v>89</v>
      </c>
      <c r="AV462" s="12" t="s">
        <v>86</v>
      </c>
      <c r="AW462" s="12" t="s">
        <v>33</v>
      </c>
      <c r="AX462" s="12" t="s">
        <v>78</v>
      </c>
      <c r="AY462" s="167" t="s">
        <v>150</v>
      </c>
    </row>
    <row r="463" spans="2:51" s="12" customFormat="1" ht="12">
      <c r="B463" s="166"/>
      <c r="D463" s="150" t="s">
        <v>296</v>
      </c>
      <c r="E463" s="167" t="s">
        <v>1</v>
      </c>
      <c r="F463" s="168" t="s">
        <v>1799</v>
      </c>
      <c r="H463" s="167" t="s">
        <v>1</v>
      </c>
      <c r="I463" s="169"/>
      <c r="L463" s="166"/>
      <c r="M463" s="170"/>
      <c r="T463" s="171"/>
      <c r="AT463" s="167" t="s">
        <v>296</v>
      </c>
      <c r="AU463" s="167" t="s">
        <v>89</v>
      </c>
      <c r="AV463" s="12" t="s">
        <v>86</v>
      </c>
      <c r="AW463" s="12" t="s">
        <v>33</v>
      </c>
      <c r="AX463" s="12" t="s">
        <v>78</v>
      </c>
      <c r="AY463" s="167" t="s">
        <v>150</v>
      </c>
    </row>
    <row r="464" spans="2:51" s="13" customFormat="1" ht="12">
      <c r="B464" s="172"/>
      <c r="D464" s="150" t="s">
        <v>296</v>
      </c>
      <c r="E464" s="173" t="s">
        <v>1</v>
      </c>
      <c r="F464" s="174" t="s">
        <v>2022</v>
      </c>
      <c r="H464" s="175">
        <v>1</v>
      </c>
      <c r="I464" s="176"/>
      <c r="L464" s="172"/>
      <c r="M464" s="177"/>
      <c r="T464" s="178"/>
      <c r="AT464" s="173" t="s">
        <v>296</v>
      </c>
      <c r="AU464" s="173" t="s">
        <v>89</v>
      </c>
      <c r="AV464" s="13" t="s">
        <v>89</v>
      </c>
      <c r="AW464" s="13" t="s">
        <v>33</v>
      </c>
      <c r="AX464" s="13" t="s">
        <v>78</v>
      </c>
      <c r="AY464" s="173" t="s">
        <v>150</v>
      </c>
    </row>
    <row r="465" spans="2:51" s="14" customFormat="1" ht="12">
      <c r="B465" s="179"/>
      <c r="D465" s="150" t="s">
        <v>296</v>
      </c>
      <c r="E465" s="180" t="s">
        <v>1</v>
      </c>
      <c r="F465" s="181" t="s">
        <v>303</v>
      </c>
      <c r="H465" s="182">
        <v>1</v>
      </c>
      <c r="I465" s="183"/>
      <c r="L465" s="179"/>
      <c r="M465" s="184"/>
      <c r="T465" s="185"/>
      <c r="AT465" s="180" t="s">
        <v>296</v>
      </c>
      <c r="AU465" s="180" t="s">
        <v>89</v>
      </c>
      <c r="AV465" s="14" t="s">
        <v>171</v>
      </c>
      <c r="AW465" s="14" t="s">
        <v>33</v>
      </c>
      <c r="AX465" s="14" t="s">
        <v>86</v>
      </c>
      <c r="AY465" s="180" t="s">
        <v>150</v>
      </c>
    </row>
    <row r="466" spans="2:65" s="1" customFormat="1" ht="37.9" customHeight="1">
      <c r="B466" s="32"/>
      <c r="C466" s="136" t="s">
        <v>926</v>
      </c>
      <c r="D466" s="136" t="s">
        <v>153</v>
      </c>
      <c r="E466" s="137" t="s">
        <v>2023</v>
      </c>
      <c r="F466" s="138" t="s">
        <v>2024</v>
      </c>
      <c r="G466" s="139" t="s">
        <v>849</v>
      </c>
      <c r="H466" s="140">
        <v>1</v>
      </c>
      <c r="I466" s="141"/>
      <c r="J466" s="142">
        <f>ROUND(I466*H466,2)</f>
        <v>0</v>
      </c>
      <c r="K466" s="138" t="s">
        <v>1</v>
      </c>
      <c r="L466" s="143"/>
      <c r="M466" s="144" t="s">
        <v>1</v>
      </c>
      <c r="N466" s="145" t="s">
        <v>43</v>
      </c>
      <c r="P466" s="146">
        <f>O466*H466</f>
        <v>0</v>
      </c>
      <c r="Q466" s="146">
        <v>0.065</v>
      </c>
      <c r="R466" s="146">
        <f>Q466*H466</f>
        <v>0.065</v>
      </c>
      <c r="S466" s="146">
        <v>0</v>
      </c>
      <c r="T466" s="147">
        <f>S466*H466</f>
        <v>0</v>
      </c>
      <c r="AR466" s="148" t="s">
        <v>195</v>
      </c>
      <c r="AT466" s="148" t="s">
        <v>153</v>
      </c>
      <c r="AU466" s="148" t="s">
        <v>89</v>
      </c>
      <c r="AY466" s="17" t="s">
        <v>150</v>
      </c>
      <c r="BE466" s="149">
        <f>IF(N466="základní",J466,0)</f>
        <v>0</v>
      </c>
      <c r="BF466" s="149">
        <f>IF(N466="snížená",J466,0)</f>
        <v>0</v>
      </c>
      <c r="BG466" s="149">
        <f>IF(N466="zákl. přenesená",J466,0)</f>
        <v>0</v>
      </c>
      <c r="BH466" s="149">
        <f>IF(N466="sníž. přenesená",J466,0)</f>
        <v>0</v>
      </c>
      <c r="BI466" s="149">
        <f>IF(N466="nulová",J466,0)</f>
        <v>0</v>
      </c>
      <c r="BJ466" s="17" t="s">
        <v>86</v>
      </c>
      <c r="BK466" s="149">
        <f>ROUND(I466*H466,2)</f>
        <v>0</v>
      </c>
      <c r="BL466" s="17" t="s">
        <v>171</v>
      </c>
      <c r="BM466" s="148" t="s">
        <v>2025</v>
      </c>
    </row>
    <row r="467" spans="2:51" s="12" customFormat="1" ht="12">
      <c r="B467" s="166"/>
      <c r="D467" s="150" t="s">
        <v>296</v>
      </c>
      <c r="E467" s="167" t="s">
        <v>1</v>
      </c>
      <c r="F467" s="168" t="s">
        <v>1798</v>
      </c>
      <c r="H467" s="167" t="s">
        <v>1</v>
      </c>
      <c r="I467" s="169"/>
      <c r="L467" s="166"/>
      <c r="M467" s="170"/>
      <c r="T467" s="171"/>
      <c r="AT467" s="167" t="s">
        <v>296</v>
      </c>
      <c r="AU467" s="167" t="s">
        <v>89</v>
      </c>
      <c r="AV467" s="12" t="s">
        <v>86</v>
      </c>
      <c r="AW467" s="12" t="s">
        <v>33</v>
      </c>
      <c r="AX467" s="12" t="s">
        <v>78</v>
      </c>
      <c r="AY467" s="167" t="s">
        <v>150</v>
      </c>
    </row>
    <row r="468" spans="2:51" s="12" customFormat="1" ht="12">
      <c r="B468" s="166"/>
      <c r="D468" s="150" t="s">
        <v>296</v>
      </c>
      <c r="E468" s="167" t="s">
        <v>1</v>
      </c>
      <c r="F468" s="168" t="s">
        <v>1799</v>
      </c>
      <c r="H468" s="167" t="s">
        <v>1</v>
      </c>
      <c r="I468" s="169"/>
      <c r="L468" s="166"/>
      <c r="M468" s="170"/>
      <c r="T468" s="171"/>
      <c r="AT468" s="167" t="s">
        <v>296</v>
      </c>
      <c r="AU468" s="167" t="s">
        <v>89</v>
      </c>
      <c r="AV468" s="12" t="s">
        <v>86</v>
      </c>
      <c r="AW468" s="12" t="s">
        <v>33</v>
      </c>
      <c r="AX468" s="12" t="s">
        <v>78</v>
      </c>
      <c r="AY468" s="167" t="s">
        <v>150</v>
      </c>
    </row>
    <row r="469" spans="2:51" s="13" customFormat="1" ht="12">
      <c r="B469" s="172"/>
      <c r="D469" s="150" t="s">
        <v>296</v>
      </c>
      <c r="E469" s="173" t="s">
        <v>1</v>
      </c>
      <c r="F469" s="174" t="s">
        <v>2022</v>
      </c>
      <c r="H469" s="175">
        <v>1</v>
      </c>
      <c r="I469" s="176"/>
      <c r="L469" s="172"/>
      <c r="M469" s="177"/>
      <c r="T469" s="178"/>
      <c r="AT469" s="173" t="s">
        <v>296</v>
      </c>
      <c r="AU469" s="173" t="s">
        <v>89</v>
      </c>
      <c r="AV469" s="13" t="s">
        <v>89</v>
      </c>
      <c r="AW469" s="13" t="s">
        <v>33</v>
      </c>
      <c r="AX469" s="13" t="s">
        <v>78</v>
      </c>
      <c r="AY469" s="173" t="s">
        <v>150</v>
      </c>
    </row>
    <row r="470" spans="2:51" s="14" customFormat="1" ht="12">
      <c r="B470" s="179"/>
      <c r="D470" s="150" t="s">
        <v>296</v>
      </c>
      <c r="E470" s="180" t="s">
        <v>1</v>
      </c>
      <c r="F470" s="181" t="s">
        <v>303</v>
      </c>
      <c r="H470" s="182">
        <v>1</v>
      </c>
      <c r="I470" s="183"/>
      <c r="L470" s="179"/>
      <c r="M470" s="184"/>
      <c r="T470" s="185"/>
      <c r="AT470" s="180" t="s">
        <v>296</v>
      </c>
      <c r="AU470" s="180" t="s">
        <v>89</v>
      </c>
      <c r="AV470" s="14" t="s">
        <v>171</v>
      </c>
      <c r="AW470" s="14" t="s">
        <v>33</v>
      </c>
      <c r="AX470" s="14" t="s">
        <v>86</v>
      </c>
      <c r="AY470" s="180" t="s">
        <v>150</v>
      </c>
    </row>
    <row r="471" spans="2:63" s="11" customFormat="1" ht="22.9" customHeight="1">
      <c r="B471" s="124"/>
      <c r="D471" s="125" t="s">
        <v>77</v>
      </c>
      <c r="E471" s="134" t="s">
        <v>199</v>
      </c>
      <c r="F471" s="134" t="s">
        <v>1632</v>
      </c>
      <c r="I471" s="127"/>
      <c r="J471" s="135">
        <f>BK471</f>
        <v>0</v>
      </c>
      <c r="L471" s="124"/>
      <c r="M471" s="129"/>
      <c r="P471" s="130">
        <f>SUM(P472:P483)</f>
        <v>0</v>
      </c>
      <c r="R471" s="130">
        <f>SUM(R472:R483)</f>
        <v>0.004672</v>
      </c>
      <c r="T471" s="131">
        <f>SUM(T472:T483)</f>
        <v>0.0828</v>
      </c>
      <c r="AR471" s="125" t="s">
        <v>86</v>
      </c>
      <c r="AT471" s="132" t="s">
        <v>77</v>
      </c>
      <c r="AU471" s="132" t="s">
        <v>86</v>
      </c>
      <c r="AY471" s="125" t="s">
        <v>150</v>
      </c>
      <c r="BK471" s="133">
        <f>SUM(BK472:BK483)</f>
        <v>0</v>
      </c>
    </row>
    <row r="472" spans="2:65" s="1" customFormat="1" ht="16.5" customHeight="1">
      <c r="B472" s="32"/>
      <c r="C472" s="154" t="s">
        <v>158</v>
      </c>
      <c r="D472" s="154" t="s">
        <v>172</v>
      </c>
      <c r="E472" s="155" t="s">
        <v>2026</v>
      </c>
      <c r="F472" s="156" t="s">
        <v>2027</v>
      </c>
      <c r="G472" s="157" t="s">
        <v>849</v>
      </c>
      <c r="H472" s="158">
        <v>4</v>
      </c>
      <c r="I472" s="159"/>
      <c r="J472" s="160">
        <f>ROUND(I472*H472,2)</f>
        <v>0</v>
      </c>
      <c r="K472" s="156" t="s">
        <v>1</v>
      </c>
      <c r="L472" s="32"/>
      <c r="M472" s="161" t="s">
        <v>1</v>
      </c>
      <c r="N472" s="162" t="s">
        <v>43</v>
      </c>
      <c r="P472" s="146">
        <f>O472*H472</f>
        <v>0</v>
      </c>
      <c r="Q472" s="146">
        <v>0.00022</v>
      </c>
      <c r="R472" s="146">
        <f>Q472*H472</f>
        <v>0.00088</v>
      </c>
      <c r="S472" s="146">
        <v>0</v>
      </c>
      <c r="T472" s="147">
        <f>S472*H472</f>
        <v>0</v>
      </c>
      <c r="AR472" s="148" t="s">
        <v>171</v>
      </c>
      <c r="AT472" s="148" t="s">
        <v>172</v>
      </c>
      <c r="AU472" s="148" t="s">
        <v>89</v>
      </c>
      <c r="AY472" s="17" t="s">
        <v>150</v>
      </c>
      <c r="BE472" s="149">
        <f>IF(N472="základní",J472,0)</f>
        <v>0</v>
      </c>
      <c r="BF472" s="149">
        <f>IF(N472="snížená",J472,0)</f>
        <v>0</v>
      </c>
      <c r="BG472" s="149">
        <f>IF(N472="zákl. přenesená",J472,0)</f>
        <v>0</v>
      </c>
      <c r="BH472" s="149">
        <f>IF(N472="sníž. přenesená",J472,0)</f>
        <v>0</v>
      </c>
      <c r="BI472" s="149">
        <f>IF(N472="nulová",J472,0)</f>
        <v>0</v>
      </c>
      <c r="BJ472" s="17" t="s">
        <v>86</v>
      </c>
      <c r="BK472" s="149">
        <f>ROUND(I472*H472,2)</f>
        <v>0</v>
      </c>
      <c r="BL472" s="17" t="s">
        <v>171</v>
      </c>
      <c r="BM472" s="148" t="s">
        <v>2028</v>
      </c>
    </row>
    <row r="473" spans="2:51" s="12" customFormat="1" ht="12">
      <c r="B473" s="166"/>
      <c r="D473" s="150" t="s">
        <v>296</v>
      </c>
      <c r="E473" s="167" t="s">
        <v>1</v>
      </c>
      <c r="F473" s="168" t="s">
        <v>1798</v>
      </c>
      <c r="H473" s="167" t="s">
        <v>1</v>
      </c>
      <c r="I473" s="169"/>
      <c r="L473" s="166"/>
      <c r="M473" s="170"/>
      <c r="T473" s="171"/>
      <c r="AT473" s="167" t="s">
        <v>296</v>
      </c>
      <c r="AU473" s="167" t="s">
        <v>89</v>
      </c>
      <c r="AV473" s="12" t="s">
        <v>86</v>
      </c>
      <c r="AW473" s="12" t="s">
        <v>33</v>
      </c>
      <c r="AX473" s="12" t="s">
        <v>78</v>
      </c>
      <c r="AY473" s="167" t="s">
        <v>150</v>
      </c>
    </row>
    <row r="474" spans="2:51" s="12" customFormat="1" ht="12">
      <c r="B474" s="166"/>
      <c r="D474" s="150" t="s">
        <v>296</v>
      </c>
      <c r="E474" s="167" t="s">
        <v>1</v>
      </c>
      <c r="F474" s="168" t="s">
        <v>1799</v>
      </c>
      <c r="H474" s="167" t="s">
        <v>1</v>
      </c>
      <c r="I474" s="169"/>
      <c r="L474" s="166"/>
      <c r="M474" s="170"/>
      <c r="T474" s="171"/>
      <c r="AT474" s="167" t="s">
        <v>296</v>
      </c>
      <c r="AU474" s="167" t="s">
        <v>89</v>
      </c>
      <c r="AV474" s="12" t="s">
        <v>86</v>
      </c>
      <c r="AW474" s="12" t="s">
        <v>33</v>
      </c>
      <c r="AX474" s="12" t="s">
        <v>78</v>
      </c>
      <c r="AY474" s="167" t="s">
        <v>150</v>
      </c>
    </row>
    <row r="475" spans="2:51" s="13" customFormat="1" ht="12">
      <c r="B475" s="172"/>
      <c r="D475" s="150" t="s">
        <v>296</v>
      </c>
      <c r="E475" s="173" t="s">
        <v>1</v>
      </c>
      <c r="F475" s="174" t="s">
        <v>2029</v>
      </c>
      <c r="H475" s="175">
        <v>3</v>
      </c>
      <c r="I475" s="176"/>
      <c r="L475" s="172"/>
      <c r="M475" s="177"/>
      <c r="T475" s="178"/>
      <c r="AT475" s="173" t="s">
        <v>296</v>
      </c>
      <c r="AU475" s="173" t="s">
        <v>89</v>
      </c>
      <c r="AV475" s="13" t="s">
        <v>89</v>
      </c>
      <c r="AW475" s="13" t="s">
        <v>33</v>
      </c>
      <c r="AX475" s="13" t="s">
        <v>78</v>
      </c>
      <c r="AY475" s="173" t="s">
        <v>150</v>
      </c>
    </row>
    <row r="476" spans="2:51" s="13" customFormat="1" ht="12">
      <c r="B476" s="172"/>
      <c r="D476" s="150" t="s">
        <v>296</v>
      </c>
      <c r="E476" s="173" t="s">
        <v>1</v>
      </c>
      <c r="F476" s="174" t="s">
        <v>2030</v>
      </c>
      <c r="H476" s="175">
        <v>1</v>
      </c>
      <c r="I476" s="176"/>
      <c r="L476" s="172"/>
      <c r="M476" s="177"/>
      <c r="T476" s="178"/>
      <c r="AT476" s="173" t="s">
        <v>296</v>
      </c>
      <c r="AU476" s="173" t="s">
        <v>89</v>
      </c>
      <c r="AV476" s="13" t="s">
        <v>89</v>
      </c>
      <c r="AW476" s="13" t="s">
        <v>33</v>
      </c>
      <c r="AX476" s="13" t="s">
        <v>78</v>
      </c>
      <c r="AY476" s="173" t="s">
        <v>150</v>
      </c>
    </row>
    <row r="477" spans="2:51" s="14" customFormat="1" ht="12">
      <c r="B477" s="179"/>
      <c r="D477" s="150" t="s">
        <v>296</v>
      </c>
      <c r="E477" s="180" t="s">
        <v>1</v>
      </c>
      <c r="F477" s="181" t="s">
        <v>303</v>
      </c>
      <c r="H477" s="182">
        <v>4</v>
      </c>
      <c r="I477" s="183"/>
      <c r="L477" s="179"/>
      <c r="M477" s="184"/>
      <c r="T477" s="185"/>
      <c r="AT477" s="180" t="s">
        <v>296</v>
      </c>
      <c r="AU477" s="180" t="s">
        <v>89</v>
      </c>
      <c r="AV477" s="14" t="s">
        <v>171</v>
      </c>
      <c r="AW477" s="14" t="s">
        <v>33</v>
      </c>
      <c r="AX477" s="14" t="s">
        <v>86</v>
      </c>
      <c r="AY477" s="180" t="s">
        <v>150</v>
      </c>
    </row>
    <row r="478" spans="2:65" s="1" customFormat="1" ht="24.2" customHeight="1">
      <c r="B478" s="32"/>
      <c r="C478" s="154" t="s">
        <v>934</v>
      </c>
      <c r="D478" s="154" t="s">
        <v>172</v>
      </c>
      <c r="E478" s="155" t="s">
        <v>2031</v>
      </c>
      <c r="F478" s="156" t="s">
        <v>2032</v>
      </c>
      <c r="G478" s="157" t="s">
        <v>188</v>
      </c>
      <c r="H478" s="158">
        <v>1.2</v>
      </c>
      <c r="I478" s="159"/>
      <c r="J478" s="160">
        <f>ROUND(I478*H478,2)</f>
        <v>0</v>
      </c>
      <c r="K478" s="156" t="s">
        <v>294</v>
      </c>
      <c r="L478" s="32"/>
      <c r="M478" s="161" t="s">
        <v>1</v>
      </c>
      <c r="N478" s="162" t="s">
        <v>43</v>
      </c>
      <c r="P478" s="146">
        <f>O478*H478</f>
        <v>0</v>
      </c>
      <c r="Q478" s="146">
        <v>0.00316</v>
      </c>
      <c r="R478" s="146">
        <f>Q478*H478</f>
        <v>0.003792</v>
      </c>
      <c r="S478" s="146">
        <v>0.069</v>
      </c>
      <c r="T478" s="147">
        <f>S478*H478</f>
        <v>0.0828</v>
      </c>
      <c r="AR478" s="148" t="s">
        <v>171</v>
      </c>
      <c r="AT478" s="148" t="s">
        <v>172</v>
      </c>
      <c r="AU478" s="148" t="s">
        <v>89</v>
      </c>
      <c r="AY478" s="17" t="s">
        <v>150</v>
      </c>
      <c r="BE478" s="149">
        <f>IF(N478="základní",J478,0)</f>
        <v>0</v>
      </c>
      <c r="BF478" s="149">
        <f>IF(N478="snížená",J478,0)</f>
        <v>0</v>
      </c>
      <c r="BG478" s="149">
        <f>IF(N478="zákl. přenesená",J478,0)</f>
        <v>0</v>
      </c>
      <c r="BH478" s="149">
        <f>IF(N478="sníž. přenesená",J478,0)</f>
        <v>0</v>
      </c>
      <c r="BI478" s="149">
        <f>IF(N478="nulová",J478,0)</f>
        <v>0</v>
      </c>
      <c r="BJ478" s="17" t="s">
        <v>86</v>
      </c>
      <c r="BK478" s="149">
        <f>ROUND(I478*H478,2)</f>
        <v>0</v>
      </c>
      <c r="BL478" s="17" t="s">
        <v>171</v>
      </c>
      <c r="BM478" s="148" t="s">
        <v>2033</v>
      </c>
    </row>
    <row r="479" spans="2:51" s="12" customFormat="1" ht="12">
      <c r="B479" s="166"/>
      <c r="D479" s="150" t="s">
        <v>296</v>
      </c>
      <c r="E479" s="167" t="s">
        <v>1</v>
      </c>
      <c r="F479" s="168" t="s">
        <v>1798</v>
      </c>
      <c r="H479" s="167" t="s">
        <v>1</v>
      </c>
      <c r="I479" s="169"/>
      <c r="L479" s="166"/>
      <c r="M479" s="170"/>
      <c r="T479" s="171"/>
      <c r="AT479" s="167" t="s">
        <v>296</v>
      </c>
      <c r="AU479" s="167" t="s">
        <v>89</v>
      </c>
      <c r="AV479" s="12" t="s">
        <v>86</v>
      </c>
      <c r="AW479" s="12" t="s">
        <v>33</v>
      </c>
      <c r="AX479" s="12" t="s">
        <v>78</v>
      </c>
      <c r="AY479" s="167" t="s">
        <v>150</v>
      </c>
    </row>
    <row r="480" spans="2:51" s="12" customFormat="1" ht="12">
      <c r="B480" s="166"/>
      <c r="D480" s="150" t="s">
        <v>296</v>
      </c>
      <c r="E480" s="167" t="s">
        <v>1</v>
      </c>
      <c r="F480" s="168" t="s">
        <v>1799</v>
      </c>
      <c r="H480" s="167" t="s">
        <v>1</v>
      </c>
      <c r="I480" s="169"/>
      <c r="L480" s="166"/>
      <c r="M480" s="170"/>
      <c r="T480" s="171"/>
      <c r="AT480" s="167" t="s">
        <v>296</v>
      </c>
      <c r="AU480" s="167" t="s">
        <v>89</v>
      </c>
      <c r="AV480" s="12" t="s">
        <v>86</v>
      </c>
      <c r="AW480" s="12" t="s">
        <v>33</v>
      </c>
      <c r="AX480" s="12" t="s">
        <v>78</v>
      </c>
      <c r="AY480" s="167" t="s">
        <v>150</v>
      </c>
    </row>
    <row r="481" spans="2:51" s="13" customFormat="1" ht="12">
      <c r="B481" s="172"/>
      <c r="D481" s="150" t="s">
        <v>296</v>
      </c>
      <c r="E481" s="173" t="s">
        <v>1</v>
      </c>
      <c r="F481" s="174" t="s">
        <v>2034</v>
      </c>
      <c r="H481" s="175">
        <v>0.9</v>
      </c>
      <c r="I481" s="176"/>
      <c r="L481" s="172"/>
      <c r="M481" s="177"/>
      <c r="T481" s="178"/>
      <c r="AT481" s="173" t="s">
        <v>296</v>
      </c>
      <c r="AU481" s="173" t="s">
        <v>89</v>
      </c>
      <c r="AV481" s="13" t="s">
        <v>89</v>
      </c>
      <c r="AW481" s="13" t="s">
        <v>33</v>
      </c>
      <c r="AX481" s="13" t="s">
        <v>78</v>
      </c>
      <c r="AY481" s="173" t="s">
        <v>150</v>
      </c>
    </row>
    <row r="482" spans="2:51" s="13" customFormat="1" ht="22.5">
      <c r="B482" s="172"/>
      <c r="D482" s="150" t="s">
        <v>296</v>
      </c>
      <c r="E482" s="173" t="s">
        <v>1</v>
      </c>
      <c r="F482" s="174" t="s">
        <v>2035</v>
      </c>
      <c r="H482" s="175">
        <v>0.3</v>
      </c>
      <c r="I482" s="176"/>
      <c r="L482" s="172"/>
      <c r="M482" s="177"/>
      <c r="T482" s="178"/>
      <c r="AT482" s="173" t="s">
        <v>296</v>
      </c>
      <c r="AU482" s="173" t="s">
        <v>89</v>
      </c>
      <c r="AV482" s="13" t="s">
        <v>89</v>
      </c>
      <c r="AW482" s="13" t="s">
        <v>33</v>
      </c>
      <c r="AX482" s="13" t="s">
        <v>78</v>
      </c>
      <c r="AY482" s="173" t="s">
        <v>150</v>
      </c>
    </row>
    <row r="483" spans="2:51" s="14" customFormat="1" ht="12">
      <c r="B483" s="179"/>
      <c r="D483" s="150" t="s">
        <v>296</v>
      </c>
      <c r="E483" s="180" t="s">
        <v>1</v>
      </c>
      <c r="F483" s="181" t="s">
        <v>303</v>
      </c>
      <c r="H483" s="182">
        <v>1.2</v>
      </c>
      <c r="I483" s="183"/>
      <c r="L483" s="179"/>
      <c r="M483" s="184"/>
      <c r="T483" s="185"/>
      <c r="AT483" s="180" t="s">
        <v>296</v>
      </c>
      <c r="AU483" s="180" t="s">
        <v>89</v>
      </c>
      <c r="AV483" s="14" t="s">
        <v>171</v>
      </c>
      <c r="AW483" s="14" t="s">
        <v>33</v>
      </c>
      <c r="AX483" s="14" t="s">
        <v>86</v>
      </c>
      <c r="AY483" s="180" t="s">
        <v>150</v>
      </c>
    </row>
    <row r="484" spans="2:63" s="11" customFormat="1" ht="22.9" customHeight="1">
      <c r="B484" s="124"/>
      <c r="D484" s="125" t="s">
        <v>77</v>
      </c>
      <c r="E484" s="134" t="s">
        <v>1744</v>
      </c>
      <c r="F484" s="134" t="s">
        <v>1745</v>
      </c>
      <c r="I484" s="127"/>
      <c r="J484" s="135">
        <f>BK484</f>
        <v>0</v>
      </c>
      <c r="L484" s="124"/>
      <c r="M484" s="129"/>
      <c r="P484" s="130">
        <f>P485</f>
        <v>0</v>
      </c>
      <c r="R484" s="130">
        <f>R485</f>
        <v>0</v>
      </c>
      <c r="T484" s="131">
        <f>T485</f>
        <v>0</v>
      </c>
      <c r="AR484" s="125" t="s">
        <v>86</v>
      </c>
      <c r="AT484" s="132" t="s">
        <v>77</v>
      </c>
      <c r="AU484" s="132" t="s">
        <v>86</v>
      </c>
      <c r="AY484" s="125" t="s">
        <v>150</v>
      </c>
      <c r="BK484" s="133">
        <f>BK485</f>
        <v>0</v>
      </c>
    </row>
    <row r="485" spans="2:65" s="1" customFormat="1" ht="24.2" customHeight="1">
      <c r="B485" s="32"/>
      <c r="C485" s="154" t="s">
        <v>939</v>
      </c>
      <c r="D485" s="154" t="s">
        <v>172</v>
      </c>
      <c r="E485" s="155" t="s">
        <v>2036</v>
      </c>
      <c r="F485" s="156" t="s">
        <v>2037</v>
      </c>
      <c r="G485" s="157" t="s">
        <v>715</v>
      </c>
      <c r="H485" s="158">
        <v>39.533</v>
      </c>
      <c r="I485" s="159"/>
      <c r="J485" s="160">
        <f>ROUND(I485*H485,2)</f>
        <v>0</v>
      </c>
      <c r="K485" s="156" t="s">
        <v>294</v>
      </c>
      <c r="L485" s="32"/>
      <c r="M485" s="161" t="s">
        <v>1</v>
      </c>
      <c r="N485" s="162" t="s">
        <v>43</v>
      </c>
      <c r="P485" s="146">
        <f>O485*H485</f>
        <v>0</v>
      </c>
      <c r="Q485" s="146">
        <v>0</v>
      </c>
      <c r="R485" s="146">
        <f>Q485*H485</f>
        <v>0</v>
      </c>
      <c r="S485" s="146">
        <v>0</v>
      </c>
      <c r="T485" s="147">
        <f>S485*H485</f>
        <v>0</v>
      </c>
      <c r="AR485" s="148" t="s">
        <v>171</v>
      </c>
      <c r="AT485" s="148" t="s">
        <v>172</v>
      </c>
      <c r="AU485" s="148" t="s">
        <v>89</v>
      </c>
      <c r="AY485" s="17" t="s">
        <v>150</v>
      </c>
      <c r="BE485" s="149">
        <f>IF(N485="základní",J485,0)</f>
        <v>0</v>
      </c>
      <c r="BF485" s="149">
        <f>IF(N485="snížená",J485,0)</f>
        <v>0</v>
      </c>
      <c r="BG485" s="149">
        <f>IF(N485="zákl. přenesená",J485,0)</f>
        <v>0</v>
      </c>
      <c r="BH485" s="149">
        <f>IF(N485="sníž. přenesená",J485,0)</f>
        <v>0</v>
      </c>
      <c r="BI485" s="149">
        <f>IF(N485="nulová",J485,0)</f>
        <v>0</v>
      </c>
      <c r="BJ485" s="17" t="s">
        <v>86</v>
      </c>
      <c r="BK485" s="149">
        <f>ROUND(I485*H485,2)</f>
        <v>0</v>
      </c>
      <c r="BL485" s="17" t="s">
        <v>171</v>
      </c>
      <c r="BM485" s="148" t="s">
        <v>2038</v>
      </c>
    </row>
    <row r="486" spans="2:63" s="11" customFormat="1" ht="25.9" customHeight="1">
      <c r="B486" s="124"/>
      <c r="D486" s="125" t="s">
        <v>77</v>
      </c>
      <c r="E486" s="126" t="s">
        <v>1750</v>
      </c>
      <c r="F486" s="126" t="s">
        <v>1751</v>
      </c>
      <c r="I486" s="127"/>
      <c r="J486" s="128">
        <f>BK486</f>
        <v>0</v>
      </c>
      <c r="L486" s="124"/>
      <c r="M486" s="129"/>
      <c r="P486" s="130">
        <f>P487+P501</f>
        <v>0</v>
      </c>
      <c r="R486" s="130">
        <f>R487+R501</f>
        <v>0.1136597</v>
      </c>
      <c r="T486" s="131">
        <f>T487+T501</f>
        <v>0</v>
      </c>
      <c r="AR486" s="125" t="s">
        <v>89</v>
      </c>
      <c r="AT486" s="132" t="s">
        <v>77</v>
      </c>
      <c r="AU486" s="132" t="s">
        <v>78</v>
      </c>
      <c r="AY486" s="125" t="s">
        <v>150</v>
      </c>
      <c r="BK486" s="133">
        <f>BK487+BK501</f>
        <v>0</v>
      </c>
    </row>
    <row r="487" spans="2:63" s="11" customFormat="1" ht="22.9" customHeight="1">
      <c r="B487" s="124"/>
      <c r="D487" s="125" t="s">
        <v>77</v>
      </c>
      <c r="E487" s="134" t="s">
        <v>2039</v>
      </c>
      <c r="F487" s="134" t="s">
        <v>2040</v>
      </c>
      <c r="I487" s="127"/>
      <c r="J487" s="135">
        <f>BK487</f>
        <v>0</v>
      </c>
      <c r="L487" s="124"/>
      <c r="M487" s="129"/>
      <c r="P487" s="130">
        <f>SUM(P488:P500)</f>
        <v>0</v>
      </c>
      <c r="R487" s="130">
        <f>SUM(R488:R500)</f>
        <v>0.0306597</v>
      </c>
      <c r="T487" s="131">
        <f>SUM(T488:T500)</f>
        <v>0</v>
      </c>
      <c r="AR487" s="125" t="s">
        <v>89</v>
      </c>
      <c r="AT487" s="132" t="s">
        <v>77</v>
      </c>
      <c r="AU487" s="132" t="s">
        <v>86</v>
      </c>
      <c r="AY487" s="125" t="s">
        <v>150</v>
      </c>
      <c r="BK487" s="133">
        <f>SUM(BK488:BK500)</f>
        <v>0</v>
      </c>
    </row>
    <row r="488" spans="2:65" s="1" customFormat="1" ht="37.9" customHeight="1">
      <c r="B488" s="32"/>
      <c r="C488" s="154" t="s">
        <v>944</v>
      </c>
      <c r="D488" s="154" t="s">
        <v>172</v>
      </c>
      <c r="E488" s="155" t="s">
        <v>2041</v>
      </c>
      <c r="F488" s="156" t="s">
        <v>2042</v>
      </c>
      <c r="G488" s="157" t="s">
        <v>293</v>
      </c>
      <c r="H488" s="158">
        <v>3.99</v>
      </c>
      <c r="I488" s="159"/>
      <c r="J488" s="160">
        <f>ROUND(I488*H488,2)</f>
        <v>0</v>
      </c>
      <c r="K488" s="156" t="s">
        <v>294</v>
      </c>
      <c r="L488" s="32"/>
      <c r="M488" s="161" t="s">
        <v>1</v>
      </c>
      <c r="N488" s="162" t="s">
        <v>43</v>
      </c>
      <c r="P488" s="146">
        <f>O488*H488</f>
        <v>0</v>
      </c>
      <c r="Q488" s="146">
        <v>0.00603</v>
      </c>
      <c r="R488" s="146">
        <f>Q488*H488</f>
        <v>0.0240597</v>
      </c>
      <c r="S488" s="146">
        <v>0</v>
      </c>
      <c r="T488" s="147">
        <f>S488*H488</f>
        <v>0</v>
      </c>
      <c r="AR488" s="148" t="s">
        <v>231</v>
      </c>
      <c r="AT488" s="148" t="s">
        <v>172</v>
      </c>
      <c r="AU488" s="148" t="s">
        <v>89</v>
      </c>
      <c r="AY488" s="17" t="s">
        <v>150</v>
      </c>
      <c r="BE488" s="149">
        <f>IF(N488="základní",J488,0)</f>
        <v>0</v>
      </c>
      <c r="BF488" s="149">
        <f>IF(N488="snížená",J488,0)</f>
        <v>0</v>
      </c>
      <c r="BG488" s="149">
        <f>IF(N488="zákl. přenesená",J488,0)</f>
        <v>0</v>
      </c>
      <c r="BH488" s="149">
        <f>IF(N488="sníž. přenesená",J488,0)</f>
        <v>0</v>
      </c>
      <c r="BI488" s="149">
        <f>IF(N488="nulová",J488,0)</f>
        <v>0</v>
      </c>
      <c r="BJ488" s="17" t="s">
        <v>86</v>
      </c>
      <c r="BK488" s="149">
        <f>ROUND(I488*H488,2)</f>
        <v>0</v>
      </c>
      <c r="BL488" s="17" t="s">
        <v>231</v>
      </c>
      <c r="BM488" s="148" t="s">
        <v>2043</v>
      </c>
    </row>
    <row r="489" spans="2:51" s="12" customFormat="1" ht="12">
      <c r="B489" s="166"/>
      <c r="D489" s="150" t="s">
        <v>296</v>
      </c>
      <c r="E489" s="167" t="s">
        <v>1</v>
      </c>
      <c r="F489" s="168" t="s">
        <v>1798</v>
      </c>
      <c r="H489" s="167" t="s">
        <v>1</v>
      </c>
      <c r="I489" s="169"/>
      <c r="L489" s="166"/>
      <c r="M489" s="170"/>
      <c r="T489" s="171"/>
      <c r="AT489" s="167" t="s">
        <v>296</v>
      </c>
      <c r="AU489" s="167" t="s">
        <v>89</v>
      </c>
      <c r="AV489" s="12" t="s">
        <v>86</v>
      </c>
      <c r="AW489" s="12" t="s">
        <v>33</v>
      </c>
      <c r="AX489" s="12" t="s">
        <v>78</v>
      </c>
      <c r="AY489" s="167" t="s">
        <v>150</v>
      </c>
    </row>
    <row r="490" spans="2:51" s="12" customFormat="1" ht="12">
      <c r="B490" s="166"/>
      <c r="D490" s="150" t="s">
        <v>296</v>
      </c>
      <c r="E490" s="167" t="s">
        <v>1</v>
      </c>
      <c r="F490" s="168" t="s">
        <v>1799</v>
      </c>
      <c r="H490" s="167" t="s">
        <v>1</v>
      </c>
      <c r="I490" s="169"/>
      <c r="L490" s="166"/>
      <c r="M490" s="170"/>
      <c r="T490" s="171"/>
      <c r="AT490" s="167" t="s">
        <v>296</v>
      </c>
      <c r="AU490" s="167" t="s">
        <v>89</v>
      </c>
      <c r="AV490" s="12" t="s">
        <v>86</v>
      </c>
      <c r="AW490" s="12" t="s">
        <v>33</v>
      </c>
      <c r="AX490" s="12" t="s">
        <v>78</v>
      </c>
      <c r="AY490" s="167" t="s">
        <v>150</v>
      </c>
    </row>
    <row r="491" spans="2:51" s="13" customFormat="1" ht="12">
      <c r="B491" s="172"/>
      <c r="D491" s="150" t="s">
        <v>296</v>
      </c>
      <c r="E491" s="173" t="s">
        <v>1</v>
      </c>
      <c r="F491" s="174" t="s">
        <v>2044</v>
      </c>
      <c r="H491" s="175">
        <v>4.35</v>
      </c>
      <c r="I491" s="176"/>
      <c r="L491" s="172"/>
      <c r="M491" s="177"/>
      <c r="T491" s="178"/>
      <c r="AT491" s="173" t="s">
        <v>296</v>
      </c>
      <c r="AU491" s="173" t="s">
        <v>89</v>
      </c>
      <c r="AV491" s="13" t="s">
        <v>89</v>
      </c>
      <c r="AW491" s="13" t="s">
        <v>33</v>
      </c>
      <c r="AX491" s="13" t="s">
        <v>78</v>
      </c>
      <c r="AY491" s="173" t="s">
        <v>150</v>
      </c>
    </row>
    <row r="492" spans="2:51" s="13" customFormat="1" ht="12">
      <c r="B492" s="172"/>
      <c r="D492" s="150" t="s">
        <v>296</v>
      </c>
      <c r="E492" s="173" t="s">
        <v>1</v>
      </c>
      <c r="F492" s="174" t="s">
        <v>2045</v>
      </c>
      <c r="H492" s="175">
        <v>-0.36</v>
      </c>
      <c r="I492" s="176"/>
      <c r="L492" s="172"/>
      <c r="M492" s="177"/>
      <c r="T492" s="178"/>
      <c r="AT492" s="173" t="s">
        <v>296</v>
      </c>
      <c r="AU492" s="173" t="s">
        <v>89</v>
      </c>
      <c r="AV492" s="13" t="s">
        <v>89</v>
      </c>
      <c r="AW492" s="13" t="s">
        <v>33</v>
      </c>
      <c r="AX492" s="13" t="s">
        <v>78</v>
      </c>
      <c r="AY492" s="173" t="s">
        <v>150</v>
      </c>
    </row>
    <row r="493" spans="2:51" s="14" customFormat="1" ht="12">
      <c r="B493" s="179"/>
      <c r="D493" s="150" t="s">
        <v>296</v>
      </c>
      <c r="E493" s="180" t="s">
        <v>1</v>
      </c>
      <c r="F493" s="181" t="s">
        <v>303</v>
      </c>
      <c r="H493" s="182">
        <v>3.99</v>
      </c>
      <c r="I493" s="183"/>
      <c r="L493" s="179"/>
      <c r="M493" s="184"/>
      <c r="T493" s="185"/>
      <c r="AT493" s="180" t="s">
        <v>296</v>
      </c>
      <c r="AU493" s="180" t="s">
        <v>89</v>
      </c>
      <c r="AV493" s="14" t="s">
        <v>171</v>
      </c>
      <c r="AW493" s="14" t="s">
        <v>33</v>
      </c>
      <c r="AX493" s="14" t="s">
        <v>86</v>
      </c>
      <c r="AY493" s="180" t="s">
        <v>150</v>
      </c>
    </row>
    <row r="494" spans="2:65" s="1" customFormat="1" ht="24.2" customHeight="1">
      <c r="B494" s="32"/>
      <c r="C494" s="136" t="s">
        <v>948</v>
      </c>
      <c r="D494" s="136" t="s">
        <v>153</v>
      </c>
      <c r="E494" s="137" t="s">
        <v>2046</v>
      </c>
      <c r="F494" s="138" t="s">
        <v>2047</v>
      </c>
      <c r="G494" s="139" t="s">
        <v>293</v>
      </c>
      <c r="H494" s="140">
        <v>4.4</v>
      </c>
      <c r="I494" s="141"/>
      <c r="J494" s="142">
        <f>ROUND(I494*H494,2)</f>
        <v>0</v>
      </c>
      <c r="K494" s="138" t="s">
        <v>294</v>
      </c>
      <c r="L494" s="143"/>
      <c r="M494" s="144" t="s">
        <v>1</v>
      </c>
      <c r="N494" s="145" t="s">
        <v>43</v>
      </c>
      <c r="P494" s="146">
        <f>O494*H494</f>
        <v>0</v>
      </c>
      <c r="Q494" s="146">
        <v>0.0015</v>
      </c>
      <c r="R494" s="146">
        <f>Q494*H494</f>
        <v>0.006600000000000001</v>
      </c>
      <c r="S494" s="146">
        <v>0</v>
      </c>
      <c r="T494" s="147">
        <f>S494*H494</f>
        <v>0</v>
      </c>
      <c r="AR494" s="148" t="s">
        <v>702</v>
      </c>
      <c r="AT494" s="148" t="s">
        <v>153</v>
      </c>
      <c r="AU494" s="148" t="s">
        <v>89</v>
      </c>
      <c r="AY494" s="17" t="s">
        <v>150</v>
      </c>
      <c r="BE494" s="149">
        <f>IF(N494="základní",J494,0)</f>
        <v>0</v>
      </c>
      <c r="BF494" s="149">
        <f>IF(N494="snížená",J494,0)</f>
        <v>0</v>
      </c>
      <c r="BG494" s="149">
        <f>IF(N494="zákl. přenesená",J494,0)</f>
        <v>0</v>
      </c>
      <c r="BH494" s="149">
        <f>IF(N494="sníž. přenesená",J494,0)</f>
        <v>0</v>
      </c>
      <c r="BI494" s="149">
        <f>IF(N494="nulová",J494,0)</f>
        <v>0</v>
      </c>
      <c r="BJ494" s="17" t="s">
        <v>86</v>
      </c>
      <c r="BK494" s="149">
        <f>ROUND(I494*H494,2)</f>
        <v>0</v>
      </c>
      <c r="BL494" s="17" t="s">
        <v>231</v>
      </c>
      <c r="BM494" s="148" t="s">
        <v>2048</v>
      </c>
    </row>
    <row r="495" spans="2:51" s="12" customFormat="1" ht="12">
      <c r="B495" s="166"/>
      <c r="D495" s="150" t="s">
        <v>296</v>
      </c>
      <c r="E495" s="167" t="s">
        <v>1</v>
      </c>
      <c r="F495" s="168" t="s">
        <v>1798</v>
      </c>
      <c r="H495" s="167" t="s">
        <v>1</v>
      </c>
      <c r="I495" s="169"/>
      <c r="L495" s="166"/>
      <c r="M495" s="170"/>
      <c r="T495" s="171"/>
      <c r="AT495" s="167" t="s">
        <v>296</v>
      </c>
      <c r="AU495" s="167" t="s">
        <v>89</v>
      </c>
      <c r="AV495" s="12" t="s">
        <v>86</v>
      </c>
      <c r="AW495" s="12" t="s">
        <v>33</v>
      </c>
      <c r="AX495" s="12" t="s">
        <v>78</v>
      </c>
      <c r="AY495" s="167" t="s">
        <v>150</v>
      </c>
    </row>
    <row r="496" spans="2:51" s="12" customFormat="1" ht="12">
      <c r="B496" s="166"/>
      <c r="D496" s="150" t="s">
        <v>296</v>
      </c>
      <c r="E496" s="167" t="s">
        <v>1</v>
      </c>
      <c r="F496" s="168" t="s">
        <v>1799</v>
      </c>
      <c r="H496" s="167" t="s">
        <v>1</v>
      </c>
      <c r="I496" s="169"/>
      <c r="L496" s="166"/>
      <c r="M496" s="170"/>
      <c r="T496" s="171"/>
      <c r="AT496" s="167" t="s">
        <v>296</v>
      </c>
      <c r="AU496" s="167" t="s">
        <v>89</v>
      </c>
      <c r="AV496" s="12" t="s">
        <v>86</v>
      </c>
      <c r="AW496" s="12" t="s">
        <v>33</v>
      </c>
      <c r="AX496" s="12" t="s">
        <v>78</v>
      </c>
      <c r="AY496" s="167" t="s">
        <v>150</v>
      </c>
    </row>
    <row r="497" spans="2:51" s="13" customFormat="1" ht="12">
      <c r="B497" s="172"/>
      <c r="D497" s="150" t="s">
        <v>296</v>
      </c>
      <c r="E497" s="173" t="s">
        <v>1</v>
      </c>
      <c r="F497" s="174" t="s">
        <v>2049</v>
      </c>
      <c r="H497" s="175">
        <v>4.568</v>
      </c>
      <c r="I497" s="176"/>
      <c r="L497" s="172"/>
      <c r="M497" s="177"/>
      <c r="T497" s="178"/>
      <c r="AT497" s="173" t="s">
        <v>296</v>
      </c>
      <c r="AU497" s="173" t="s">
        <v>89</v>
      </c>
      <c r="AV497" s="13" t="s">
        <v>89</v>
      </c>
      <c r="AW497" s="13" t="s">
        <v>33</v>
      </c>
      <c r="AX497" s="13" t="s">
        <v>78</v>
      </c>
      <c r="AY497" s="173" t="s">
        <v>150</v>
      </c>
    </row>
    <row r="498" spans="2:51" s="13" customFormat="1" ht="12">
      <c r="B498" s="172"/>
      <c r="D498" s="150" t="s">
        <v>296</v>
      </c>
      <c r="E498" s="173" t="s">
        <v>1</v>
      </c>
      <c r="F498" s="174" t="s">
        <v>2050</v>
      </c>
      <c r="H498" s="175">
        <v>-0.378</v>
      </c>
      <c r="I498" s="176"/>
      <c r="L498" s="172"/>
      <c r="M498" s="177"/>
      <c r="T498" s="178"/>
      <c r="AT498" s="173" t="s">
        <v>296</v>
      </c>
      <c r="AU498" s="173" t="s">
        <v>89</v>
      </c>
      <c r="AV498" s="13" t="s">
        <v>89</v>
      </c>
      <c r="AW498" s="13" t="s">
        <v>33</v>
      </c>
      <c r="AX498" s="13" t="s">
        <v>78</v>
      </c>
      <c r="AY498" s="173" t="s">
        <v>150</v>
      </c>
    </row>
    <row r="499" spans="2:51" s="14" customFormat="1" ht="12">
      <c r="B499" s="179"/>
      <c r="D499" s="150" t="s">
        <v>296</v>
      </c>
      <c r="E499" s="180" t="s">
        <v>1</v>
      </c>
      <c r="F499" s="181" t="s">
        <v>303</v>
      </c>
      <c r="H499" s="182">
        <v>4.19</v>
      </c>
      <c r="I499" s="183"/>
      <c r="L499" s="179"/>
      <c r="M499" s="184"/>
      <c r="T499" s="185"/>
      <c r="AT499" s="180" t="s">
        <v>296</v>
      </c>
      <c r="AU499" s="180" t="s">
        <v>89</v>
      </c>
      <c r="AV499" s="14" t="s">
        <v>171</v>
      </c>
      <c r="AW499" s="14" t="s">
        <v>33</v>
      </c>
      <c r="AX499" s="14" t="s">
        <v>86</v>
      </c>
      <c r="AY499" s="180" t="s">
        <v>150</v>
      </c>
    </row>
    <row r="500" spans="2:51" s="13" customFormat="1" ht="12">
      <c r="B500" s="172"/>
      <c r="D500" s="150" t="s">
        <v>296</v>
      </c>
      <c r="F500" s="174" t="s">
        <v>2051</v>
      </c>
      <c r="H500" s="175">
        <v>4.4</v>
      </c>
      <c r="I500" s="176"/>
      <c r="L500" s="172"/>
      <c r="M500" s="177"/>
      <c r="T500" s="178"/>
      <c r="AT500" s="173" t="s">
        <v>296</v>
      </c>
      <c r="AU500" s="173" t="s">
        <v>89</v>
      </c>
      <c r="AV500" s="13" t="s">
        <v>89</v>
      </c>
      <c r="AW500" s="13" t="s">
        <v>4</v>
      </c>
      <c r="AX500" s="13" t="s">
        <v>86</v>
      </c>
      <c r="AY500" s="173" t="s">
        <v>150</v>
      </c>
    </row>
    <row r="501" spans="2:63" s="11" customFormat="1" ht="22.9" customHeight="1">
      <c r="B501" s="124"/>
      <c r="D501" s="125" t="s">
        <v>77</v>
      </c>
      <c r="E501" s="134" t="s">
        <v>1752</v>
      </c>
      <c r="F501" s="134" t="s">
        <v>1753</v>
      </c>
      <c r="I501" s="127"/>
      <c r="J501" s="135">
        <f>BK501</f>
        <v>0</v>
      </c>
      <c r="L501" s="124"/>
      <c r="M501" s="129"/>
      <c r="P501" s="130">
        <f>SUM(P502:P507)</f>
        <v>0</v>
      </c>
      <c r="R501" s="130">
        <f>SUM(R502:R507)</f>
        <v>0.083</v>
      </c>
      <c r="T501" s="131">
        <f>SUM(T502:T507)</f>
        <v>0</v>
      </c>
      <c r="AR501" s="125" t="s">
        <v>89</v>
      </c>
      <c r="AT501" s="132" t="s">
        <v>77</v>
      </c>
      <c r="AU501" s="132" t="s">
        <v>86</v>
      </c>
      <c r="AY501" s="125" t="s">
        <v>150</v>
      </c>
      <c r="BK501" s="133">
        <f>SUM(BK502:BK507)</f>
        <v>0</v>
      </c>
    </row>
    <row r="502" spans="2:65" s="1" customFormat="1" ht="37.9" customHeight="1">
      <c r="B502" s="32"/>
      <c r="C502" s="154" t="s">
        <v>952</v>
      </c>
      <c r="D502" s="154" t="s">
        <v>172</v>
      </c>
      <c r="E502" s="155" t="s">
        <v>2052</v>
      </c>
      <c r="F502" s="156" t="s">
        <v>2053</v>
      </c>
      <c r="G502" s="157" t="s">
        <v>849</v>
      </c>
      <c r="H502" s="158">
        <v>1</v>
      </c>
      <c r="I502" s="159"/>
      <c r="J502" s="160">
        <f>ROUND(I502*H502,2)</f>
        <v>0</v>
      </c>
      <c r="K502" s="156" t="s">
        <v>1</v>
      </c>
      <c r="L502" s="32"/>
      <c r="M502" s="161" t="s">
        <v>1</v>
      </c>
      <c r="N502" s="162" t="s">
        <v>43</v>
      </c>
      <c r="P502" s="146">
        <f>O502*H502</f>
        <v>0</v>
      </c>
      <c r="Q502" s="146">
        <v>0.083</v>
      </c>
      <c r="R502" s="146">
        <f>Q502*H502</f>
        <v>0.083</v>
      </c>
      <c r="S502" s="146">
        <v>0</v>
      </c>
      <c r="T502" s="147">
        <f>S502*H502</f>
        <v>0</v>
      </c>
      <c r="AR502" s="148" t="s">
        <v>231</v>
      </c>
      <c r="AT502" s="148" t="s">
        <v>172</v>
      </c>
      <c r="AU502" s="148" t="s">
        <v>89</v>
      </c>
      <c r="AY502" s="17" t="s">
        <v>150</v>
      </c>
      <c r="BE502" s="149">
        <f>IF(N502="základní",J502,0)</f>
        <v>0</v>
      </c>
      <c r="BF502" s="149">
        <f>IF(N502="snížená",J502,0)</f>
        <v>0</v>
      </c>
      <c r="BG502" s="149">
        <f>IF(N502="zákl. přenesená",J502,0)</f>
        <v>0</v>
      </c>
      <c r="BH502" s="149">
        <f>IF(N502="sníž. přenesená",J502,0)</f>
        <v>0</v>
      </c>
      <c r="BI502" s="149">
        <f>IF(N502="nulová",J502,0)</f>
        <v>0</v>
      </c>
      <c r="BJ502" s="17" t="s">
        <v>86</v>
      </c>
      <c r="BK502" s="149">
        <f>ROUND(I502*H502,2)</f>
        <v>0</v>
      </c>
      <c r="BL502" s="17" t="s">
        <v>231</v>
      </c>
      <c r="BM502" s="148" t="s">
        <v>2054</v>
      </c>
    </row>
    <row r="503" spans="2:51" s="12" customFormat="1" ht="12">
      <c r="B503" s="166"/>
      <c r="D503" s="150" t="s">
        <v>296</v>
      </c>
      <c r="E503" s="167" t="s">
        <v>1</v>
      </c>
      <c r="F503" s="168" t="s">
        <v>1798</v>
      </c>
      <c r="H503" s="167" t="s">
        <v>1</v>
      </c>
      <c r="I503" s="169"/>
      <c r="L503" s="166"/>
      <c r="M503" s="170"/>
      <c r="T503" s="171"/>
      <c r="AT503" s="167" t="s">
        <v>296</v>
      </c>
      <c r="AU503" s="167" t="s">
        <v>89</v>
      </c>
      <c r="AV503" s="12" t="s">
        <v>86</v>
      </c>
      <c r="AW503" s="12" t="s">
        <v>33</v>
      </c>
      <c r="AX503" s="12" t="s">
        <v>78</v>
      </c>
      <c r="AY503" s="167" t="s">
        <v>150</v>
      </c>
    </row>
    <row r="504" spans="2:51" s="12" customFormat="1" ht="12">
      <c r="B504" s="166"/>
      <c r="D504" s="150" t="s">
        <v>296</v>
      </c>
      <c r="E504" s="167" t="s">
        <v>1</v>
      </c>
      <c r="F504" s="168" t="s">
        <v>1799</v>
      </c>
      <c r="H504" s="167" t="s">
        <v>1</v>
      </c>
      <c r="I504" s="169"/>
      <c r="L504" s="166"/>
      <c r="M504" s="170"/>
      <c r="T504" s="171"/>
      <c r="AT504" s="167" t="s">
        <v>296</v>
      </c>
      <c r="AU504" s="167" t="s">
        <v>89</v>
      </c>
      <c r="AV504" s="12" t="s">
        <v>86</v>
      </c>
      <c r="AW504" s="12" t="s">
        <v>33</v>
      </c>
      <c r="AX504" s="12" t="s">
        <v>78</v>
      </c>
      <c r="AY504" s="167" t="s">
        <v>150</v>
      </c>
    </row>
    <row r="505" spans="2:51" s="13" customFormat="1" ht="12">
      <c r="B505" s="172"/>
      <c r="D505" s="150" t="s">
        <v>296</v>
      </c>
      <c r="E505" s="173" t="s">
        <v>1</v>
      </c>
      <c r="F505" s="174" t="s">
        <v>1341</v>
      </c>
      <c r="H505" s="175">
        <v>1</v>
      </c>
      <c r="I505" s="176"/>
      <c r="L505" s="172"/>
      <c r="M505" s="177"/>
      <c r="T505" s="178"/>
      <c r="AT505" s="173" t="s">
        <v>296</v>
      </c>
      <c r="AU505" s="173" t="s">
        <v>89</v>
      </c>
      <c r="AV505" s="13" t="s">
        <v>89</v>
      </c>
      <c r="AW505" s="13" t="s">
        <v>33</v>
      </c>
      <c r="AX505" s="13" t="s">
        <v>78</v>
      </c>
      <c r="AY505" s="173" t="s">
        <v>150</v>
      </c>
    </row>
    <row r="506" spans="2:51" s="14" customFormat="1" ht="12">
      <c r="B506" s="179"/>
      <c r="D506" s="150" t="s">
        <v>296</v>
      </c>
      <c r="E506" s="180" t="s">
        <v>1</v>
      </c>
      <c r="F506" s="181" t="s">
        <v>303</v>
      </c>
      <c r="H506" s="182">
        <v>1</v>
      </c>
      <c r="I506" s="183"/>
      <c r="L506" s="179"/>
      <c r="M506" s="184"/>
      <c r="T506" s="185"/>
      <c r="AT506" s="180" t="s">
        <v>296</v>
      </c>
      <c r="AU506" s="180" t="s">
        <v>89</v>
      </c>
      <c r="AV506" s="14" t="s">
        <v>171</v>
      </c>
      <c r="AW506" s="14" t="s">
        <v>33</v>
      </c>
      <c r="AX506" s="14" t="s">
        <v>86</v>
      </c>
      <c r="AY506" s="180" t="s">
        <v>150</v>
      </c>
    </row>
    <row r="507" spans="2:65" s="1" customFormat="1" ht="24.2" customHeight="1">
      <c r="B507" s="32"/>
      <c r="C507" s="154" t="s">
        <v>956</v>
      </c>
      <c r="D507" s="154" t="s">
        <v>172</v>
      </c>
      <c r="E507" s="155" t="s">
        <v>1762</v>
      </c>
      <c r="F507" s="156" t="s">
        <v>1763</v>
      </c>
      <c r="G507" s="157" t="s">
        <v>715</v>
      </c>
      <c r="H507" s="158">
        <v>0.083</v>
      </c>
      <c r="I507" s="159"/>
      <c r="J507" s="160">
        <f>ROUND(I507*H507,2)</f>
        <v>0</v>
      </c>
      <c r="K507" s="156" t="s">
        <v>294</v>
      </c>
      <c r="L507" s="32"/>
      <c r="M507" s="196" t="s">
        <v>1</v>
      </c>
      <c r="N507" s="197" t="s">
        <v>43</v>
      </c>
      <c r="O507" s="164"/>
      <c r="P507" s="198">
        <f>O507*H507</f>
        <v>0</v>
      </c>
      <c r="Q507" s="198">
        <v>0</v>
      </c>
      <c r="R507" s="198">
        <f>Q507*H507</f>
        <v>0</v>
      </c>
      <c r="S507" s="198">
        <v>0</v>
      </c>
      <c r="T507" s="199">
        <f>S507*H507</f>
        <v>0</v>
      </c>
      <c r="AR507" s="148" t="s">
        <v>231</v>
      </c>
      <c r="AT507" s="148" t="s">
        <v>172</v>
      </c>
      <c r="AU507" s="148" t="s">
        <v>89</v>
      </c>
      <c r="AY507" s="17" t="s">
        <v>150</v>
      </c>
      <c r="BE507" s="149">
        <f>IF(N507="základní",J507,0)</f>
        <v>0</v>
      </c>
      <c r="BF507" s="149">
        <f>IF(N507="snížená",J507,0)</f>
        <v>0</v>
      </c>
      <c r="BG507" s="149">
        <f>IF(N507="zákl. přenesená",J507,0)</f>
        <v>0</v>
      </c>
      <c r="BH507" s="149">
        <f>IF(N507="sníž. přenesená",J507,0)</f>
        <v>0</v>
      </c>
      <c r="BI507" s="149">
        <f>IF(N507="nulová",J507,0)</f>
        <v>0</v>
      </c>
      <c r="BJ507" s="17" t="s">
        <v>86</v>
      </c>
      <c r="BK507" s="149">
        <f>ROUND(I507*H507,2)</f>
        <v>0</v>
      </c>
      <c r="BL507" s="17" t="s">
        <v>231</v>
      </c>
      <c r="BM507" s="148" t="s">
        <v>2055</v>
      </c>
    </row>
    <row r="508" spans="2:12" s="1" customFormat="1" ht="6.95" customHeight="1">
      <c r="B508" s="44"/>
      <c r="C508" s="45"/>
      <c r="D508" s="45"/>
      <c r="E508" s="45"/>
      <c r="F508" s="45"/>
      <c r="G508" s="45"/>
      <c r="H508" s="45"/>
      <c r="I508" s="45"/>
      <c r="J508" s="45"/>
      <c r="K508" s="45"/>
      <c r="L508" s="32"/>
    </row>
  </sheetData>
  <sheetProtection algorithmName="SHA-512" hashValue="iI4DIN0ihDEdY3hsgWE6Hak10ktWV2Ks+UUGbk5ZESBJCrECdUpKNyrwg5zOah/9q6TlZEzEW6xpABdElx2sCA==" saltValue="MX7sEDaMTMWc6voCQ8ztlomEJoYXxhB8+ktSbdWKPkKDUkslaCpTnuMIV8plYUBLQ0bjAT83S3GLYtcZPO+DwA==" spinCount="100000" sheet="1" objects="1" scenarios="1" formatColumns="0" formatRows="0" autoFilter="0"/>
  <autoFilter ref="C131:K507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433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ht="24.95" customHeight="1">
      <c r="B4" s="20"/>
      <c r="D4" s="21" t="s">
        <v>118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3" t="str">
        <f>'Rekapitulace stavby'!K6</f>
        <v>TÁBOR - HLINICE, VODOVOD</v>
      </c>
      <c r="F7" s="244"/>
      <c r="G7" s="244"/>
      <c r="H7" s="244"/>
      <c r="L7" s="20"/>
    </row>
    <row r="8" spans="2:12" s="1" customFormat="1" ht="12" customHeight="1">
      <c r="B8" s="32"/>
      <c r="D8" s="27" t="s">
        <v>119</v>
      </c>
      <c r="L8" s="32"/>
    </row>
    <row r="9" spans="2:12" s="1" customFormat="1" ht="16.5" customHeight="1">
      <c r="B9" s="32"/>
      <c r="E9" s="223" t="s">
        <v>2056</v>
      </c>
      <c r="F9" s="242"/>
      <c r="G9" s="242"/>
      <c r="H9" s="242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93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45135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">
        <v>25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5" t="str">
        <f>'Rekapitulace stavby'!E14</f>
        <v>Vyplň údaj</v>
      </c>
      <c r="F18" s="237"/>
      <c r="G18" s="237"/>
      <c r="H18" s="23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24</v>
      </c>
      <c r="J20" s="25" t="s">
        <v>31</v>
      </c>
      <c r="L20" s="32"/>
    </row>
    <row r="21" spans="2:12" s="1" customFormat="1" ht="18" customHeight="1">
      <c r="B21" s="32"/>
      <c r="E21" s="25" t="s">
        <v>32</v>
      </c>
      <c r="I21" s="27" t="s">
        <v>27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1783</v>
      </c>
      <c r="I24" s="27" t="s">
        <v>27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4"/>
      <c r="E27" s="241" t="s">
        <v>1</v>
      </c>
      <c r="F27" s="241"/>
      <c r="G27" s="241"/>
      <c r="H27" s="241"/>
      <c r="L27" s="94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5" t="s">
        <v>38</v>
      </c>
      <c r="J30" s="66">
        <f>ROUND(J124,2)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5" t="s">
        <v>42</v>
      </c>
      <c r="E33" s="27" t="s">
        <v>43</v>
      </c>
      <c r="F33" s="86">
        <f>ROUND((SUM(BE124:BE432)),2)</f>
        <v>0</v>
      </c>
      <c r="I33" s="96">
        <v>0.21</v>
      </c>
      <c r="J33" s="86">
        <f>ROUND(((SUM(BE124:BE432))*I33),2)</f>
        <v>0</v>
      </c>
      <c r="L33" s="32"/>
    </row>
    <row r="34" spans="2:12" s="1" customFormat="1" ht="14.45" customHeight="1">
      <c r="B34" s="32"/>
      <c r="E34" s="27" t="s">
        <v>44</v>
      </c>
      <c r="F34" s="86">
        <f>ROUND((SUM(BF124:BF432)),2)</f>
        <v>0</v>
      </c>
      <c r="I34" s="96">
        <v>0.15</v>
      </c>
      <c r="J34" s="86">
        <f>ROUND(((SUM(BF124:BF432))*I34),2)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6">
        <f>ROUND((SUM(BG124:BG432)),2)</f>
        <v>0</v>
      </c>
      <c r="I35" s="96">
        <v>0.21</v>
      </c>
      <c r="J35" s="86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6">
        <f>ROUND((SUM(BH124:BH432)),2)</f>
        <v>0</v>
      </c>
      <c r="I36" s="96">
        <v>0.15</v>
      </c>
      <c r="J36" s="86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6">
        <f>ROUND((SUM(BI124:BI432)),2)</f>
        <v>0</v>
      </c>
      <c r="I37" s="96">
        <v>0</v>
      </c>
      <c r="J37" s="86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7"/>
      <c r="D39" s="98" t="s">
        <v>48</v>
      </c>
      <c r="E39" s="57"/>
      <c r="F39" s="57"/>
      <c r="G39" s="99" t="s">
        <v>49</v>
      </c>
      <c r="H39" s="100" t="s">
        <v>50</v>
      </c>
      <c r="I39" s="57"/>
      <c r="J39" s="101">
        <f>SUM(J30:J37)</f>
        <v>0</v>
      </c>
      <c r="K39" s="102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51</v>
      </c>
      <c r="E50" s="42"/>
      <c r="F50" s="42"/>
      <c r="G50" s="41" t="s">
        <v>52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53</v>
      </c>
      <c r="E61" s="34"/>
      <c r="F61" s="103" t="s">
        <v>54</v>
      </c>
      <c r="G61" s="43" t="s">
        <v>53</v>
      </c>
      <c r="H61" s="34"/>
      <c r="I61" s="34"/>
      <c r="J61" s="104" t="s">
        <v>54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53</v>
      </c>
      <c r="E76" s="34"/>
      <c r="F76" s="103" t="s">
        <v>54</v>
      </c>
      <c r="G76" s="43" t="s">
        <v>53</v>
      </c>
      <c r="H76" s="34"/>
      <c r="I76" s="34"/>
      <c r="J76" s="104" t="s">
        <v>54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122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3" t="str">
        <f>E7</f>
        <v>TÁBOR - HLINICE, VODOVOD</v>
      </c>
      <c r="F85" s="244"/>
      <c r="G85" s="244"/>
      <c r="H85" s="244"/>
      <c r="L85" s="32"/>
    </row>
    <row r="86" spans="2:12" s="1" customFormat="1" ht="12" customHeight="1">
      <c r="B86" s="32"/>
      <c r="C86" s="27" t="s">
        <v>119</v>
      </c>
      <c r="L86" s="32"/>
    </row>
    <row r="87" spans="2:12" s="1" customFormat="1" ht="16.5" customHeight="1">
      <c r="B87" s="32"/>
      <c r="E87" s="223" t="str">
        <f>E9</f>
        <v>SO-03 - Vodovodní přípojky</v>
      </c>
      <c r="F87" s="242"/>
      <c r="G87" s="242"/>
      <c r="H87" s="242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Hlinice</v>
      </c>
      <c r="I89" s="27" t="s">
        <v>22</v>
      </c>
      <c r="J89" s="52">
        <f>IF(J12="","",J12)</f>
        <v>45135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23</v>
      </c>
      <c r="F91" s="25" t="str">
        <f>E15</f>
        <v>Vodárenská společnost Táborsko s.r.o.</v>
      </c>
      <c r="I91" s="27" t="s">
        <v>30</v>
      </c>
      <c r="J91" s="30" t="str">
        <f>E21</f>
        <v>Aquaprocon s.r.o., Divize Praha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34</v>
      </c>
      <c r="J92" s="30" t="str">
        <f>E24</f>
        <v>Jaroslav Pelnář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5" t="s">
        <v>123</v>
      </c>
      <c r="D94" s="97"/>
      <c r="E94" s="97"/>
      <c r="F94" s="97"/>
      <c r="G94" s="97"/>
      <c r="H94" s="97"/>
      <c r="I94" s="97"/>
      <c r="J94" s="106" t="s">
        <v>124</v>
      </c>
      <c r="K94" s="97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7" t="s">
        <v>125</v>
      </c>
      <c r="J96" s="66">
        <f>J124</f>
        <v>0</v>
      </c>
      <c r="L96" s="32"/>
      <c r="AU96" s="17" t="s">
        <v>126</v>
      </c>
    </row>
    <row r="97" spans="2:12" s="8" customFormat="1" ht="24.95" customHeight="1">
      <c r="B97" s="108"/>
      <c r="D97" s="109" t="s">
        <v>273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2:12" s="9" customFormat="1" ht="19.9" customHeight="1">
      <c r="B98" s="112"/>
      <c r="D98" s="113" t="s">
        <v>274</v>
      </c>
      <c r="E98" s="114"/>
      <c r="F98" s="114"/>
      <c r="G98" s="114"/>
      <c r="H98" s="114"/>
      <c r="I98" s="114"/>
      <c r="J98" s="115">
        <f>J126</f>
        <v>0</v>
      </c>
      <c r="L98" s="112"/>
    </row>
    <row r="99" spans="2:12" s="9" customFormat="1" ht="14.85" customHeight="1">
      <c r="B99" s="112"/>
      <c r="D99" s="113" t="s">
        <v>2057</v>
      </c>
      <c r="E99" s="114"/>
      <c r="F99" s="114"/>
      <c r="G99" s="114"/>
      <c r="H99" s="114"/>
      <c r="I99" s="114"/>
      <c r="J99" s="115">
        <f>J249</f>
        <v>0</v>
      </c>
      <c r="L99" s="112"/>
    </row>
    <row r="100" spans="2:12" s="9" customFormat="1" ht="14.85" customHeight="1">
      <c r="B100" s="112"/>
      <c r="D100" s="113" t="s">
        <v>2058</v>
      </c>
      <c r="E100" s="114"/>
      <c r="F100" s="114"/>
      <c r="G100" s="114"/>
      <c r="H100" s="114"/>
      <c r="I100" s="114"/>
      <c r="J100" s="115">
        <f>J287</f>
        <v>0</v>
      </c>
      <c r="L100" s="112"/>
    </row>
    <row r="101" spans="2:12" s="9" customFormat="1" ht="19.9" customHeight="1">
      <c r="B101" s="112"/>
      <c r="D101" s="113" t="s">
        <v>279</v>
      </c>
      <c r="E101" s="114"/>
      <c r="F101" s="114"/>
      <c r="G101" s="114"/>
      <c r="H101" s="114"/>
      <c r="I101" s="114"/>
      <c r="J101" s="115">
        <f>J310</f>
        <v>0</v>
      </c>
      <c r="L101" s="112"/>
    </row>
    <row r="102" spans="2:12" s="9" customFormat="1" ht="19.9" customHeight="1">
      <c r="B102" s="112"/>
      <c r="D102" s="113" t="s">
        <v>280</v>
      </c>
      <c r="E102" s="114"/>
      <c r="F102" s="114"/>
      <c r="G102" s="114"/>
      <c r="H102" s="114"/>
      <c r="I102" s="114"/>
      <c r="J102" s="115">
        <f>J317</f>
        <v>0</v>
      </c>
      <c r="L102" s="112"/>
    </row>
    <row r="103" spans="2:12" s="9" customFormat="1" ht="19.9" customHeight="1">
      <c r="B103" s="112"/>
      <c r="D103" s="113" t="s">
        <v>281</v>
      </c>
      <c r="E103" s="114"/>
      <c r="F103" s="114"/>
      <c r="G103" s="114"/>
      <c r="H103" s="114"/>
      <c r="I103" s="114"/>
      <c r="J103" s="115">
        <f>J324</f>
        <v>0</v>
      </c>
      <c r="L103" s="112"/>
    </row>
    <row r="104" spans="2:12" s="9" customFormat="1" ht="19.9" customHeight="1">
      <c r="B104" s="112"/>
      <c r="D104" s="113" t="s">
        <v>284</v>
      </c>
      <c r="E104" s="114"/>
      <c r="F104" s="114"/>
      <c r="G104" s="114"/>
      <c r="H104" s="114"/>
      <c r="I104" s="114"/>
      <c r="J104" s="115">
        <f>J431</f>
        <v>0</v>
      </c>
      <c r="L104" s="112"/>
    </row>
    <row r="105" spans="2:12" s="1" customFormat="1" ht="21.75" customHeight="1">
      <c r="B105" s="32"/>
      <c r="L105" s="32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>
      <c r="B111" s="32"/>
      <c r="C111" s="21" t="s">
        <v>135</v>
      </c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16.5" customHeight="1">
      <c r="B114" s="32"/>
      <c r="E114" s="243" t="str">
        <f>E7</f>
        <v>TÁBOR - HLINICE, VODOVOD</v>
      </c>
      <c r="F114" s="244"/>
      <c r="G114" s="244"/>
      <c r="H114" s="244"/>
      <c r="L114" s="32"/>
    </row>
    <row r="115" spans="2:12" s="1" customFormat="1" ht="12" customHeight="1">
      <c r="B115" s="32"/>
      <c r="C115" s="27" t="s">
        <v>119</v>
      </c>
      <c r="L115" s="32"/>
    </row>
    <row r="116" spans="2:12" s="1" customFormat="1" ht="16.5" customHeight="1">
      <c r="B116" s="32"/>
      <c r="E116" s="223" t="str">
        <f>E9</f>
        <v>SO-03 - Vodovodní přípojky</v>
      </c>
      <c r="F116" s="242"/>
      <c r="G116" s="242"/>
      <c r="H116" s="242"/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20</v>
      </c>
      <c r="F118" s="25" t="str">
        <f>F12</f>
        <v>Hlinice</v>
      </c>
      <c r="I118" s="27" t="s">
        <v>22</v>
      </c>
      <c r="J118" s="52">
        <f>IF(J12="","",J12)</f>
        <v>45135</v>
      </c>
      <c r="L118" s="32"/>
    </row>
    <row r="119" spans="2:12" s="1" customFormat="1" ht="6.95" customHeight="1">
      <c r="B119" s="32"/>
      <c r="L119" s="32"/>
    </row>
    <row r="120" spans="2:12" s="1" customFormat="1" ht="25.7" customHeight="1">
      <c r="B120" s="32"/>
      <c r="C120" s="27" t="s">
        <v>23</v>
      </c>
      <c r="F120" s="25" t="str">
        <f>E15</f>
        <v>Vodárenská společnost Táborsko s.r.o.</v>
      </c>
      <c r="I120" s="27" t="s">
        <v>30</v>
      </c>
      <c r="J120" s="30" t="str">
        <f>E21</f>
        <v>Aquaprocon s.r.o., Divize Praha</v>
      </c>
      <c r="L120" s="32"/>
    </row>
    <row r="121" spans="2:12" s="1" customFormat="1" ht="15.2" customHeight="1">
      <c r="B121" s="32"/>
      <c r="C121" s="27" t="s">
        <v>28</v>
      </c>
      <c r="F121" s="25" t="str">
        <f>IF(E18="","",E18)</f>
        <v>Vyplň údaj</v>
      </c>
      <c r="I121" s="27" t="s">
        <v>34</v>
      </c>
      <c r="J121" s="30" t="str">
        <f>E24</f>
        <v>Jaroslav Pelnář</v>
      </c>
      <c r="L121" s="32"/>
    </row>
    <row r="122" spans="2:12" s="1" customFormat="1" ht="10.35" customHeight="1">
      <c r="B122" s="32"/>
      <c r="L122" s="32"/>
    </row>
    <row r="123" spans="2:20" s="10" customFormat="1" ht="29.25" customHeight="1">
      <c r="B123" s="116"/>
      <c r="C123" s="117" t="s">
        <v>136</v>
      </c>
      <c r="D123" s="118" t="s">
        <v>63</v>
      </c>
      <c r="E123" s="118" t="s">
        <v>59</v>
      </c>
      <c r="F123" s="118" t="s">
        <v>60</v>
      </c>
      <c r="G123" s="118" t="s">
        <v>137</v>
      </c>
      <c r="H123" s="118" t="s">
        <v>138</v>
      </c>
      <c r="I123" s="118" t="s">
        <v>139</v>
      </c>
      <c r="J123" s="118" t="s">
        <v>124</v>
      </c>
      <c r="K123" s="119" t="s">
        <v>140</v>
      </c>
      <c r="L123" s="116"/>
      <c r="M123" s="59" t="s">
        <v>1</v>
      </c>
      <c r="N123" s="60" t="s">
        <v>42</v>
      </c>
      <c r="O123" s="60" t="s">
        <v>141</v>
      </c>
      <c r="P123" s="60" t="s">
        <v>142</v>
      </c>
      <c r="Q123" s="60" t="s">
        <v>143</v>
      </c>
      <c r="R123" s="60" t="s">
        <v>144</v>
      </c>
      <c r="S123" s="60" t="s">
        <v>145</v>
      </c>
      <c r="T123" s="61" t="s">
        <v>146</v>
      </c>
    </row>
    <row r="124" spans="2:63" s="1" customFormat="1" ht="22.9" customHeight="1">
      <c r="B124" s="32"/>
      <c r="C124" s="64" t="s">
        <v>147</v>
      </c>
      <c r="J124" s="120">
        <f>BK124</f>
        <v>0</v>
      </c>
      <c r="L124" s="32"/>
      <c r="M124" s="62"/>
      <c r="N124" s="53"/>
      <c r="O124" s="53"/>
      <c r="P124" s="121">
        <f>P125</f>
        <v>0</v>
      </c>
      <c r="Q124" s="53"/>
      <c r="R124" s="121">
        <f>R125</f>
        <v>7.505329499999999</v>
      </c>
      <c r="S124" s="53"/>
      <c r="T124" s="122">
        <f>T125</f>
        <v>4.5973999999999995</v>
      </c>
      <c r="AT124" s="17" t="s">
        <v>77</v>
      </c>
      <c r="AU124" s="17" t="s">
        <v>126</v>
      </c>
      <c r="BK124" s="123">
        <f>BK125</f>
        <v>0</v>
      </c>
    </row>
    <row r="125" spans="2:63" s="11" customFormat="1" ht="25.9" customHeight="1">
      <c r="B125" s="124"/>
      <c r="D125" s="125" t="s">
        <v>77</v>
      </c>
      <c r="E125" s="126" t="s">
        <v>289</v>
      </c>
      <c r="F125" s="126" t="s">
        <v>290</v>
      </c>
      <c r="I125" s="127"/>
      <c r="J125" s="128">
        <f>BK125</f>
        <v>0</v>
      </c>
      <c r="L125" s="124"/>
      <c r="M125" s="129"/>
      <c r="P125" s="130">
        <f>P126+P310+P317+P324+P431</f>
        <v>0</v>
      </c>
      <c r="R125" s="130">
        <f>R126+R310+R317+R324+R431</f>
        <v>7.505329499999999</v>
      </c>
      <c r="T125" s="131">
        <f>T126+T310+T317+T324+T431</f>
        <v>4.5973999999999995</v>
      </c>
      <c r="AR125" s="125" t="s">
        <v>86</v>
      </c>
      <c r="AT125" s="132" t="s">
        <v>77</v>
      </c>
      <c r="AU125" s="132" t="s">
        <v>78</v>
      </c>
      <c r="AY125" s="125" t="s">
        <v>150</v>
      </c>
      <c r="BK125" s="133">
        <f>BK126+BK310+BK317+BK324+BK431</f>
        <v>0</v>
      </c>
    </row>
    <row r="126" spans="2:63" s="11" customFormat="1" ht="22.9" customHeight="1">
      <c r="B126" s="124"/>
      <c r="D126" s="125" t="s">
        <v>77</v>
      </c>
      <c r="E126" s="134" t="s">
        <v>86</v>
      </c>
      <c r="F126" s="134" t="s">
        <v>242</v>
      </c>
      <c r="I126" s="127"/>
      <c r="J126" s="135">
        <f>BK126</f>
        <v>0</v>
      </c>
      <c r="L126" s="124"/>
      <c r="M126" s="129"/>
      <c r="P126" s="130">
        <f>P127+SUM(P128:P249)+P287</f>
        <v>0</v>
      </c>
      <c r="R126" s="130">
        <f>R127+SUM(R128:R249)+R287</f>
        <v>4.817543039999999</v>
      </c>
      <c r="T126" s="131">
        <f>T127+SUM(T128:T249)+T287</f>
        <v>4.5973999999999995</v>
      </c>
      <c r="AR126" s="125" t="s">
        <v>86</v>
      </c>
      <c r="AT126" s="132" t="s">
        <v>77</v>
      </c>
      <c r="AU126" s="132" t="s">
        <v>86</v>
      </c>
      <c r="AY126" s="125" t="s">
        <v>150</v>
      </c>
      <c r="BK126" s="133">
        <f>BK127+SUM(BK128:BK249)+BK287</f>
        <v>0</v>
      </c>
    </row>
    <row r="127" spans="2:65" s="1" customFormat="1" ht="24.2" customHeight="1">
      <c r="B127" s="32"/>
      <c r="C127" s="154" t="s">
        <v>86</v>
      </c>
      <c r="D127" s="154" t="s">
        <v>172</v>
      </c>
      <c r="E127" s="155" t="s">
        <v>360</v>
      </c>
      <c r="F127" s="156" t="s">
        <v>361</v>
      </c>
      <c r="G127" s="157" t="s">
        <v>362</v>
      </c>
      <c r="H127" s="158">
        <v>16</v>
      </c>
      <c r="I127" s="159"/>
      <c r="J127" s="160">
        <f>ROUND(I127*H127,2)</f>
        <v>0</v>
      </c>
      <c r="K127" s="156" t="s">
        <v>294</v>
      </c>
      <c r="L127" s="32"/>
      <c r="M127" s="161" t="s">
        <v>1</v>
      </c>
      <c r="N127" s="162" t="s">
        <v>43</v>
      </c>
      <c r="P127" s="146">
        <f>O127*H127</f>
        <v>0</v>
      </c>
      <c r="Q127" s="146">
        <v>3E-05</v>
      </c>
      <c r="R127" s="146">
        <f>Q127*H127</f>
        <v>0.00048</v>
      </c>
      <c r="S127" s="146">
        <v>0</v>
      </c>
      <c r="T127" s="147">
        <f>S127*H127</f>
        <v>0</v>
      </c>
      <c r="AR127" s="148" t="s">
        <v>171</v>
      </c>
      <c r="AT127" s="148" t="s">
        <v>172</v>
      </c>
      <c r="AU127" s="148" t="s">
        <v>89</v>
      </c>
      <c r="AY127" s="17" t="s">
        <v>150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86</v>
      </c>
      <c r="BK127" s="149">
        <f>ROUND(I127*H127,2)</f>
        <v>0</v>
      </c>
      <c r="BL127" s="17" t="s">
        <v>171</v>
      </c>
      <c r="BM127" s="148" t="s">
        <v>2059</v>
      </c>
    </row>
    <row r="128" spans="2:51" s="12" customFormat="1" ht="12">
      <c r="B128" s="166"/>
      <c r="D128" s="150" t="s">
        <v>296</v>
      </c>
      <c r="E128" s="167" t="s">
        <v>1</v>
      </c>
      <c r="F128" s="168" t="s">
        <v>1788</v>
      </c>
      <c r="H128" s="167" t="s">
        <v>1</v>
      </c>
      <c r="I128" s="169"/>
      <c r="L128" s="166"/>
      <c r="M128" s="170"/>
      <c r="T128" s="171"/>
      <c r="AT128" s="167" t="s">
        <v>296</v>
      </c>
      <c r="AU128" s="167" t="s">
        <v>89</v>
      </c>
      <c r="AV128" s="12" t="s">
        <v>86</v>
      </c>
      <c r="AW128" s="12" t="s">
        <v>33</v>
      </c>
      <c r="AX128" s="12" t="s">
        <v>78</v>
      </c>
      <c r="AY128" s="167" t="s">
        <v>150</v>
      </c>
    </row>
    <row r="129" spans="2:51" s="12" customFormat="1" ht="12">
      <c r="B129" s="166"/>
      <c r="D129" s="150" t="s">
        <v>296</v>
      </c>
      <c r="E129" s="167" t="s">
        <v>1</v>
      </c>
      <c r="F129" s="168" t="s">
        <v>2060</v>
      </c>
      <c r="H129" s="167" t="s">
        <v>1</v>
      </c>
      <c r="I129" s="169"/>
      <c r="L129" s="166"/>
      <c r="M129" s="170"/>
      <c r="T129" s="171"/>
      <c r="AT129" s="167" t="s">
        <v>296</v>
      </c>
      <c r="AU129" s="167" t="s">
        <v>89</v>
      </c>
      <c r="AV129" s="12" t="s">
        <v>86</v>
      </c>
      <c r="AW129" s="12" t="s">
        <v>33</v>
      </c>
      <c r="AX129" s="12" t="s">
        <v>78</v>
      </c>
      <c r="AY129" s="167" t="s">
        <v>150</v>
      </c>
    </row>
    <row r="130" spans="2:51" s="13" customFormat="1" ht="12">
      <c r="B130" s="172"/>
      <c r="D130" s="150" t="s">
        <v>296</v>
      </c>
      <c r="E130" s="173" t="s">
        <v>1</v>
      </c>
      <c r="F130" s="174" t="s">
        <v>2061</v>
      </c>
      <c r="H130" s="175">
        <v>16</v>
      </c>
      <c r="I130" s="176"/>
      <c r="L130" s="172"/>
      <c r="M130" s="177"/>
      <c r="T130" s="178"/>
      <c r="AT130" s="173" t="s">
        <v>296</v>
      </c>
      <c r="AU130" s="173" t="s">
        <v>89</v>
      </c>
      <c r="AV130" s="13" t="s">
        <v>89</v>
      </c>
      <c r="AW130" s="13" t="s">
        <v>33</v>
      </c>
      <c r="AX130" s="13" t="s">
        <v>78</v>
      </c>
      <c r="AY130" s="173" t="s">
        <v>150</v>
      </c>
    </row>
    <row r="131" spans="2:51" s="14" customFormat="1" ht="12">
      <c r="B131" s="179"/>
      <c r="D131" s="150" t="s">
        <v>296</v>
      </c>
      <c r="E131" s="180" t="s">
        <v>1</v>
      </c>
      <c r="F131" s="181" t="s">
        <v>303</v>
      </c>
      <c r="H131" s="182">
        <v>16</v>
      </c>
      <c r="I131" s="183"/>
      <c r="L131" s="179"/>
      <c r="M131" s="184"/>
      <c r="T131" s="185"/>
      <c r="AT131" s="180" t="s">
        <v>296</v>
      </c>
      <c r="AU131" s="180" t="s">
        <v>89</v>
      </c>
      <c r="AV131" s="14" t="s">
        <v>171</v>
      </c>
      <c r="AW131" s="14" t="s">
        <v>33</v>
      </c>
      <c r="AX131" s="14" t="s">
        <v>86</v>
      </c>
      <c r="AY131" s="180" t="s">
        <v>150</v>
      </c>
    </row>
    <row r="132" spans="2:65" s="1" customFormat="1" ht="24.2" customHeight="1">
      <c r="B132" s="32"/>
      <c r="C132" s="154" t="s">
        <v>89</v>
      </c>
      <c r="D132" s="154" t="s">
        <v>172</v>
      </c>
      <c r="E132" s="155" t="s">
        <v>372</v>
      </c>
      <c r="F132" s="156" t="s">
        <v>373</v>
      </c>
      <c r="G132" s="157" t="s">
        <v>374</v>
      </c>
      <c r="H132" s="158">
        <v>4</v>
      </c>
      <c r="I132" s="159"/>
      <c r="J132" s="160">
        <f>ROUND(I132*H132,2)</f>
        <v>0</v>
      </c>
      <c r="K132" s="156" t="s">
        <v>294</v>
      </c>
      <c r="L132" s="32"/>
      <c r="M132" s="161" t="s">
        <v>1</v>
      </c>
      <c r="N132" s="162" t="s">
        <v>43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171</v>
      </c>
      <c r="AT132" s="148" t="s">
        <v>172</v>
      </c>
      <c r="AU132" s="148" t="s">
        <v>89</v>
      </c>
      <c r="AY132" s="17" t="s">
        <v>150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86</v>
      </c>
      <c r="BK132" s="149">
        <f>ROUND(I132*H132,2)</f>
        <v>0</v>
      </c>
      <c r="BL132" s="17" t="s">
        <v>171</v>
      </c>
      <c r="BM132" s="148" t="s">
        <v>2062</v>
      </c>
    </row>
    <row r="133" spans="2:51" s="12" customFormat="1" ht="12">
      <c r="B133" s="166"/>
      <c r="D133" s="150" t="s">
        <v>296</v>
      </c>
      <c r="E133" s="167" t="s">
        <v>1</v>
      </c>
      <c r="F133" s="168" t="s">
        <v>1788</v>
      </c>
      <c r="H133" s="167" t="s">
        <v>1</v>
      </c>
      <c r="I133" s="169"/>
      <c r="L133" s="166"/>
      <c r="M133" s="170"/>
      <c r="T133" s="171"/>
      <c r="AT133" s="167" t="s">
        <v>296</v>
      </c>
      <c r="AU133" s="167" t="s">
        <v>89</v>
      </c>
      <c r="AV133" s="12" t="s">
        <v>86</v>
      </c>
      <c r="AW133" s="12" t="s">
        <v>33</v>
      </c>
      <c r="AX133" s="12" t="s">
        <v>78</v>
      </c>
      <c r="AY133" s="167" t="s">
        <v>150</v>
      </c>
    </row>
    <row r="134" spans="2:51" s="12" customFormat="1" ht="12">
      <c r="B134" s="166"/>
      <c r="D134" s="150" t="s">
        <v>296</v>
      </c>
      <c r="E134" s="167" t="s">
        <v>1</v>
      </c>
      <c r="F134" s="168" t="s">
        <v>2060</v>
      </c>
      <c r="H134" s="167" t="s">
        <v>1</v>
      </c>
      <c r="I134" s="169"/>
      <c r="L134" s="166"/>
      <c r="M134" s="170"/>
      <c r="T134" s="171"/>
      <c r="AT134" s="167" t="s">
        <v>296</v>
      </c>
      <c r="AU134" s="167" t="s">
        <v>89</v>
      </c>
      <c r="AV134" s="12" t="s">
        <v>86</v>
      </c>
      <c r="AW134" s="12" t="s">
        <v>33</v>
      </c>
      <c r="AX134" s="12" t="s">
        <v>78</v>
      </c>
      <c r="AY134" s="167" t="s">
        <v>150</v>
      </c>
    </row>
    <row r="135" spans="2:51" s="13" customFormat="1" ht="12">
      <c r="B135" s="172"/>
      <c r="D135" s="150" t="s">
        <v>296</v>
      </c>
      <c r="E135" s="173" t="s">
        <v>1</v>
      </c>
      <c r="F135" s="174" t="s">
        <v>171</v>
      </c>
      <c r="H135" s="175">
        <v>4</v>
      </c>
      <c r="I135" s="176"/>
      <c r="L135" s="172"/>
      <c r="M135" s="177"/>
      <c r="T135" s="178"/>
      <c r="AT135" s="173" t="s">
        <v>296</v>
      </c>
      <c r="AU135" s="173" t="s">
        <v>89</v>
      </c>
      <c r="AV135" s="13" t="s">
        <v>89</v>
      </c>
      <c r="AW135" s="13" t="s">
        <v>33</v>
      </c>
      <c r="AX135" s="13" t="s">
        <v>78</v>
      </c>
      <c r="AY135" s="173" t="s">
        <v>150</v>
      </c>
    </row>
    <row r="136" spans="2:51" s="14" customFormat="1" ht="12">
      <c r="B136" s="179"/>
      <c r="D136" s="150" t="s">
        <v>296</v>
      </c>
      <c r="E136" s="180" t="s">
        <v>1</v>
      </c>
      <c r="F136" s="181" t="s">
        <v>303</v>
      </c>
      <c r="H136" s="182">
        <v>4</v>
      </c>
      <c r="I136" s="183"/>
      <c r="L136" s="179"/>
      <c r="M136" s="184"/>
      <c r="T136" s="185"/>
      <c r="AT136" s="180" t="s">
        <v>296</v>
      </c>
      <c r="AU136" s="180" t="s">
        <v>89</v>
      </c>
      <c r="AV136" s="14" t="s">
        <v>171</v>
      </c>
      <c r="AW136" s="14" t="s">
        <v>33</v>
      </c>
      <c r="AX136" s="14" t="s">
        <v>86</v>
      </c>
      <c r="AY136" s="180" t="s">
        <v>150</v>
      </c>
    </row>
    <row r="137" spans="2:65" s="1" customFormat="1" ht="33" customHeight="1">
      <c r="B137" s="32"/>
      <c r="C137" s="154" t="s">
        <v>166</v>
      </c>
      <c r="D137" s="154" t="s">
        <v>172</v>
      </c>
      <c r="E137" s="155" t="s">
        <v>2063</v>
      </c>
      <c r="F137" s="156" t="s">
        <v>2064</v>
      </c>
      <c r="G137" s="157" t="s">
        <v>446</v>
      </c>
      <c r="H137" s="158">
        <v>5.134</v>
      </c>
      <c r="I137" s="159"/>
      <c r="J137" s="160">
        <f>ROUND(I137*H137,2)</f>
        <v>0</v>
      </c>
      <c r="K137" s="156" t="s">
        <v>294</v>
      </c>
      <c r="L137" s="32"/>
      <c r="M137" s="161" t="s">
        <v>1</v>
      </c>
      <c r="N137" s="162" t="s">
        <v>43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AR137" s="148" t="s">
        <v>171</v>
      </c>
      <c r="AT137" s="148" t="s">
        <v>172</v>
      </c>
      <c r="AU137" s="148" t="s">
        <v>89</v>
      </c>
      <c r="AY137" s="17" t="s">
        <v>150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86</v>
      </c>
      <c r="BK137" s="149">
        <f>ROUND(I137*H137,2)</f>
        <v>0</v>
      </c>
      <c r="BL137" s="17" t="s">
        <v>171</v>
      </c>
      <c r="BM137" s="148" t="s">
        <v>2065</v>
      </c>
    </row>
    <row r="138" spans="2:51" s="12" customFormat="1" ht="12">
      <c r="B138" s="166"/>
      <c r="D138" s="150" t="s">
        <v>296</v>
      </c>
      <c r="E138" s="167" t="s">
        <v>1</v>
      </c>
      <c r="F138" s="168" t="s">
        <v>1804</v>
      </c>
      <c r="H138" s="167" t="s">
        <v>1</v>
      </c>
      <c r="I138" s="169"/>
      <c r="L138" s="166"/>
      <c r="M138" s="170"/>
      <c r="T138" s="171"/>
      <c r="AT138" s="167" t="s">
        <v>296</v>
      </c>
      <c r="AU138" s="167" t="s">
        <v>89</v>
      </c>
      <c r="AV138" s="12" t="s">
        <v>86</v>
      </c>
      <c r="AW138" s="12" t="s">
        <v>33</v>
      </c>
      <c r="AX138" s="12" t="s">
        <v>78</v>
      </c>
      <c r="AY138" s="167" t="s">
        <v>150</v>
      </c>
    </row>
    <row r="139" spans="2:51" s="12" customFormat="1" ht="12">
      <c r="B139" s="166"/>
      <c r="D139" s="150" t="s">
        <v>296</v>
      </c>
      <c r="E139" s="167" t="s">
        <v>1</v>
      </c>
      <c r="F139" s="168" t="s">
        <v>2066</v>
      </c>
      <c r="H139" s="167" t="s">
        <v>1</v>
      </c>
      <c r="I139" s="169"/>
      <c r="L139" s="166"/>
      <c r="M139" s="170"/>
      <c r="T139" s="171"/>
      <c r="AT139" s="167" t="s">
        <v>296</v>
      </c>
      <c r="AU139" s="167" t="s">
        <v>89</v>
      </c>
      <c r="AV139" s="12" t="s">
        <v>86</v>
      </c>
      <c r="AW139" s="12" t="s">
        <v>33</v>
      </c>
      <c r="AX139" s="12" t="s">
        <v>78</v>
      </c>
      <c r="AY139" s="167" t="s">
        <v>150</v>
      </c>
    </row>
    <row r="140" spans="2:51" s="13" customFormat="1" ht="12">
      <c r="B140" s="172"/>
      <c r="D140" s="150" t="s">
        <v>296</v>
      </c>
      <c r="E140" s="173" t="s">
        <v>1</v>
      </c>
      <c r="F140" s="174" t="s">
        <v>2067</v>
      </c>
      <c r="H140" s="175">
        <v>5.134</v>
      </c>
      <c r="I140" s="176"/>
      <c r="L140" s="172"/>
      <c r="M140" s="177"/>
      <c r="T140" s="178"/>
      <c r="AT140" s="173" t="s">
        <v>296</v>
      </c>
      <c r="AU140" s="173" t="s">
        <v>89</v>
      </c>
      <c r="AV140" s="13" t="s">
        <v>89</v>
      </c>
      <c r="AW140" s="13" t="s">
        <v>33</v>
      </c>
      <c r="AX140" s="13" t="s">
        <v>86</v>
      </c>
      <c r="AY140" s="173" t="s">
        <v>150</v>
      </c>
    </row>
    <row r="141" spans="2:65" s="1" customFormat="1" ht="33" customHeight="1">
      <c r="B141" s="32"/>
      <c r="C141" s="154" t="s">
        <v>171</v>
      </c>
      <c r="D141" s="154" t="s">
        <v>172</v>
      </c>
      <c r="E141" s="155" t="s">
        <v>2068</v>
      </c>
      <c r="F141" s="156" t="s">
        <v>2069</v>
      </c>
      <c r="G141" s="157" t="s">
        <v>446</v>
      </c>
      <c r="H141" s="158">
        <v>3.993</v>
      </c>
      <c r="I141" s="159"/>
      <c r="J141" s="160">
        <f>ROUND(I141*H141,2)</f>
        <v>0</v>
      </c>
      <c r="K141" s="156" t="s">
        <v>294</v>
      </c>
      <c r="L141" s="32"/>
      <c r="M141" s="161" t="s">
        <v>1</v>
      </c>
      <c r="N141" s="162" t="s">
        <v>43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171</v>
      </c>
      <c r="AT141" s="148" t="s">
        <v>172</v>
      </c>
      <c r="AU141" s="148" t="s">
        <v>89</v>
      </c>
      <c r="AY141" s="17" t="s">
        <v>150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86</v>
      </c>
      <c r="BK141" s="149">
        <f>ROUND(I141*H141,2)</f>
        <v>0</v>
      </c>
      <c r="BL141" s="17" t="s">
        <v>171</v>
      </c>
      <c r="BM141" s="148" t="s">
        <v>2070</v>
      </c>
    </row>
    <row r="142" spans="2:51" s="12" customFormat="1" ht="12">
      <c r="B142" s="166"/>
      <c r="D142" s="150" t="s">
        <v>296</v>
      </c>
      <c r="E142" s="167" t="s">
        <v>1</v>
      </c>
      <c r="F142" s="168" t="s">
        <v>395</v>
      </c>
      <c r="H142" s="167" t="s">
        <v>1</v>
      </c>
      <c r="I142" s="169"/>
      <c r="L142" s="166"/>
      <c r="M142" s="170"/>
      <c r="T142" s="171"/>
      <c r="AT142" s="167" t="s">
        <v>296</v>
      </c>
      <c r="AU142" s="167" t="s">
        <v>89</v>
      </c>
      <c r="AV142" s="12" t="s">
        <v>86</v>
      </c>
      <c r="AW142" s="12" t="s">
        <v>33</v>
      </c>
      <c r="AX142" s="12" t="s">
        <v>78</v>
      </c>
      <c r="AY142" s="167" t="s">
        <v>150</v>
      </c>
    </row>
    <row r="143" spans="2:51" s="13" customFormat="1" ht="12">
      <c r="B143" s="172"/>
      <c r="D143" s="150" t="s">
        <v>296</v>
      </c>
      <c r="E143" s="173" t="s">
        <v>1</v>
      </c>
      <c r="F143" s="174" t="s">
        <v>2071</v>
      </c>
      <c r="H143" s="175">
        <v>9.68</v>
      </c>
      <c r="I143" s="176"/>
      <c r="L143" s="172"/>
      <c r="M143" s="177"/>
      <c r="T143" s="178"/>
      <c r="AT143" s="173" t="s">
        <v>296</v>
      </c>
      <c r="AU143" s="173" t="s">
        <v>89</v>
      </c>
      <c r="AV143" s="13" t="s">
        <v>89</v>
      </c>
      <c r="AW143" s="13" t="s">
        <v>33</v>
      </c>
      <c r="AX143" s="13" t="s">
        <v>78</v>
      </c>
      <c r="AY143" s="173" t="s">
        <v>150</v>
      </c>
    </row>
    <row r="144" spans="2:51" s="12" customFormat="1" ht="12">
      <c r="B144" s="166"/>
      <c r="D144" s="150" t="s">
        <v>296</v>
      </c>
      <c r="E144" s="167" t="s">
        <v>1</v>
      </c>
      <c r="F144" s="168" t="s">
        <v>2072</v>
      </c>
      <c r="H144" s="167" t="s">
        <v>1</v>
      </c>
      <c r="I144" s="169"/>
      <c r="L144" s="166"/>
      <c r="M144" s="170"/>
      <c r="T144" s="171"/>
      <c r="AT144" s="167" t="s">
        <v>296</v>
      </c>
      <c r="AU144" s="167" t="s">
        <v>89</v>
      </c>
      <c r="AV144" s="12" t="s">
        <v>86</v>
      </c>
      <c r="AW144" s="12" t="s">
        <v>33</v>
      </c>
      <c r="AX144" s="12" t="s">
        <v>78</v>
      </c>
      <c r="AY144" s="167" t="s">
        <v>150</v>
      </c>
    </row>
    <row r="145" spans="2:51" s="13" customFormat="1" ht="12">
      <c r="B145" s="172"/>
      <c r="D145" s="150" t="s">
        <v>296</v>
      </c>
      <c r="E145" s="173" t="s">
        <v>1</v>
      </c>
      <c r="F145" s="174" t="s">
        <v>2073</v>
      </c>
      <c r="H145" s="175">
        <v>-0.546</v>
      </c>
      <c r="I145" s="176"/>
      <c r="L145" s="172"/>
      <c r="M145" s="177"/>
      <c r="T145" s="178"/>
      <c r="AT145" s="173" t="s">
        <v>296</v>
      </c>
      <c r="AU145" s="173" t="s">
        <v>89</v>
      </c>
      <c r="AV145" s="13" t="s">
        <v>89</v>
      </c>
      <c r="AW145" s="13" t="s">
        <v>33</v>
      </c>
      <c r="AX145" s="13" t="s">
        <v>78</v>
      </c>
      <c r="AY145" s="173" t="s">
        <v>150</v>
      </c>
    </row>
    <row r="146" spans="2:51" s="12" customFormat="1" ht="12">
      <c r="B146" s="166"/>
      <c r="D146" s="150" t="s">
        <v>296</v>
      </c>
      <c r="E146" s="167" t="s">
        <v>1</v>
      </c>
      <c r="F146" s="168" t="s">
        <v>2074</v>
      </c>
      <c r="H146" s="167" t="s">
        <v>1</v>
      </c>
      <c r="I146" s="169"/>
      <c r="L146" s="166"/>
      <c r="M146" s="170"/>
      <c r="T146" s="171"/>
      <c r="AT146" s="167" t="s">
        <v>296</v>
      </c>
      <c r="AU146" s="167" t="s">
        <v>89</v>
      </c>
      <c r="AV146" s="12" t="s">
        <v>86</v>
      </c>
      <c r="AW146" s="12" t="s">
        <v>33</v>
      </c>
      <c r="AX146" s="12" t="s">
        <v>78</v>
      </c>
      <c r="AY146" s="167" t="s">
        <v>150</v>
      </c>
    </row>
    <row r="147" spans="2:51" s="13" customFormat="1" ht="12">
      <c r="B147" s="172"/>
      <c r="D147" s="150" t="s">
        <v>296</v>
      </c>
      <c r="E147" s="173" t="s">
        <v>1</v>
      </c>
      <c r="F147" s="174" t="s">
        <v>2075</v>
      </c>
      <c r="H147" s="175">
        <v>-1.428</v>
      </c>
      <c r="I147" s="176"/>
      <c r="L147" s="172"/>
      <c r="M147" s="177"/>
      <c r="T147" s="178"/>
      <c r="AT147" s="173" t="s">
        <v>296</v>
      </c>
      <c r="AU147" s="173" t="s">
        <v>89</v>
      </c>
      <c r="AV147" s="13" t="s">
        <v>89</v>
      </c>
      <c r="AW147" s="13" t="s">
        <v>33</v>
      </c>
      <c r="AX147" s="13" t="s">
        <v>78</v>
      </c>
      <c r="AY147" s="173" t="s">
        <v>150</v>
      </c>
    </row>
    <row r="148" spans="2:51" s="12" customFormat="1" ht="12">
      <c r="B148" s="166"/>
      <c r="D148" s="150" t="s">
        <v>296</v>
      </c>
      <c r="E148" s="167" t="s">
        <v>1</v>
      </c>
      <c r="F148" s="168" t="s">
        <v>398</v>
      </c>
      <c r="H148" s="167" t="s">
        <v>1</v>
      </c>
      <c r="I148" s="169"/>
      <c r="L148" s="166"/>
      <c r="M148" s="170"/>
      <c r="T148" s="171"/>
      <c r="AT148" s="167" t="s">
        <v>296</v>
      </c>
      <c r="AU148" s="167" t="s">
        <v>89</v>
      </c>
      <c r="AV148" s="12" t="s">
        <v>86</v>
      </c>
      <c r="AW148" s="12" t="s">
        <v>33</v>
      </c>
      <c r="AX148" s="12" t="s">
        <v>78</v>
      </c>
      <c r="AY148" s="167" t="s">
        <v>150</v>
      </c>
    </row>
    <row r="149" spans="2:51" s="13" customFormat="1" ht="12">
      <c r="B149" s="172"/>
      <c r="D149" s="150" t="s">
        <v>296</v>
      </c>
      <c r="E149" s="173" t="s">
        <v>1</v>
      </c>
      <c r="F149" s="174" t="s">
        <v>2076</v>
      </c>
      <c r="H149" s="175">
        <v>4.048</v>
      </c>
      <c r="I149" s="176"/>
      <c r="L149" s="172"/>
      <c r="M149" s="177"/>
      <c r="T149" s="178"/>
      <c r="AT149" s="173" t="s">
        <v>296</v>
      </c>
      <c r="AU149" s="173" t="s">
        <v>89</v>
      </c>
      <c r="AV149" s="13" t="s">
        <v>89</v>
      </c>
      <c r="AW149" s="13" t="s">
        <v>33</v>
      </c>
      <c r="AX149" s="13" t="s">
        <v>78</v>
      </c>
      <c r="AY149" s="173" t="s">
        <v>150</v>
      </c>
    </row>
    <row r="150" spans="2:51" s="12" customFormat="1" ht="12">
      <c r="B150" s="166"/>
      <c r="D150" s="150" t="s">
        <v>296</v>
      </c>
      <c r="E150" s="167" t="s">
        <v>1</v>
      </c>
      <c r="F150" s="168" t="s">
        <v>1824</v>
      </c>
      <c r="H150" s="167" t="s">
        <v>1</v>
      </c>
      <c r="I150" s="169"/>
      <c r="L150" s="166"/>
      <c r="M150" s="170"/>
      <c r="T150" s="171"/>
      <c r="AT150" s="167" t="s">
        <v>296</v>
      </c>
      <c r="AU150" s="167" t="s">
        <v>89</v>
      </c>
      <c r="AV150" s="12" t="s">
        <v>86</v>
      </c>
      <c r="AW150" s="12" t="s">
        <v>33</v>
      </c>
      <c r="AX150" s="12" t="s">
        <v>78</v>
      </c>
      <c r="AY150" s="167" t="s">
        <v>150</v>
      </c>
    </row>
    <row r="151" spans="2:51" s="13" customFormat="1" ht="12">
      <c r="B151" s="172"/>
      <c r="D151" s="150" t="s">
        <v>296</v>
      </c>
      <c r="E151" s="173" t="s">
        <v>1</v>
      </c>
      <c r="F151" s="174" t="s">
        <v>2077</v>
      </c>
      <c r="H151" s="175">
        <v>-0.345</v>
      </c>
      <c r="I151" s="176"/>
      <c r="L151" s="172"/>
      <c r="M151" s="177"/>
      <c r="T151" s="178"/>
      <c r="AT151" s="173" t="s">
        <v>296</v>
      </c>
      <c r="AU151" s="173" t="s">
        <v>89</v>
      </c>
      <c r="AV151" s="13" t="s">
        <v>89</v>
      </c>
      <c r="AW151" s="13" t="s">
        <v>33</v>
      </c>
      <c r="AX151" s="13" t="s">
        <v>78</v>
      </c>
      <c r="AY151" s="173" t="s">
        <v>150</v>
      </c>
    </row>
    <row r="152" spans="2:51" s="15" customFormat="1" ht="12">
      <c r="B152" s="186"/>
      <c r="D152" s="150" t="s">
        <v>296</v>
      </c>
      <c r="E152" s="187" t="s">
        <v>1</v>
      </c>
      <c r="F152" s="188" t="s">
        <v>430</v>
      </c>
      <c r="H152" s="189">
        <v>11.409</v>
      </c>
      <c r="I152" s="190"/>
      <c r="L152" s="186"/>
      <c r="M152" s="191"/>
      <c r="T152" s="192"/>
      <c r="AT152" s="187" t="s">
        <v>296</v>
      </c>
      <c r="AU152" s="187" t="s">
        <v>89</v>
      </c>
      <c r="AV152" s="15" t="s">
        <v>166</v>
      </c>
      <c r="AW152" s="15" t="s">
        <v>33</v>
      </c>
      <c r="AX152" s="15" t="s">
        <v>78</v>
      </c>
      <c r="AY152" s="187" t="s">
        <v>150</v>
      </c>
    </row>
    <row r="153" spans="2:51" s="12" customFormat="1" ht="12">
      <c r="B153" s="166"/>
      <c r="D153" s="150" t="s">
        <v>296</v>
      </c>
      <c r="E153" s="167" t="s">
        <v>1</v>
      </c>
      <c r="F153" s="168" t="s">
        <v>2078</v>
      </c>
      <c r="H153" s="167" t="s">
        <v>1</v>
      </c>
      <c r="I153" s="169"/>
      <c r="L153" s="166"/>
      <c r="M153" s="170"/>
      <c r="T153" s="171"/>
      <c r="AT153" s="167" t="s">
        <v>296</v>
      </c>
      <c r="AU153" s="167" t="s">
        <v>89</v>
      </c>
      <c r="AV153" s="12" t="s">
        <v>86</v>
      </c>
      <c r="AW153" s="12" t="s">
        <v>33</v>
      </c>
      <c r="AX153" s="12" t="s">
        <v>78</v>
      </c>
      <c r="AY153" s="167" t="s">
        <v>150</v>
      </c>
    </row>
    <row r="154" spans="2:51" s="13" customFormat="1" ht="12">
      <c r="B154" s="172"/>
      <c r="D154" s="150" t="s">
        <v>296</v>
      </c>
      <c r="E154" s="173" t="s">
        <v>1</v>
      </c>
      <c r="F154" s="174" t="s">
        <v>2079</v>
      </c>
      <c r="H154" s="175">
        <v>3.993</v>
      </c>
      <c r="I154" s="176"/>
      <c r="L154" s="172"/>
      <c r="M154" s="177"/>
      <c r="T154" s="178"/>
      <c r="AT154" s="173" t="s">
        <v>296</v>
      </c>
      <c r="AU154" s="173" t="s">
        <v>89</v>
      </c>
      <c r="AV154" s="13" t="s">
        <v>89</v>
      </c>
      <c r="AW154" s="13" t="s">
        <v>33</v>
      </c>
      <c r="AX154" s="13" t="s">
        <v>86</v>
      </c>
      <c r="AY154" s="173" t="s">
        <v>150</v>
      </c>
    </row>
    <row r="155" spans="2:65" s="1" customFormat="1" ht="33" customHeight="1">
      <c r="B155" s="32"/>
      <c r="C155" s="154" t="s">
        <v>178</v>
      </c>
      <c r="D155" s="154" t="s">
        <v>172</v>
      </c>
      <c r="E155" s="155" t="s">
        <v>2080</v>
      </c>
      <c r="F155" s="156" t="s">
        <v>2081</v>
      </c>
      <c r="G155" s="157" t="s">
        <v>446</v>
      </c>
      <c r="H155" s="158">
        <v>2.282</v>
      </c>
      <c r="I155" s="159"/>
      <c r="J155" s="160">
        <f>ROUND(I155*H155,2)</f>
        <v>0</v>
      </c>
      <c r="K155" s="156" t="s">
        <v>294</v>
      </c>
      <c r="L155" s="32"/>
      <c r="M155" s="161" t="s">
        <v>1</v>
      </c>
      <c r="N155" s="162" t="s">
        <v>43</v>
      </c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AR155" s="148" t="s">
        <v>171</v>
      </c>
      <c r="AT155" s="148" t="s">
        <v>172</v>
      </c>
      <c r="AU155" s="148" t="s">
        <v>89</v>
      </c>
      <c r="AY155" s="17" t="s">
        <v>150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86</v>
      </c>
      <c r="BK155" s="149">
        <f>ROUND(I155*H155,2)</f>
        <v>0</v>
      </c>
      <c r="BL155" s="17" t="s">
        <v>171</v>
      </c>
      <c r="BM155" s="148" t="s">
        <v>2082</v>
      </c>
    </row>
    <row r="156" spans="2:51" s="12" customFormat="1" ht="12">
      <c r="B156" s="166"/>
      <c r="D156" s="150" t="s">
        <v>296</v>
      </c>
      <c r="E156" s="167" t="s">
        <v>1</v>
      </c>
      <c r="F156" s="168" t="s">
        <v>1804</v>
      </c>
      <c r="H156" s="167" t="s">
        <v>1</v>
      </c>
      <c r="I156" s="169"/>
      <c r="L156" s="166"/>
      <c r="M156" s="170"/>
      <c r="T156" s="171"/>
      <c r="AT156" s="167" t="s">
        <v>296</v>
      </c>
      <c r="AU156" s="167" t="s">
        <v>89</v>
      </c>
      <c r="AV156" s="12" t="s">
        <v>86</v>
      </c>
      <c r="AW156" s="12" t="s">
        <v>33</v>
      </c>
      <c r="AX156" s="12" t="s">
        <v>78</v>
      </c>
      <c r="AY156" s="167" t="s">
        <v>150</v>
      </c>
    </row>
    <row r="157" spans="2:51" s="12" customFormat="1" ht="12">
      <c r="B157" s="166"/>
      <c r="D157" s="150" t="s">
        <v>296</v>
      </c>
      <c r="E157" s="167" t="s">
        <v>1</v>
      </c>
      <c r="F157" s="168" t="s">
        <v>2083</v>
      </c>
      <c r="H157" s="167" t="s">
        <v>1</v>
      </c>
      <c r="I157" s="169"/>
      <c r="L157" s="166"/>
      <c r="M157" s="170"/>
      <c r="T157" s="171"/>
      <c r="AT157" s="167" t="s">
        <v>296</v>
      </c>
      <c r="AU157" s="167" t="s">
        <v>89</v>
      </c>
      <c r="AV157" s="12" t="s">
        <v>86</v>
      </c>
      <c r="AW157" s="12" t="s">
        <v>33</v>
      </c>
      <c r="AX157" s="12" t="s">
        <v>78</v>
      </c>
      <c r="AY157" s="167" t="s">
        <v>150</v>
      </c>
    </row>
    <row r="158" spans="2:51" s="13" customFormat="1" ht="12">
      <c r="B158" s="172"/>
      <c r="D158" s="150" t="s">
        <v>296</v>
      </c>
      <c r="E158" s="173" t="s">
        <v>1</v>
      </c>
      <c r="F158" s="174" t="s">
        <v>2084</v>
      </c>
      <c r="H158" s="175">
        <v>2.282</v>
      </c>
      <c r="I158" s="176"/>
      <c r="L158" s="172"/>
      <c r="M158" s="177"/>
      <c r="T158" s="178"/>
      <c r="AT158" s="173" t="s">
        <v>296</v>
      </c>
      <c r="AU158" s="173" t="s">
        <v>89</v>
      </c>
      <c r="AV158" s="13" t="s">
        <v>89</v>
      </c>
      <c r="AW158" s="13" t="s">
        <v>33</v>
      </c>
      <c r="AX158" s="13" t="s">
        <v>86</v>
      </c>
      <c r="AY158" s="173" t="s">
        <v>150</v>
      </c>
    </row>
    <row r="159" spans="2:65" s="1" customFormat="1" ht="21.75" customHeight="1">
      <c r="B159" s="32"/>
      <c r="C159" s="154" t="s">
        <v>185</v>
      </c>
      <c r="D159" s="154" t="s">
        <v>172</v>
      </c>
      <c r="E159" s="155" t="s">
        <v>596</v>
      </c>
      <c r="F159" s="156" t="s">
        <v>597</v>
      </c>
      <c r="G159" s="157" t="s">
        <v>293</v>
      </c>
      <c r="H159" s="158">
        <v>27.456</v>
      </c>
      <c r="I159" s="159"/>
      <c r="J159" s="160">
        <f>ROUND(I159*H159,2)</f>
        <v>0</v>
      </c>
      <c r="K159" s="156" t="s">
        <v>294</v>
      </c>
      <c r="L159" s="32"/>
      <c r="M159" s="161" t="s">
        <v>1</v>
      </c>
      <c r="N159" s="162" t="s">
        <v>43</v>
      </c>
      <c r="P159" s="146">
        <f>O159*H159</f>
        <v>0</v>
      </c>
      <c r="Q159" s="146">
        <v>0.00084</v>
      </c>
      <c r="R159" s="146">
        <f>Q159*H159</f>
        <v>0.02306304</v>
      </c>
      <c r="S159" s="146">
        <v>0</v>
      </c>
      <c r="T159" s="147">
        <f>S159*H159</f>
        <v>0</v>
      </c>
      <c r="AR159" s="148" t="s">
        <v>171</v>
      </c>
      <c r="AT159" s="148" t="s">
        <v>172</v>
      </c>
      <c r="AU159" s="148" t="s">
        <v>89</v>
      </c>
      <c r="AY159" s="17" t="s">
        <v>150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86</v>
      </c>
      <c r="BK159" s="149">
        <f>ROUND(I159*H159,2)</f>
        <v>0</v>
      </c>
      <c r="BL159" s="17" t="s">
        <v>171</v>
      </c>
      <c r="BM159" s="148" t="s">
        <v>2085</v>
      </c>
    </row>
    <row r="160" spans="2:47" s="1" customFormat="1" ht="58.5">
      <c r="B160" s="32"/>
      <c r="D160" s="150" t="s">
        <v>160</v>
      </c>
      <c r="F160" s="151" t="s">
        <v>2086</v>
      </c>
      <c r="I160" s="152"/>
      <c r="L160" s="32"/>
      <c r="M160" s="153"/>
      <c r="T160" s="56"/>
      <c r="AT160" s="17" t="s">
        <v>160</v>
      </c>
      <c r="AU160" s="17" t="s">
        <v>89</v>
      </c>
    </row>
    <row r="161" spans="2:51" s="12" customFormat="1" ht="12">
      <c r="B161" s="166"/>
      <c r="D161" s="150" t="s">
        <v>296</v>
      </c>
      <c r="E161" s="167" t="s">
        <v>1</v>
      </c>
      <c r="F161" s="168" t="s">
        <v>395</v>
      </c>
      <c r="H161" s="167" t="s">
        <v>1</v>
      </c>
      <c r="I161" s="169"/>
      <c r="L161" s="166"/>
      <c r="M161" s="170"/>
      <c r="T161" s="171"/>
      <c r="AT161" s="167" t="s">
        <v>296</v>
      </c>
      <c r="AU161" s="167" t="s">
        <v>89</v>
      </c>
      <c r="AV161" s="12" t="s">
        <v>86</v>
      </c>
      <c r="AW161" s="12" t="s">
        <v>33</v>
      </c>
      <c r="AX161" s="12" t="s">
        <v>78</v>
      </c>
      <c r="AY161" s="167" t="s">
        <v>150</v>
      </c>
    </row>
    <row r="162" spans="2:51" s="13" customFormat="1" ht="12">
      <c r="B162" s="172"/>
      <c r="D162" s="150" t="s">
        <v>296</v>
      </c>
      <c r="E162" s="173" t="s">
        <v>1</v>
      </c>
      <c r="F162" s="174" t="s">
        <v>2087</v>
      </c>
      <c r="H162" s="175">
        <v>19.36</v>
      </c>
      <c r="I162" s="176"/>
      <c r="L162" s="172"/>
      <c r="M162" s="177"/>
      <c r="T162" s="178"/>
      <c r="AT162" s="173" t="s">
        <v>296</v>
      </c>
      <c r="AU162" s="173" t="s">
        <v>89</v>
      </c>
      <c r="AV162" s="13" t="s">
        <v>89</v>
      </c>
      <c r="AW162" s="13" t="s">
        <v>33</v>
      </c>
      <c r="AX162" s="13" t="s">
        <v>78</v>
      </c>
      <c r="AY162" s="173" t="s">
        <v>150</v>
      </c>
    </row>
    <row r="163" spans="2:51" s="12" customFormat="1" ht="12">
      <c r="B163" s="166"/>
      <c r="D163" s="150" t="s">
        <v>296</v>
      </c>
      <c r="E163" s="167" t="s">
        <v>1</v>
      </c>
      <c r="F163" s="168" t="s">
        <v>398</v>
      </c>
      <c r="H163" s="167" t="s">
        <v>1</v>
      </c>
      <c r="I163" s="169"/>
      <c r="L163" s="166"/>
      <c r="M163" s="170"/>
      <c r="T163" s="171"/>
      <c r="AT163" s="167" t="s">
        <v>296</v>
      </c>
      <c r="AU163" s="167" t="s">
        <v>89</v>
      </c>
      <c r="AV163" s="12" t="s">
        <v>86</v>
      </c>
      <c r="AW163" s="12" t="s">
        <v>33</v>
      </c>
      <c r="AX163" s="12" t="s">
        <v>78</v>
      </c>
      <c r="AY163" s="167" t="s">
        <v>150</v>
      </c>
    </row>
    <row r="164" spans="2:51" s="13" customFormat="1" ht="12">
      <c r="B164" s="172"/>
      <c r="D164" s="150" t="s">
        <v>296</v>
      </c>
      <c r="E164" s="173" t="s">
        <v>1</v>
      </c>
      <c r="F164" s="174" t="s">
        <v>2088</v>
      </c>
      <c r="H164" s="175">
        <v>8.096</v>
      </c>
      <c r="I164" s="176"/>
      <c r="L164" s="172"/>
      <c r="M164" s="177"/>
      <c r="T164" s="178"/>
      <c r="AT164" s="173" t="s">
        <v>296</v>
      </c>
      <c r="AU164" s="173" t="s">
        <v>89</v>
      </c>
      <c r="AV164" s="13" t="s">
        <v>89</v>
      </c>
      <c r="AW164" s="13" t="s">
        <v>33</v>
      </c>
      <c r="AX164" s="13" t="s">
        <v>78</v>
      </c>
      <c r="AY164" s="173" t="s">
        <v>150</v>
      </c>
    </row>
    <row r="165" spans="2:51" s="14" customFormat="1" ht="12">
      <c r="B165" s="179"/>
      <c r="D165" s="150" t="s">
        <v>296</v>
      </c>
      <c r="E165" s="180" t="s">
        <v>1</v>
      </c>
      <c r="F165" s="181" t="s">
        <v>303</v>
      </c>
      <c r="H165" s="182">
        <v>27.456</v>
      </c>
      <c r="I165" s="183"/>
      <c r="L165" s="179"/>
      <c r="M165" s="184"/>
      <c r="T165" s="185"/>
      <c r="AT165" s="180" t="s">
        <v>296</v>
      </c>
      <c r="AU165" s="180" t="s">
        <v>89</v>
      </c>
      <c r="AV165" s="14" t="s">
        <v>171</v>
      </c>
      <c r="AW165" s="14" t="s">
        <v>33</v>
      </c>
      <c r="AX165" s="14" t="s">
        <v>86</v>
      </c>
      <c r="AY165" s="180" t="s">
        <v>150</v>
      </c>
    </row>
    <row r="166" spans="2:65" s="1" customFormat="1" ht="24.2" customHeight="1">
      <c r="B166" s="32"/>
      <c r="C166" s="154" t="s">
        <v>190</v>
      </c>
      <c r="D166" s="154" t="s">
        <v>172</v>
      </c>
      <c r="E166" s="155" t="s">
        <v>651</v>
      </c>
      <c r="F166" s="156" t="s">
        <v>652</v>
      </c>
      <c r="G166" s="157" t="s">
        <v>293</v>
      </c>
      <c r="H166" s="158">
        <v>27.456</v>
      </c>
      <c r="I166" s="159"/>
      <c r="J166" s="160">
        <f>ROUND(I166*H166,2)</f>
        <v>0</v>
      </c>
      <c r="K166" s="156" t="s">
        <v>294</v>
      </c>
      <c r="L166" s="32"/>
      <c r="M166" s="161" t="s">
        <v>1</v>
      </c>
      <c r="N166" s="162" t="s">
        <v>43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AR166" s="148" t="s">
        <v>171</v>
      </c>
      <c r="AT166" s="148" t="s">
        <v>172</v>
      </c>
      <c r="AU166" s="148" t="s">
        <v>89</v>
      </c>
      <c r="AY166" s="17" t="s">
        <v>150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86</v>
      </c>
      <c r="BK166" s="149">
        <f>ROUND(I166*H166,2)</f>
        <v>0</v>
      </c>
      <c r="BL166" s="17" t="s">
        <v>171</v>
      </c>
      <c r="BM166" s="148" t="s">
        <v>2089</v>
      </c>
    </row>
    <row r="167" spans="2:47" s="1" customFormat="1" ht="58.5">
      <c r="B167" s="32"/>
      <c r="D167" s="150" t="s">
        <v>160</v>
      </c>
      <c r="F167" s="151" t="s">
        <v>2090</v>
      </c>
      <c r="I167" s="152"/>
      <c r="L167" s="32"/>
      <c r="M167" s="153"/>
      <c r="T167" s="56"/>
      <c r="AT167" s="17" t="s">
        <v>160</v>
      </c>
      <c r="AU167" s="17" t="s">
        <v>89</v>
      </c>
    </row>
    <row r="168" spans="2:51" s="12" customFormat="1" ht="12">
      <c r="B168" s="166"/>
      <c r="D168" s="150" t="s">
        <v>296</v>
      </c>
      <c r="E168" s="167" t="s">
        <v>1</v>
      </c>
      <c r="F168" s="168" t="s">
        <v>395</v>
      </c>
      <c r="H168" s="167" t="s">
        <v>1</v>
      </c>
      <c r="I168" s="169"/>
      <c r="L168" s="166"/>
      <c r="M168" s="170"/>
      <c r="T168" s="171"/>
      <c r="AT168" s="167" t="s">
        <v>296</v>
      </c>
      <c r="AU168" s="167" t="s">
        <v>89</v>
      </c>
      <c r="AV168" s="12" t="s">
        <v>86</v>
      </c>
      <c r="AW168" s="12" t="s">
        <v>33</v>
      </c>
      <c r="AX168" s="12" t="s">
        <v>78</v>
      </c>
      <c r="AY168" s="167" t="s">
        <v>150</v>
      </c>
    </row>
    <row r="169" spans="2:51" s="13" customFormat="1" ht="12">
      <c r="B169" s="172"/>
      <c r="D169" s="150" t="s">
        <v>296</v>
      </c>
      <c r="E169" s="173" t="s">
        <v>1</v>
      </c>
      <c r="F169" s="174" t="s">
        <v>2087</v>
      </c>
      <c r="H169" s="175">
        <v>19.36</v>
      </c>
      <c r="I169" s="176"/>
      <c r="L169" s="172"/>
      <c r="M169" s="177"/>
      <c r="T169" s="178"/>
      <c r="AT169" s="173" t="s">
        <v>296</v>
      </c>
      <c r="AU169" s="173" t="s">
        <v>89</v>
      </c>
      <c r="AV169" s="13" t="s">
        <v>89</v>
      </c>
      <c r="AW169" s="13" t="s">
        <v>33</v>
      </c>
      <c r="AX169" s="13" t="s">
        <v>78</v>
      </c>
      <c r="AY169" s="173" t="s">
        <v>150</v>
      </c>
    </row>
    <row r="170" spans="2:51" s="12" customFormat="1" ht="12">
      <c r="B170" s="166"/>
      <c r="D170" s="150" t="s">
        <v>296</v>
      </c>
      <c r="E170" s="167" t="s">
        <v>1</v>
      </c>
      <c r="F170" s="168" t="s">
        <v>398</v>
      </c>
      <c r="H170" s="167" t="s">
        <v>1</v>
      </c>
      <c r="I170" s="169"/>
      <c r="L170" s="166"/>
      <c r="M170" s="170"/>
      <c r="T170" s="171"/>
      <c r="AT170" s="167" t="s">
        <v>296</v>
      </c>
      <c r="AU170" s="167" t="s">
        <v>89</v>
      </c>
      <c r="AV170" s="12" t="s">
        <v>86</v>
      </c>
      <c r="AW170" s="12" t="s">
        <v>33</v>
      </c>
      <c r="AX170" s="12" t="s">
        <v>78</v>
      </c>
      <c r="AY170" s="167" t="s">
        <v>150</v>
      </c>
    </row>
    <row r="171" spans="2:51" s="13" customFormat="1" ht="12">
      <c r="B171" s="172"/>
      <c r="D171" s="150" t="s">
        <v>296</v>
      </c>
      <c r="E171" s="173" t="s">
        <v>1</v>
      </c>
      <c r="F171" s="174" t="s">
        <v>2088</v>
      </c>
      <c r="H171" s="175">
        <v>8.096</v>
      </c>
      <c r="I171" s="176"/>
      <c r="L171" s="172"/>
      <c r="M171" s="177"/>
      <c r="T171" s="178"/>
      <c r="AT171" s="173" t="s">
        <v>296</v>
      </c>
      <c r="AU171" s="173" t="s">
        <v>89</v>
      </c>
      <c r="AV171" s="13" t="s">
        <v>89</v>
      </c>
      <c r="AW171" s="13" t="s">
        <v>33</v>
      </c>
      <c r="AX171" s="13" t="s">
        <v>78</v>
      </c>
      <c r="AY171" s="173" t="s">
        <v>150</v>
      </c>
    </row>
    <row r="172" spans="2:51" s="14" customFormat="1" ht="12">
      <c r="B172" s="179"/>
      <c r="D172" s="150" t="s">
        <v>296</v>
      </c>
      <c r="E172" s="180" t="s">
        <v>1</v>
      </c>
      <c r="F172" s="181" t="s">
        <v>303</v>
      </c>
      <c r="H172" s="182">
        <v>27.456</v>
      </c>
      <c r="I172" s="183"/>
      <c r="L172" s="179"/>
      <c r="M172" s="184"/>
      <c r="T172" s="185"/>
      <c r="AT172" s="180" t="s">
        <v>296</v>
      </c>
      <c r="AU172" s="180" t="s">
        <v>89</v>
      </c>
      <c r="AV172" s="14" t="s">
        <v>171</v>
      </c>
      <c r="AW172" s="14" t="s">
        <v>33</v>
      </c>
      <c r="AX172" s="14" t="s">
        <v>86</v>
      </c>
      <c r="AY172" s="180" t="s">
        <v>150</v>
      </c>
    </row>
    <row r="173" spans="2:65" s="1" customFormat="1" ht="37.9" customHeight="1">
      <c r="B173" s="32"/>
      <c r="C173" s="154" t="s">
        <v>195</v>
      </c>
      <c r="D173" s="154" t="s">
        <v>172</v>
      </c>
      <c r="E173" s="155" t="s">
        <v>666</v>
      </c>
      <c r="F173" s="156" t="s">
        <v>667</v>
      </c>
      <c r="G173" s="157" t="s">
        <v>446</v>
      </c>
      <c r="H173" s="158">
        <v>7.986</v>
      </c>
      <c r="I173" s="159"/>
      <c r="J173" s="160">
        <f>ROUND(I173*H173,2)</f>
        <v>0</v>
      </c>
      <c r="K173" s="156" t="s">
        <v>294</v>
      </c>
      <c r="L173" s="32"/>
      <c r="M173" s="161" t="s">
        <v>1</v>
      </c>
      <c r="N173" s="162" t="s">
        <v>43</v>
      </c>
      <c r="P173" s="146">
        <f>O173*H173</f>
        <v>0</v>
      </c>
      <c r="Q173" s="146">
        <v>0</v>
      </c>
      <c r="R173" s="146">
        <f>Q173*H173</f>
        <v>0</v>
      </c>
      <c r="S173" s="146">
        <v>0</v>
      </c>
      <c r="T173" s="147">
        <f>S173*H173</f>
        <v>0</v>
      </c>
      <c r="AR173" s="148" t="s">
        <v>171</v>
      </c>
      <c r="AT173" s="148" t="s">
        <v>172</v>
      </c>
      <c r="AU173" s="148" t="s">
        <v>89</v>
      </c>
      <c r="AY173" s="17" t="s">
        <v>150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86</v>
      </c>
      <c r="BK173" s="149">
        <f>ROUND(I173*H173,2)</f>
        <v>0</v>
      </c>
      <c r="BL173" s="17" t="s">
        <v>171</v>
      </c>
      <c r="BM173" s="148" t="s">
        <v>2091</v>
      </c>
    </row>
    <row r="174" spans="2:51" s="12" customFormat="1" ht="12">
      <c r="B174" s="166"/>
      <c r="D174" s="150" t="s">
        <v>296</v>
      </c>
      <c r="E174" s="167" t="s">
        <v>1</v>
      </c>
      <c r="F174" s="168" t="s">
        <v>2092</v>
      </c>
      <c r="H174" s="167" t="s">
        <v>1</v>
      </c>
      <c r="I174" s="169"/>
      <c r="L174" s="166"/>
      <c r="M174" s="170"/>
      <c r="T174" s="171"/>
      <c r="AT174" s="167" t="s">
        <v>296</v>
      </c>
      <c r="AU174" s="167" t="s">
        <v>89</v>
      </c>
      <c r="AV174" s="12" t="s">
        <v>86</v>
      </c>
      <c r="AW174" s="12" t="s">
        <v>33</v>
      </c>
      <c r="AX174" s="12" t="s">
        <v>78</v>
      </c>
      <c r="AY174" s="167" t="s">
        <v>150</v>
      </c>
    </row>
    <row r="175" spans="2:51" s="13" customFormat="1" ht="12">
      <c r="B175" s="172"/>
      <c r="D175" s="150" t="s">
        <v>296</v>
      </c>
      <c r="E175" s="173" t="s">
        <v>1</v>
      </c>
      <c r="F175" s="174" t="s">
        <v>2093</v>
      </c>
      <c r="H175" s="175">
        <v>7.986</v>
      </c>
      <c r="I175" s="176"/>
      <c r="L175" s="172"/>
      <c r="M175" s="177"/>
      <c r="T175" s="178"/>
      <c r="AT175" s="173" t="s">
        <v>296</v>
      </c>
      <c r="AU175" s="173" t="s">
        <v>89</v>
      </c>
      <c r="AV175" s="13" t="s">
        <v>89</v>
      </c>
      <c r="AW175" s="13" t="s">
        <v>33</v>
      </c>
      <c r="AX175" s="13" t="s">
        <v>78</v>
      </c>
      <c r="AY175" s="173" t="s">
        <v>150</v>
      </c>
    </row>
    <row r="176" spans="2:51" s="14" customFormat="1" ht="12">
      <c r="B176" s="179"/>
      <c r="D176" s="150" t="s">
        <v>296</v>
      </c>
      <c r="E176" s="180" t="s">
        <v>1</v>
      </c>
      <c r="F176" s="181" t="s">
        <v>303</v>
      </c>
      <c r="H176" s="182">
        <v>7.986</v>
      </c>
      <c r="I176" s="183"/>
      <c r="L176" s="179"/>
      <c r="M176" s="184"/>
      <c r="T176" s="185"/>
      <c r="AT176" s="180" t="s">
        <v>296</v>
      </c>
      <c r="AU176" s="180" t="s">
        <v>89</v>
      </c>
      <c r="AV176" s="14" t="s">
        <v>171</v>
      </c>
      <c r="AW176" s="14" t="s">
        <v>33</v>
      </c>
      <c r="AX176" s="14" t="s">
        <v>86</v>
      </c>
      <c r="AY176" s="180" t="s">
        <v>150</v>
      </c>
    </row>
    <row r="177" spans="2:65" s="1" customFormat="1" ht="37.9" customHeight="1">
      <c r="B177" s="32"/>
      <c r="C177" s="154" t="s">
        <v>199</v>
      </c>
      <c r="D177" s="154" t="s">
        <v>172</v>
      </c>
      <c r="E177" s="155" t="s">
        <v>675</v>
      </c>
      <c r="F177" s="156" t="s">
        <v>676</v>
      </c>
      <c r="G177" s="157" t="s">
        <v>446</v>
      </c>
      <c r="H177" s="158">
        <v>1.918</v>
      </c>
      <c r="I177" s="159"/>
      <c r="J177" s="160">
        <f>ROUND(I177*H177,2)</f>
        <v>0</v>
      </c>
      <c r="K177" s="156" t="s">
        <v>294</v>
      </c>
      <c r="L177" s="32"/>
      <c r="M177" s="161" t="s">
        <v>1</v>
      </c>
      <c r="N177" s="162" t="s">
        <v>43</v>
      </c>
      <c r="P177" s="146">
        <f>O177*H177</f>
        <v>0</v>
      </c>
      <c r="Q177" s="146">
        <v>0</v>
      </c>
      <c r="R177" s="146">
        <f>Q177*H177</f>
        <v>0</v>
      </c>
      <c r="S177" s="146">
        <v>0</v>
      </c>
      <c r="T177" s="147">
        <f>S177*H177</f>
        <v>0</v>
      </c>
      <c r="AR177" s="148" t="s">
        <v>171</v>
      </c>
      <c r="AT177" s="148" t="s">
        <v>172</v>
      </c>
      <c r="AU177" s="148" t="s">
        <v>89</v>
      </c>
      <c r="AY177" s="17" t="s">
        <v>150</v>
      </c>
      <c r="BE177" s="149">
        <f>IF(N177="základní",J177,0)</f>
        <v>0</v>
      </c>
      <c r="BF177" s="149">
        <f>IF(N177="snížená",J177,0)</f>
        <v>0</v>
      </c>
      <c r="BG177" s="149">
        <f>IF(N177="zákl. přenesená",J177,0)</f>
        <v>0</v>
      </c>
      <c r="BH177" s="149">
        <f>IF(N177="sníž. přenesená",J177,0)</f>
        <v>0</v>
      </c>
      <c r="BI177" s="149">
        <f>IF(N177="nulová",J177,0)</f>
        <v>0</v>
      </c>
      <c r="BJ177" s="17" t="s">
        <v>86</v>
      </c>
      <c r="BK177" s="149">
        <f>ROUND(I177*H177,2)</f>
        <v>0</v>
      </c>
      <c r="BL177" s="17" t="s">
        <v>171</v>
      </c>
      <c r="BM177" s="148" t="s">
        <v>2094</v>
      </c>
    </row>
    <row r="178" spans="2:51" s="12" customFormat="1" ht="12">
      <c r="B178" s="166"/>
      <c r="D178" s="150" t="s">
        <v>296</v>
      </c>
      <c r="E178" s="167" t="s">
        <v>1</v>
      </c>
      <c r="F178" s="168" t="s">
        <v>2092</v>
      </c>
      <c r="H178" s="167" t="s">
        <v>1</v>
      </c>
      <c r="I178" s="169"/>
      <c r="L178" s="166"/>
      <c r="M178" s="170"/>
      <c r="T178" s="171"/>
      <c r="AT178" s="167" t="s">
        <v>296</v>
      </c>
      <c r="AU178" s="167" t="s">
        <v>89</v>
      </c>
      <c r="AV178" s="12" t="s">
        <v>86</v>
      </c>
      <c r="AW178" s="12" t="s">
        <v>33</v>
      </c>
      <c r="AX178" s="12" t="s">
        <v>78</v>
      </c>
      <c r="AY178" s="167" t="s">
        <v>150</v>
      </c>
    </row>
    <row r="179" spans="2:51" s="13" customFormat="1" ht="12">
      <c r="B179" s="172"/>
      <c r="D179" s="150" t="s">
        <v>296</v>
      </c>
      <c r="E179" s="173" t="s">
        <v>1</v>
      </c>
      <c r="F179" s="174" t="s">
        <v>2095</v>
      </c>
      <c r="H179" s="175">
        <v>1.918</v>
      </c>
      <c r="I179" s="176"/>
      <c r="L179" s="172"/>
      <c r="M179" s="177"/>
      <c r="T179" s="178"/>
      <c r="AT179" s="173" t="s">
        <v>296</v>
      </c>
      <c r="AU179" s="173" t="s">
        <v>89</v>
      </c>
      <c r="AV179" s="13" t="s">
        <v>89</v>
      </c>
      <c r="AW179" s="13" t="s">
        <v>33</v>
      </c>
      <c r="AX179" s="13" t="s">
        <v>78</v>
      </c>
      <c r="AY179" s="173" t="s">
        <v>150</v>
      </c>
    </row>
    <row r="180" spans="2:51" s="14" customFormat="1" ht="12">
      <c r="B180" s="179"/>
      <c r="D180" s="150" t="s">
        <v>296</v>
      </c>
      <c r="E180" s="180" t="s">
        <v>1</v>
      </c>
      <c r="F180" s="181" t="s">
        <v>303</v>
      </c>
      <c r="H180" s="182">
        <v>1.918</v>
      </c>
      <c r="I180" s="183"/>
      <c r="L180" s="179"/>
      <c r="M180" s="184"/>
      <c r="T180" s="185"/>
      <c r="AT180" s="180" t="s">
        <v>296</v>
      </c>
      <c r="AU180" s="180" t="s">
        <v>89</v>
      </c>
      <c r="AV180" s="14" t="s">
        <v>171</v>
      </c>
      <c r="AW180" s="14" t="s">
        <v>33</v>
      </c>
      <c r="AX180" s="14" t="s">
        <v>86</v>
      </c>
      <c r="AY180" s="180" t="s">
        <v>150</v>
      </c>
    </row>
    <row r="181" spans="2:65" s="1" customFormat="1" ht="37.9" customHeight="1">
      <c r="B181" s="32"/>
      <c r="C181" s="154" t="s">
        <v>203</v>
      </c>
      <c r="D181" s="154" t="s">
        <v>172</v>
      </c>
      <c r="E181" s="155" t="s">
        <v>680</v>
      </c>
      <c r="F181" s="156" t="s">
        <v>681</v>
      </c>
      <c r="G181" s="157" t="s">
        <v>446</v>
      </c>
      <c r="H181" s="158">
        <v>5.134</v>
      </c>
      <c r="I181" s="159"/>
      <c r="J181" s="160">
        <f>ROUND(I181*H181,2)</f>
        <v>0</v>
      </c>
      <c r="K181" s="156" t="s">
        <v>294</v>
      </c>
      <c r="L181" s="32"/>
      <c r="M181" s="161" t="s">
        <v>1</v>
      </c>
      <c r="N181" s="162" t="s">
        <v>43</v>
      </c>
      <c r="P181" s="146">
        <f>O181*H181</f>
        <v>0</v>
      </c>
      <c r="Q181" s="146">
        <v>0</v>
      </c>
      <c r="R181" s="146">
        <f>Q181*H181</f>
        <v>0</v>
      </c>
      <c r="S181" s="146">
        <v>0</v>
      </c>
      <c r="T181" s="147">
        <f>S181*H181</f>
        <v>0</v>
      </c>
      <c r="AR181" s="148" t="s">
        <v>171</v>
      </c>
      <c r="AT181" s="148" t="s">
        <v>172</v>
      </c>
      <c r="AU181" s="148" t="s">
        <v>89</v>
      </c>
      <c r="AY181" s="17" t="s">
        <v>150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86</v>
      </c>
      <c r="BK181" s="149">
        <f>ROUND(I181*H181,2)</f>
        <v>0</v>
      </c>
      <c r="BL181" s="17" t="s">
        <v>171</v>
      </c>
      <c r="BM181" s="148" t="s">
        <v>2096</v>
      </c>
    </row>
    <row r="182" spans="2:51" s="12" customFormat="1" ht="12">
      <c r="B182" s="166"/>
      <c r="D182" s="150" t="s">
        <v>296</v>
      </c>
      <c r="E182" s="167" t="s">
        <v>1</v>
      </c>
      <c r="F182" s="168" t="s">
        <v>724</v>
      </c>
      <c r="H182" s="167" t="s">
        <v>1</v>
      </c>
      <c r="I182" s="169"/>
      <c r="L182" s="166"/>
      <c r="M182" s="170"/>
      <c r="T182" s="171"/>
      <c r="AT182" s="167" t="s">
        <v>296</v>
      </c>
      <c r="AU182" s="167" t="s">
        <v>89</v>
      </c>
      <c r="AV182" s="12" t="s">
        <v>86</v>
      </c>
      <c r="AW182" s="12" t="s">
        <v>33</v>
      </c>
      <c r="AX182" s="12" t="s">
        <v>78</v>
      </c>
      <c r="AY182" s="167" t="s">
        <v>150</v>
      </c>
    </row>
    <row r="183" spans="2:51" s="13" customFormat="1" ht="12">
      <c r="B183" s="172"/>
      <c r="D183" s="150" t="s">
        <v>296</v>
      </c>
      <c r="E183" s="173" t="s">
        <v>1</v>
      </c>
      <c r="F183" s="174" t="s">
        <v>2097</v>
      </c>
      <c r="H183" s="175">
        <v>5.134</v>
      </c>
      <c r="I183" s="176"/>
      <c r="L183" s="172"/>
      <c r="M183" s="177"/>
      <c r="T183" s="178"/>
      <c r="AT183" s="173" t="s">
        <v>296</v>
      </c>
      <c r="AU183" s="173" t="s">
        <v>89</v>
      </c>
      <c r="AV183" s="13" t="s">
        <v>89</v>
      </c>
      <c r="AW183" s="13" t="s">
        <v>33</v>
      </c>
      <c r="AX183" s="13" t="s">
        <v>78</v>
      </c>
      <c r="AY183" s="173" t="s">
        <v>150</v>
      </c>
    </row>
    <row r="184" spans="2:51" s="14" customFormat="1" ht="12">
      <c r="B184" s="179"/>
      <c r="D184" s="150" t="s">
        <v>296</v>
      </c>
      <c r="E184" s="180" t="s">
        <v>1</v>
      </c>
      <c r="F184" s="181" t="s">
        <v>303</v>
      </c>
      <c r="H184" s="182">
        <v>5.134</v>
      </c>
      <c r="I184" s="183"/>
      <c r="L184" s="179"/>
      <c r="M184" s="184"/>
      <c r="T184" s="185"/>
      <c r="AT184" s="180" t="s">
        <v>296</v>
      </c>
      <c r="AU184" s="180" t="s">
        <v>89</v>
      </c>
      <c r="AV184" s="14" t="s">
        <v>171</v>
      </c>
      <c r="AW184" s="14" t="s">
        <v>33</v>
      </c>
      <c r="AX184" s="14" t="s">
        <v>86</v>
      </c>
      <c r="AY184" s="180" t="s">
        <v>150</v>
      </c>
    </row>
    <row r="185" spans="2:65" s="1" customFormat="1" ht="37.9" customHeight="1">
      <c r="B185" s="32"/>
      <c r="C185" s="154" t="s">
        <v>207</v>
      </c>
      <c r="D185" s="154" t="s">
        <v>172</v>
      </c>
      <c r="E185" s="155" t="s">
        <v>691</v>
      </c>
      <c r="F185" s="156" t="s">
        <v>692</v>
      </c>
      <c r="G185" s="157" t="s">
        <v>446</v>
      </c>
      <c r="H185" s="158">
        <v>35.938</v>
      </c>
      <c r="I185" s="159"/>
      <c r="J185" s="160">
        <f>ROUND(I185*H185,2)</f>
        <v>0</v>
      </c>
      <c r="K185" s="156" t="s">
        <v>294</v>
      </c>
      <c r="L185" s="32"/>
      <c r="M185" s="161" t="s">
        <v>1</v>
      </c>
      <c r="N185" s="162" t="s">
        <v>43</v>
      </c>
      <c r="P185" s="146">
        <f>O185*H185</f>
        <v>0</v>
      </c>
      <c r="Q185" s="146">
        <v>0</v>
      </c>
      <c r="R185" s="146">
        <f>Q185*H185</f>
        <v>0</v>
      </c>
      <c r="S185" s="146">
        <v>0</v>
      </c>
      <c r="T185" s="147">
        <f>S185*H185</f>
        <v>0</v>
      </c>
      <c r="AR185" s="148" t="s">
        <v>171</v>
      </c>
      <c r="AT185" s="148" t="s">
        <v>172</v>
      </c>
      <c r="AU185" s="148" t="s">
        <v>89</v>
      </c>
      <c r="AY185" s="17" t="s">
        <v>150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86</v>
      </c>
      <c r="BK185" s="149">
        <f>ROUND(I185*H185,2)</f>
        <v>0</v>
      </c>
      <c r="BL185" s="17" t="s">
        <v>171</v>
      </c>
      <c r="BM185" s="148" t="s">
        <v>2098</v>
      </c>
    </row>
    <row r="186" spans="2:51" s="12" customFormat="1" ht="12">
      <c r="B186" s="166"/>
      <c r="D186" s="150" t="s">
        <v>296</v>
      </c>
      <c r="E186" s="167" t="s">
        <v>1</v>
      </c>
      <c r="F186" s="168" t="s">
        <v>1841</v>
      </c>
      <c r="H186" s="167" t="s">
        <v>1</v>
      </c>
      <c r="I186" s="169"/>
      <c r="L186" s="166"/>
      <c r="M186" s="170"/>
      <c r="T186" s="171"/>
      <c r="AT186" s="167" t="s">
        <v>296</v>
      </c>
      <c r="AU186" s="167" t="s">
        <v>89</v>
      </c>
      <c r="AV186" s="12" t="s">
        <v>86</v>
      </c>
      <c r="AW186" s="12" t="s">
        <v>33</v>
      </c>
      <c r="AX186" s="12" t="s">
        <v>78</v>
      </c>
      <c r="AY186" s="167" t="s">
        <v>150</v>
      </c>
    </row>
    <row r="187" spans="2:51" s="12" customFormat="1" ht="12">
      <c r="B187" s="166"/>
      <c r="D187" s="150" t="s">
        <v>296</v>
      </c>
      <c r="E187" s="167" t="s">
        <v>1</v>
      </c>
      <c r="F187" s="168" t="s">
        <v>2099</v>
      </c>
      <c r="H187" s="167" t="s">
        <v>1</v>
      </c>
      <c r="I187" s="169"/>
      <c r="L187" s="166"/>
      <c r="M187" s="170"/>
      <c r="T187" s="171"/>
      <c r="AT187" s="167" t="s">
        <v>296</v>
      </c>
      <c r="AU187" s="167" t="s">
        <v>89</v>
      </c>
      <c r="AV187" s="12" t="s">
        <v>86</v>
      </c>
      <c r="AW187" s="12" t="s">
        <v>33</v>
      </c>
      <c r="AX187" s="12" t="s">
        <v>78</v>
      </c>
      <c r="AY187" s="167" t="s">
        <v>150</v>
      </c>
    </row>
    <row r="188" spans="2:51" s="13" customFormat="1" ht="12">
      <c r="B188" s="172"/>
      <c r="D188" s="150" t="s">
        <v>296</v>
      </c>
      <c r="E188" s="173" t="s">
        <v>1</v>
      </c>
      <c r="F188" s="174" t="s">
        <v>2100</v>
      </c>
      <c r="H188" s="175">
        <v>35.938</v>
      </c>
      <c r="I188" s="176"/>
      <c r="L188" s="172"/>
      <c r="M188" s="177"/>
      <c r="T188" s="178"/>
      <c r="AT188" s="173" t="s">
        <v>296</v>
      </c>
      <c r="AU188" s="173" t="s">
        <v>89</v>
      </c>
      <c r="AV188" s="13" t="s">
        <v>89</v>
      </c>
      <c r="AW188" s="13" t="s">
        <v>33</v>
      </c>
      <c r="AX188" s="13" t="s">
        <v>78</v>
      </c>
      <c r="AY188" s="173" t="s">
        <v>150</v>
      </c>
    </row>
    <row r="189" spans="2:51" s="14" customFormat="1" ht="12">
      <c r="B189" s="179"/>
      <c r="D189" s="150" t="s">
        <v>296</v>
      </c>
      <c r="E189" s="180" t="s">
        <v>1</v>
      </c>
      <c r="F189" s="181" t="s">
        <v>303</v>
      </c>
      <c r="H189" s="182">
        <v>35.938</v>
      </c>
      <c r="I189" s="183"/>
      <c r="L189" s="179"/>
      <c r="M189" s="184"/>
      <c r="T189" s="185"/>
      <c r="AT189" s="180" t="s">
        <v>296</v>
      </c>
      <c r="AU189" s="180" t="s">
        <v>89</v>
      </c>
      <c r="AV189" s="14" t="s">
        <v>171</v>
      </c>
      <c r="AW189" s="14" t="s">
        <v>33</v>
      </c>
      <c r="AX189" s="14" t="s">
        <v>86</v>
      </c>
      <c r="AY189" s="180" t="s">
        <v>150</v>
      </c>
    </row>
    <row r="190" spans="2:65" s="1" customFormat="1" ht="37.9" customHeight="1">
      <c r="B190" s="32"/>
      <c r="C190" s="154" t="s">
        <v>211</v>
      </c>
      <c r="D190" s="154" t="s">
        <v>172</v>
      </c>
      <c r="E190" s="155" t="s">
        <v>2101</v>
      </c>
      <c r="F190" s="156" t="s">
        <v>2102</v>
      </c>
      <c r="G190" s="157" t="s">
        <v>446</v>
      </c>
      <c r="H190" s="158">
        <v>1.323</v>
      </c>
      <c r="I190" s="159"/>
      <c r="J190" s="160">
        <f>ROUND(I190*H190,2)</f>
        <v>0</v>
      </c>
      <c r="K190" s="156" t="s">
        <v>294</v>
      </c>
      <c r="L190" s="32"/>
      <c r="M190" s="161" t="s">
        <v>1</v>
      </c>
      <c r="N190" s="162" t="s">
        <v>43</v>
      </c>
      <c r="P190" s="146">
        <f>O190*H190</f>
        <v>0</v>
      </c>
      <c r="Q190" s="146">
        <v>0</v>
      </c>
      <c r="R190" s="146">
        <f>Q190*H190</f>
        <v>0</v>
      </c>
      <c r="S190" s="146">
        <v>0</v>
      </c>
      <c r="T190" s="147">
        <f>S190*H190</f>
        <v>0</v>
      </c>
      <c r="AR190" s="148" t="s">
        <v>171</v>
      </c>
      <c r="AT190" s="148" t="s">
        <v>172</v>
      </c>
      <c r="AU190" s="148" t="s">
        <v>89</v>
      </c>
      <c r="AY190" s="17" t="s">
        <v>150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86</v>
      </c>
      <c r="BK190" s="149">
        <f>ROUND(I190*H190,2)</f>
        <v>0</v>
      </c>
      <c r="BL190" s="17" t="s">
        <v>171</v>
      </c>
      <c r="BM190" s="148" t="s">
        <v>2103</v>
      </c>
    </row>
    <row r="191" spans="2:51" s="12" customFormat="1" ht="12">
      <c r="B191" s="166"/>
      <c r="D191" s="150" t="s">
        <v>296</v>
      </c>
      <c r="E191" s="167" t="s">
        <v>1</v>
      </c>
      <c r="F191" s="168" t="s">
        <v>724</v>
      </c>
      <c r="H191" s="167" t="s">
        <v>1</v>
      </c>
      <c r="I191" s="169"/>
      <c r="L191" s="166"/>
      <c r="M191" s="170"/>
      <c r="T191" s="171"/>
      <c r="AT191" s="167" t="s">
        <v>296</v>
      </c>
      <c r="AU191" s="167" t="s">
        <v>89</v>
      </c>
      <c r="AV191" s="12" t="s">
        <v>86</v>
      </c>
      <c r="AW191" s="12" t="s">
        <v>33</v>
      </c>
      <c r="AX191" s="12" t="s">
        <v>78</v>
      </c>
      <c r="AY191" s="167" t="s">
        <v>150</v>
      </c>
    </row>
    <row r="192" spans="2:51" s="13" customFormat="1" ht="12">
      <c r="B192" s="172"/>
      <c r="D192" s="150" t="s">
        <v>296</v>
      </c>
      <c r="E192" s="173" t="s">
        <v>1</v>
      </c>
      <c r="F192" s="174" t="s">
        <v>2104</v>
      </c>
      <c r="H192" s="175">
        <v>1.323</v>
      </c>
      <c r="I192" s="176"/>
      <c r="L192" s="172"/>
      <c r="M192" s="177"/>
      <c r="T192" s="178"/>
      <c r="AT192" s="173" t="s">
        <v>296</v>
      </c>
      <c r="AU192" s="173" t="s">
        <v>89</v>
      </c>
      <c r="AV192" s="13" t="s">
        <v>89</v>
      </c>
      <c r="AW192" s="13" t="s">
        <v>33</v>
      </c>
      <c r="AX192" s="13" t="s">
        <v>78</v>
      </c>
      <c r="AY192" s="173" t="s">
        <v>150</v>
      </c>
    </row>
    <row r="193" spans="2:51" s="14" customFormat="1" ht="12">
      <c r="B193" s="179"/>
      <c r="D193" s="150" t="s">
        <v>296</v>
      </c>
      <c r="E193" s="180" t="s">
        <v>1</v>
      </c>
      <c r="F193" s="181" t="s">
        <v>303</v>
      </c>
      <c r="H193" s="182">
        <v>1.323</v>
      </c>
      <c r="I193" s="183"/>
      <c r="L193" s="179"/>
      <c r="M193" s="184"/>
      <c r="T193" s="185"/>
      <c r="AT193" s="180" t="s">
        <v>296</v>
      </c>
      <c r="AU193" s="180" t="s">
        <v>89</v>
      </c>
      <c r="AV193" s="14" t="s">
        <v>171</v>
      </c>
      <c r="AW193" s="14" t="s">
        <v>33</v>
      </c>
      <c r="AX193" s="14" t="s">
        <v>86</v>
      </c>
      <c r="AY193" s="180" t="s">
        <v>150</v>
      </c>
    </row>
    <row r="194" spans="2:65" s="1" customFormat="1" ht="37.9" customHeight="1">
      <c r="B194" s="32"/>
      <c r="C194" s="154" t="s">
        <v>215</v>
      </c>
      <c r="D194" s="154" t="s">
        <v>172</v>
      </c>
      <c r="E194" s="155" t="s">
        <v>2105</v>
      </c>
      <c r="F194" s="156" t="s">
        <v>2106</v>
      </c>
      <c r="G194" s="157" t="s">
        <v>446</v>
      </c>
      <c r="H194" s="158">
        <v>9.261</v>
      </c>
      <c r="I194" s="159"/>
      <c r="J194" s="160">
        <f>ROUND(I194*H194,2)</f>
        <v>0</v>
      </c>
      <c r="K194" s="156" t="s">
        <v>294</v>
      </c>
      <c r="L194" s="32"/>
      <c r="M194" s="161" t="s">
        <v>1</v>
      </c>
      <c r="N194" s="162" t="s">
        <v>43</v>
      </c>
      <c r="P194" s="146">
        <f>O194*H194</f>
        <v>0</v>
      </c>
      <c r="Q194" s="146">
        <v>0</v>
      </c>
      <c r="R194" s="146">
        <f>Q194*H194</f>
        <v>0</v>
      </c>
      <c r="S194" s="146">
        <v>0</v>
      </c>
      <c r="T194" s="147">
        <f>S194*H194</f>
        <v>0</v>
      </c>
      <c r="AR194" s="148" t="s">
        <v>171</v>
      </c>
      <c r="AT194" s="148" t="s">
        <v>172</v>
      </c>
      <c r="AU194" s="148" t="s">
        <v>89</v>
      </c>
      <c r="AY194" s="17" t="s">
        <v>150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86</v>
      </c>
      <c r="BK194" s="149">
        <f>ROUND(I194*H194,2)</f>
        <v>0</v>
      </c>
      <c r="BL194" s="17" t="s">
        <v>171</v>
      </c>
      <c r="BM194" s="148" t="s">
        <v>2107</v>
      </c>
    </row>
    <row r="195" spans="2:51" s="12" customFormat="1" ht="12">
      <c r="B195" s="166"/>
      <c r="D195" s="150" t="s">
        <v>296</v>
      </c>
      <c r="E195" s="167" t="s">
        <v>1</v>
      </c>
      <c r="F195" s="168" t="s">
        <v>1841</v>
      </c>
      <c r="H195" s="167" t="s">
        <v>1</v>
      </c>
      <c r="I195" s="169"/>
      <c r="L195" s="166"/>
      <c r="M195" s="170"/>
      <c r="T195" s="171"/>
      <c r="AT195" s="167" t="s">
        <v>296</v>
      </c>
      <c r="AU195" s="167" t="s">
        <v>89</v>
      </c>
      <c r="AV195" s="12" t="s">
        <v>86</v>
      </c>
      <c r="AW195" s="12" t="s">
        <v>33</v>
      </c>
      <c r="AX195" s="12" t="s">
        <v>78</v>
      </c>
      <c r="AY195" s="167" t="s">
        <v>150</v>
      </c>
    </row>
    <row r="196" spans="2:51" s="12" customFormat="1" ht="12">
      <c r="B196" s="166"/>
      <c r="D196" s="150" t="s">
        <v>296</v>
      </c>
      <c r="E196" s="167" t="s">
        <v>1</v>
      </c>
      <c r="F196" s="168" t="s">
        <v>2108</v>
      </c>
      <c r="H196" s="167" t="s">
        <v>1</v>
      </c>
      <c r="I196" s="169"/>
      <c r="L196" s="166"/>
      <c r="M196" s="170"/>
      <c r="T196" s="171"/>
      <c r="AT196" s="167" t="s">
        <v>296</v>
      </c>
      <c r="AU196" s="167" t="s">
        <v>89</v>
      </c>
      <c r="AV196" s="12" t="s">
        <v>86</v>
      </c>
      <c r="AW196" s="12" t="s">
        <v>33</v>
      </c>
      <c r="AX196" s="12" t="s">
        <v>78</v>
      </c>
      <c r="AY196" s="167" t="s">
        <v>150</v>
      </c>
    </row>
    <row r="197" spans="2:51" s="13" customFormat="1" ht="12">
      <c r="B197" s="172"/>
      <c r="D197" s="150" t="s">
        <v>296</v>
      </c>
      <c r="E197" s="173" t="s">
        <v>1</v>
      </c>
      <c r="F197" s="174" t="s">
        <v>2109</v>
      </c>
      <c r="H197" s="175">
        <v>9.261</v>
      </c>
      <c r="I197" s="176"/>
      <c r="L197" s="172"/>
      <c r="M197" s="177"/>
      <c r="T197" s="178"/>
      <c r="AT197" s="173" t="s">
        <v>296</v>
      </c>
      <c r="AU197" s="173" t="s">
        <v>89</v>
      </c>
      <c r="AV197" s="13" t="s">
        <v>89</v>
      </c>
      <c r="AW197" s="13" t="s">
        <v>33</v>
      </c>
      <c r="AX197" s="13" t="s">
        <v>78</v>
      </c>
      <c r="AY197" s="173" t="s">
        <v>150</v>
      </c>
    </row>
    <row r="198" spans="2:51" s="14" customFormat="1" ht="12">
      <c r="B198" s="179"/>
      <c r="D198" s="150" t="s">
        <v>296</v>
      </c>
      <c r="E198" s="180" t="s">
        <v>1</v>
      </c>
      <c r="F198" s="181" t="s">
        <v>303</v>
      </c>
      <c r="H198" s="182">
        <v>9.261</v>
      </c>
      <c r="I198" s="183"/>
      <c r="L198" s="179"/>
      <c r="M198" s="184"/>
      <c r="T198" s="185"/>
      <c r="AT198" s="180" t="s">
        <v>296</v>
      </c>
      <c r="AU198" s="180" t="s">
        <v>89</v>
      </c>
      <c r="AV198" s="14" t="s">
        <v>171</v>
      </c>
      <c r="AW198" s="14" t="s">
        <v>33</v>
      </c>
      <c r="AX198" s="14" t="s">
        <v>86</v>
      </c>
      <c r="AY198" s="180" t="s">
        <v>150</v>
      </c>
    </row>
    <row r="199" spans="2:65" s="1" customFormat="1" ht="24.2" customHeight="1">
      <c r="B199" s="32"/>
      <c r="C199" s="154" t="s">
        <v>220</v>
      </c>
      <c r="D199" s="154" t="s">
        <v>172</v>
      </c>
      <c r="E199" s="155" t="s">
        <v>1844</v>
      </c>
      <c r="F199" s="156" t="s">
        <v>1845</v>
      </c>
      <c r="G199" s="157" t="s">
        <v>446</v>
      </c>
      <c r="H199" s="158">
        <v>3.993</v>
      </c>
      <c r="I199" s="159"/>
      <c r="J199" s="160">
        <f>ROUND(I199*H199,2)</f>
        <v>0</v>
      </c>
      <c r="K199" s="156" t="s">
        <v>294</v>
      </c>
      <c r="L199" s="32"/>
      <c r="M199" s="161" t="s">
        <v>1</v>
      </c>
      <c r="N199" s="162" t="s">
        <v>43</v>
      </c>
      <c r="P199" s="146">
        <f>O199*H199</f>
        <v>0</v>
      </c>
      <c r="Q199" s="146">
        <v>0</v>
      </c>
      <c r="R199" s="146">
        <f>Q199*H199</f>
        <v>0</v>
      </c>
      <c r="S199" s="146">
        <v>0</v>
      </c>
      <c r="T199" s="147">
        <f>S199*H199</f>
        <v>0</v>
      </c>
      <c r="AR199" s="148" t="s">
        <v>171</v>
      </c>
      <c r="AT199" s="148" t="s">
        <v>172</v>
      </c>
      <c r="AU199" s="148" t="s">
        <v>89</v>
      </c>
      <c r="AY199" s="17" t="s">
        <v>150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86</v>
      </c>
      <c r="BK199" s="149">
        <f>ROUND(I199*H199,2)</f>
        <v>0</v>
      </c>
      <c r="BL199" s="17" t="s">
        <v>171</v>
      </c>
      <c r="BM199" s="148" t="s">
        <v>2110</v>
      </c>
    </row>
    <row r="200" spans="2:51" s="12" customFormat="1" ht="12">
      <c r="B200" s="166"/>
      <c r="D200" s="150" t="s">
        <v>296</v>
      </c>
      <c r="E200" s="167" t="s">
        <v>1</v>
      </c>
      <c r="F200" s="168" t="s">
        <v>2092</v>
      </c>
      <c r="H200" s="167" t="s">
        <v>1</v>
      </c>
      <c r="I200" s="169"/>
      <c r="L200" s="166"/>
      <c r="M200" s="170"/>
      <c r="T200" s="171"/>
      <c r="AT200" s="167" t="s">
        <v>296</v>
      </c>
      <c r="AU200" s="167" t="s">
        <v>89</v>
      </c>
      <c r="AV200" s="12" t="s">
        <v>86</v>
      </c>
      <c r="AW200" s="12" t="s">
        <v>33</v>
      </c>
      <c r="AX200" s="12" t="s">
        <v>78</v>
      </c>
      <c r="AY200" s="167" t="s">
        <v>150</v>
      </c>
    </row>
    <row r="201" spans="2:51" s="13" customFormat="1" ht="12">
      <c r="B201" s="172"/>
      <c r="D201" s="150" t="s">
        <v>296</v>
      </c>
      <c r="E201" s="173" t="s">
        <v>1</v>
      </c>
      <c r="F201" s="174" t="s">
        <v>2111</v>
      </c>
      <c r="H201" s="175">
        <v>3.993</v>
      </c>
      <c r="I201" s="176"/>
      <c r="L201" s="172"/>
      <c r="M201" s="177"/>
      <c r="T201" s="178"/>
      <c r="AT201" s="173" t="s">
        <v>296</v>
      </c>
      <c r="AU201" s="173" t="s">
        <v>89</v>
      </c>
      <c r="AV201" s="13" t="s">
        <v>89</v>
      </c>
      <c r="AW201" s="13" t="s">
        <v>33</v>
      </c>
      <c r="AX201" s="13" t="s">
        <v>78</v>
      </c>
      <c r="AY201" s="173" t="s">
        <v>150</v>
      </c>
    </row>
    <row r="202" spans="2:51" s="14" customFormat="1" ht="12">
      <c r="B202" s="179"/>
      <c r="D202" s="150" t="s">
        <v>296</v>
      </c>
      <c r="E202" s="180" t="s">
        <v>1</v>
      </c>
      <c r="F202" s="181" t="s">
        <v>303</v>
      </c>
      <c r="H202" s="182">
        <v>3.993</v>
      </c>
      <c r="I202" s="183"/>
      <c r="L202" s="179"/>
      <c r="M202" s="184"/>
      <c r="T202" s="185"/>
      <c r="AT202" s="180" t="s">
        <v>296</v>
      </c>
      <c r="AU202" s="180" t="s">
        <v>89</v>
      </c>
      <c r="AV202" s="14" t="s">
        <v>171</v>
      </c>
      <c r="AW202" s="14" t="s">
        <v>33</v>
      </c>
      <c r="AX202" s="14" t="s">
        <v>86</v>
      </c>
      <c r="AY202" s="180" t="s">
        <v>150</v>
      </c>
    </row>
    <row r="203" spans="2:65" s="1" customFormat="1" ht="24.2" customHeight="1">
      <c r="B203" s="32"/>
      <c r="C203" s="154" t="s">
        <v>8</v>
      </c>
      <c r="D203" s="154" t="s">
        <v>172</v>
      </c>
      <c r="E203" s="155" t="s">
        <v>2112</v>
      </c>
      <c r="F203" s="156" t="s">
        <v>2113</v>
      </c>
      <c r="G203" s="157" t="s">
        <v>446</v>
      </c>
      <c r="H203" s="158">
        <v>0.959</v>
      </c>
      <c r="I203" s="159"/>
      <c r="J203" s="160">
        <f>ROUND(I203*H203,2)</f>
        <v>0</v>
      </c>
      <c r="K203" s="156" t="s">
        <v>294</v>
      </c>
      <c r="L203" s="32"/>
      <c r="M203" s="161" t="s">
        <v>1</v>
      </c>
      <c r="N203" s="162" t="s">
        <v>43</v>
      </c>
      <c r="P203" s="146">
        <f>O203*H203</f>
        <v>0</v>
      </c>
      <c r="Q203" s="146">
        <v>0</v>
      </c>
      <c r="R203" s="146">
        <f>Q203*H203</f>
        <v>0</v>
      </c>
      <c r="S203" s="146">
        <v>0</v>
      </c>
      <c r="T203" s="147">
        <f>S203*H203</f>
        <v>0</v>
      </c>
      <c r="AR203" s="148" t="s">
        <v>171</v>
      </c>
      <c r="AT203" s="148" t="s">
        <v>172</v>
      </c>
      <c r="AU203" s="148" t="s">
        <v>89</v>
      </c>
      <c r="AY203" s="17" t="s">
        <v>150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86</v>
      </c>
      <c r="BK203" s="149">
        <f>ROUND(I203*H203,2)</f>
        <v>0</v>
      </c>
      <c r="BL203" s="17" t="s">
        <v>171</v>
      </c>
      <c r="BM203" s="148" t="s">
        <v>2114</v>
      </c>
    </row>
    <row r="204" spans="2:51" s="12" customFormat="1" ht="12">
      <c r="B204" s="166"/>
      <c r="D204" s="150" t="s">
        <v>296</v>
      </c>
      <c r="E204" s="167" t="s">
        <v>1</v>
      </c>
      <c r="F204" s="168" t="s">
        <v>2092</v>
      </c>
      <c r="H204" s="167" t="s">
        <v>1</v>
      </c>
      <c r="I204" s="169"/>
      <c r="L204" s="166"/>
      <c r="M204" s="170"/>
      <c r="T204" s="171"/>
      <c r="AT204" s="167" t="s">
        <v>296</v>
      </c>
      <c r="AU204" s="167" t="s">
        <v>89</v>
      </c>
      <c r="AV204" s="12" t="s">
        <v>86</v>
      </c>
      <c r="AW204" s="12" t="s">
        <v>33</v>
      </c>
      <c r="AX204" s="12" t="s">
        <v>78</v>
      </c>
      <c r="AY204" s="167" t="s">
        <v>150</v>
      </c>
    </row>
    <row r="205" spans="2:51" s="13" customFormat="1" ht="12">
      <c r="B205" s="172"/>
      <c r="D205" s="150" t="s">
        <v>296</v>
      </c>
      <c r="E205" s="173" t="s">
        <v>1</v>
      </c>
      <c r="F205" s="174" t="s">
        <v>2115</v>
      </c>
      <c r="H205" s="175">
        <v>0.959</v>
      </c>
      <c r="I205" s="176"/>
      <c r="L205" s="172"/>
      <c r="M205" s="177"/>
      <c r="T205" s="178"/>
      <c r="AT205" s="173" t="s">
        <v>296</v>
      </c>
      <c r="AU205" s="173" t="s">
        <v>89</v>
      </c>
      <c r="AV205" s="13" t="s">
        <v>89</v>
      </c>
      <c r="AW205" s="13" t="s">
        <v>33</v>
      </c>
      <c r="AX205" s="13" t="s">
        <v>78</v>
      </c>
      <c r="AY205" s="173" t="s">
        <v>150</v>
      </c>
    </row>
    <row r="206" spans="2:51" s="14" customFormat="1" ht="12">
      <c r="B206" s="179"/>
      <c r="D206" s="150" t="s">
        <v>296</v>
      </c>
      <c r="E206" s="180" t="s">
        <v>1</v>
      </c>
      <c r="F206" s="181" t="s">
        <v>303</v>
      </c>
      <c r="H206" s="182">
        <v>0.959</v>
      </c>
      <c r="I206" s="183"/>
      <c r="L206" s="179"/>
      <c r="M206" s="184"/>
      <c r="T206" s="185"/>
      <c r="AT206" s="180" t="s">
        <v>296</v>
      </c>
      <c r="AU206" s="180" t="s">
        <v>89</v>
      </c>
      <c r="AV206" s="14" t="s">
        <v>171</v>
      </c>
      <c r="AW206" s="14" t="s">
        <v>33</v>
      </c>
      <c r="AX206" s="14" t="s">
        <v>86</v>
      </c>
      <c r="AY206" s="180" t="s">
        <v>150</v>
      </c>
    </row>
    <row r="207" spans="2:65" s="1" customFormat="1" ht="33" customHeight="1">
      <c r="B207" s="32"/>
      <c r="C207" s="154" t="s">
        <v>231</v>
      </c>
      <c r="D207" s="154" t="s">
        <v>172</v>
      </c>
      <c r="E207" s="155" t="s">
        <v>713</v>
      </c>
      <c r="F207" s="156" t="s">
        <v>714</v>
      </c>
      <c r="G207" s="157" t="s">
        <v>715</v>
      </c>
      <c r="H207" s="158">
        <v>10.331</v>
      </c>
      <c r="I207" s="159"/>
      <c r="J207" s="160">
        <f>ROUND(I207*H207,2)</f>
        <v>0</v>
      </c>
      <c r="K207" s="156" t="s">
        <v>294</v>
      </c>
      <c r="L207" s="32"/>
      <c r="M207" s="161" t="s">
        <v>1</v>
      </c>
      <c r="N207" s="162" t="s">
        <v>43</v>
      </c>
      <c r="P207" s="146">
        <f>O207*H207</f>
        <v>0</v>
      </c>
      <c r="Q207" s="146">
        <v>0</v>
      </c>
      <c r="R207" s="146">
        <f>Q207*H207</f>
        <v>0</v>
      </c>
      <c r="S207" s="146">
        <v>0</v>
      </c>
      <c r="T207" s="147">
        <f>S207*H207</f>
        <v>0</v>
      </c>
      <c r="AR207" s="148" t="s">
        <v>171</v>
      </c>
      <c r="AT207" s="148" t="s">
        <v>172</v>
      </c>
      <c r="AU207" s="148" t="s">
        <v>89</v>
      </c>
      <c r="AY207" s="17" t="s">
        <v>150</v>
      </c>
      <c r="BE207" s="149">
        <f>IF(N207="základní",J207,0)</f>
        <v>0</v>
      </c>
      <c r="BF207" s="149">
        <f>IF(N207="snížená",J207,0)</f>
        <v>0</v>
      </c>
      <c r="BG207" s="149">
        <f>IF(N207="zákl. přenesená",J207,0)</f>
        <v>0</v>
      </c>
      <c r="BH207" s="149">
        <f>IF(N207="sníž. přenesená",J207,0)</f>
        <v>0</v>
      </c>
      <c r="BI207" s="149">
        <f>IF(N207="nulová",J207,0)</f>
        <v>0</v>
      </c>
      <c r="BJ207" s="17" t="s">
        <v>86</v>
      </c>
      <c r="BK207" s="149">
        <f>ROUND(I207*H207,2)</f>
        <v>0</v>
      </c>
      <c r="BL207" s="17" t="s">
        <v>171</v>
      </c>
      <c r="BM207" s="148" t="s">
        <v>2116</v>
      </c>
    </row>
    <row r="208" spans="2:51" s="12" customFormat="1" ht="12">
      <c r="B208" s="166"/>
      <c r="D208" s="150" t="s">
        <v>296</v>
      </c>
      <c r="E208" s="167" t="s">
        <v>1</v>
      </c>
      <c r="F208" s="168" t="s">
        <v>1853</v>
      </c>
      <c r="H208" s="167" t="s">
        <v>1</v>
      </c>
      <c r="I208" s="169"/>
      <c r="L208" s="166"/>
      <c r="M208" s="170"/>
      <c r="T208" s="171"/>
      <c r="AT208" s="167" t="s">
        <v>296</v>
      </c>
      <c r="AU208" s="167" t="s">
        <v>89</v>
      </c>
      <c r="AV208" s="12" t="s">
        <v>86</v>
      </c>
      <c r="AW208" s="12" t="s">
        <v>33</v>
      </c>
      <c r="AX208" s="12" t="s">
        <v>78</v>
      </c>
      <c r="AY208" s="167" t="s">
        <v>150</v>
      </c>
    </row>
    <row r="209" spans="2:51" s="13" customFormat="1" ht="12">
      <c r="B209" s="172"/>
      <c r="D209" s="150" t="s">
        <v>296</v>
      </c>
      <c r="E209" s="173" t="s">
        <v>1</v>
      </c>
      <c r="F209" s="174" t="s">
        <v>2117</v>
      </c>
      <c r="H209" s="175">
        <v>10.331</v>
      </c>
      <c r="I209" s="176"/>
      <c r="L209" s="172"/>
      <c r="M209" s="177"/>
      <c r="T209" s="178"/>
      <c r="AT209" s="173" t="s">
        <v>296</v>
      </c>
      <c r="AU209" s="173" t="s">
        <v>89</v>
      </c>
      <c r="AV209" s="13" t="s">
        <v>89</v>
      </c>
      <c r="AW209" s="13" t="s">
        <v>33</v>
      </c>
      <c r="AX209" s="13" t="s">
        <v>78</v>
      </c>
      <c r="AY209" s="173" t="s">
        <v>150</v>
      </c>
    </row>
    <row r="210" spans="2:51" s="14" customFormat="1" ht="12">
      <c r="B210" s="179"/>
      <c r="D210" s="150" t="s">
        <v>296</v>
      </c>
      <c r="E210" s="180" t="s">
        <v>1</v>
      </c>
      <c r="F210" s="181" t="s">
        <v>303</v>
      </c>
      <c r="H210" s="182">
        <v>10.331</v>
      </c>
      <c r="I210" s="183"/>
      <c r="L210" s="179"/>
      <c r="M210" s="184"/>
      <c r="T210" s="185"/>
      <c r="AT210" s="180" t="s">
        <v>296</v>
      </c>
      <c r="AU210" s="180" t="s">
        <v>89</v>
      </c>
      <c r="AV210" s="14" t="s">
        <v>171</v>
      </c>
      <c r="AW210" s="14" t="s">
        <v>33</v>
      </c>
      <c r="AX210" s="14" t="s">
        <v>86</v>
      </c>
      <c r="AY210" s="180" t="s">
        <v>150</v>
      </c>
    </row>
    <row r="211" spans="2:65" s="1" customFormat="1" ht="16.5" customHeight="1">
      <c r="B211" s="32"/>
      <c r="C211" s="154" t="s">
        <v>236</v>
      </c>
      <c r="D211" s="154" t="s">
        <v>172</v>
      </c>
      <c r="E211" s="155" t="s">
        <v>719</v>
      </c>
      <c r="F211" s="156" t="s">
        <v>720</v>
      </c>
      <c r="G211" s="157" t="s">
        <v>446</v>
      </c>
      <c r="H211" s="158">
        <v>11.409</v>
      </c>
      <c r="I211" s="159"/>
      <c r="J211" s="160">
        <f>ROUND(I211*H211,2)</f>
        <v>0</v>
      </c>
      <c r="K211" s="156" t="s">
        <v>294</v>
      </c>
      <c r="L211" s="32"/>
      <c r="M211" s="161" t="s">
        <v>1</v>
      </c>
      <c r="N211" s="162" t="s">
        <v>43</v>
      </c>
      <c r="P211" s="146">
        <f>O211*H211</f>
        <v>0</v>
      </c>
      <c r="Q211" s="146">
        <v>0</v>
      </c>
      <c r="R211" s="146">
        <f>Q211*H211</f>
        <v>0</v>
      </c>
      <c r="S211" s="146">
        <v>0</v>
      </c>
      <c r="T211" s="147">
        <f>S211*H211</f>
        <v>0</v>
      </c>
      <c r="AR211" s="148" t="s">
        <v>171</v>
      </c>
      <c r="AT211" s="148" t="s">
        <v>172</v>
      </c>
      <c r="AU211" s="148" t="s">
        <v>89</v>
      </c>
      <c r="AY211" s="17" t="s">
        <v>150</v>
      </c>
      <c r="BE211" s="149">
        <f>IF(N211="základní",J211,0)</f>
        <v>0</v>
      </c>
      <c r="BF211" s="149">
        <f>IF(N211="snížená",J211,0)</f>
        <v>0</v>
      </c>
      <c r="BG211" s="149">
        <f>IF(N211="zákl. přenesená",J211,0)</f>
        <v>0</v>
      </c>
      <c r="BH211" s="149">
        <f>IF(N211="sníž. přenesená",J211,0)</f>
        <v>0</v>
      </c>
      <c r="BI211" s="149">
        <f>IF(N211="nulová",J211,0)</f>
        <v>0</v>
      </c>
      <c r="BJ211" s="17" t="s">
        <v>86</v>
      </c>
      <c r="BK211" s="149">
        <f>ROUND(I211*H211,2)</f>
        <v>0</v>
      </c>
      <c r="BL211" s="17" t="s">
        <v>171</v>
      </c>
      <c r="BM211" s="148" t="s">
        <v>2118</v>
      </c>
    </row>
    <row r="212" spans="2:51" s="12" customFormat="1" ht="12">
      <c r="B212" s="166"/>
      <c r="D212" s="150" t="s">
        <v>296</v>
      </c>
      <c r="E212" s="167" t="s">
        <v>1</v>
      </c>
      <c r="F212" s="168" t="s">
        <v>2119</v>
      </c>
      <c r="H212" s="167" t="s">
        <v>1</v>
      </c>
      <c r="I212" s="169"/>
      <c r="L212" s="166"/>
      <c r="M212" s="170"/>
      <c r="T212" s="171"/>
      <c r="AT212" s="167" t="s">
        <v>296</v>
      </c>
      <c r="AU212" s="167" t="s">
        <v>89</v>
      </c>
      <c r="AV212" s="12" t="s">
        <v>86</v>
      </c>
      <c r="AW212" s="12" t="s">
        <v>33</v>
      </c>
      <c r="AX212" s="12" t="s">
        <v>78</v>
      </c>
      <c r="AY212" s="167" t="s">
        <v>150</v>
      </c>
    </row>
    <row r="213" spans="2:51" s="13" customFormat="1" ht="12">
      <c r="B213" s="172"/>
      <c r="D213" s="150" t="s">
        <v>296</v>
      </c>
      <c r="E213" s="173" t="s">
        <v>1</v>
      </c>
      <c r="F213" s="174" t="s">
        <v>2120</v>
      </c>
      <c r="H213" s="175">
        <v>4.952</v>
      </c>
      <c r="I213" s="176"/>
      <c r="L213" s="172"/>
      <c r="M213" s="177"/>
      <c r="T213" s="178"/>
      <c r="AT213" s="173" t="s">
        <v>296</v>
      </c>
      <c r="AU213" s="173" t="s">
        <v>89</v>
      </c>
      <c r="AV213" s="13" t="s">
        <v>89</v>
      </c>
      <c r="AW213" s="13" t="s">
        <v>33</v>
      </c>
      <c r="AX213" s="13" t="s">
        <v>78</v>
      </c>
      <c r="AY213" s="173" t="s">
        <v>150</v>
      </c>
    </row>
    <row r="214" spans="2:51" s="12" customFormat="1" ht="12">
      <c r="B214" s="166"/>
      <c r="D214" s="150" t="s">
        <v>296</v>
      </c>
      <c r="E214" s="167" t="s">
        <v>1</v>
      </c>
      <c r="F214" s="168" t="s">
        <v>1859</v>
      </c>
      <c r="H214" s="167" t="s">
        <v>1</v>
      </c>
      <c r="I214" s="169"/>
      <c r="L214" s="166"/>
      <c r="M214" s="170"/>
      <c r="T214" s="171"/>
      <c r="AT214" s="167" t="s">
        <v>296</v>
      </c>
      <c r="AU214" s="167" t="s">
        <v>89</v>
      </c>
      <c r="AV214" s="12" t="s">
        <v>86</v>
      </c>
      <c r="AW214" s="12" t="s">
        <v>33</v>
      </c>
      <c r="AX214" s="12" t="s">
        <v>78</v>
      </c>
      <c r="AY214" s="167" t="s">
        <v>150</v>
      </c>
    </row>
    <row r="215" spans="2:51" s="13" customFormat="1" ht="12">
      <c r="B215" s="172"/>
      <c r="D215" s="150" t="s">
        <v>296</v>
      </c>
      <c r="E215" s="173" t="s">
        <v>1</v>
      </c>
      <c r="F215" s="174" t="s">
        <v>2121</v>
      </c>
      <c r="H215" s="175">
        <v>6.457</v>
      </c>
      <c r="I215" s="176"/>
      <c r="L215" s="172"/>
      <c r="M215" s="177"/>
      <c r="T215" s="178"/>
      <c r="AT215" s="173" t="s">
        <v>296</v>
      </c>
      <c r="AU215" s="173" t="s">
        <v>89</v>
      </c>
      <c r="AV215" s="13" t="s">
        <v>89</v>
      </c>
      <c r="AW215" s="13" t="s">
        <v>33</v>
      </c>
      <c r="AX215" s="13" t="s">
        <v>78</v>
      </c>
      <c r="AY215" s="173" t="s">
        <v>150</v>
      </c>
    </row>
    <row r="216" spans="2:51" s="14" customFormat="1" ht="12">
      <c r="B216" s="179"/>
      <c r="D216" s="150" t="s">
        <v>296</v>
      </c>
      <c r="E216" s="180" t="s">
        <v>1</v>
      </c>
      <c r="F216" s="181" t="s">
        <v>303</v>
      </c>
      <c r="H216" s="182">
        <v>11.409</v>
      </c>
      <c r="I216" s="183"/>
      <c r="L216" s="179"/>
      <c r="M216" s="184"/>
      <c r="T216" s="185"/>
      <c r="AT216" s="180" t="s">
        <v>296</v>
      </c>
      <c r="AU216" s="180" t="s">
        <v>89</v>
      </c>
      <c r="AV216" s="14" t="s">
        <v>171</v>
      </c>
      <c r="AW216" s="14" t="s">
        <v>33</v>
      </c>
      <c r="AX216" s="14" t="s">
        <v>86</v>
      </c>
      <c r="AY216" s="180" t="s">
        <v>150</v>
      </c>
    </row>
    <row r="217" spans="2:65" s="1" customFormat="1" ht="24.2" customHeight="1">
      <c r="B217" s="32"/>
      <c r="C217" s="154" t="s">
        <v>243</v>
      </c>
      <c r="D217" s="154" t="s">
        <v>172</v>
      </c>
      <c r="E217" s="155" t="s">
        <v>2122</v>
      </c>
      <c r="F217" s="156" t="s">
        <v>1862</v>
      </c>
      <c r="G217" s="157" t="s">
        <v>446</v>
      </c>
      <c r="H217" s="158">
        <v>8.039</v>
      </c>
      <c r="I217" s="159"/>
      <c r="J217" s="160">
        <f>ROUND(I217*H217,2)</f>
        <v>0</v>
      </c>
      <c r="K217" s="156" t="s">
        <v>294</v>
      </c>
      <c r="L217" s="32"/>
      <c r="M217" s="161" t="s">
        <v>1</v>
      </c>
      <c r="N217" s="162" t="s">
        <v>43</v>
      </c>
      <c r="P217" s="146">
        <f>O217*H217</f>
        <v>0</v>
      </c>
      <c r="Q217" s="146">
        <v>0</v>
      </c>
      <c r="R217" s="146">
        <f>Q217*H217</f>
        <v>0</v>
      </c>
      <c r="S217" s="146">
        <v>0</v>
      </c>
      <c r="T217" s="147">
        <f>S217*H217</f>
        <v>0</v>
      </c>
      <c r="AR217" s="148" t="s">
        <v>171</v>
      </c>
      <c r="AT217" s="148" t="s">
        <v>172</v>
      </c>
      <c r="AU217" s="148" t="s">
        <v>89</v>
      </c>
      <c r="AY217" s="17" t="s">
        <v>150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86</v>
      </c>
      <c r="BK217" s="149">
        <f>ROUND(I217*H217,2)</f>
        <v>0</v>
      </c>
      <c r="BL217" s="17" t="s">
        <v>171</v>
      </c>
      <c r="BM217" s="148" t="s">
        <v>2123</v>
      </c>
    </row>
    <row r="218" spans="2:51" s="12" customFormat="1" ht="12">
      <c r="B218" s="166"/>
      <c r="D218" s="150" t="s">
        <v>296</v>
      </c>
      <c r="E218" s="167" t="s">
        <v>1</v>
      </c>
      <c r="F218" s="168" t="s">
        <v>1864</v>
      </c>
      <c r="H218" s="167" t="s">
        <v>1</v>
      </c>
      <c r="I218" s="169"/>
      <c r="L218" s="166"/>
      <c r="M218" s="170"/>
      <c r="T218" s="171"/>
      <c r="AT218" s="167" t="s">
        <v>296</v>
      </c>
      <c r="AU218" s="167" t="s">
        <v>89</v>
      </c>
      <c r="AV218" s="12" t="s">
        <v>86</v>
      </c>
      <c r="AW218" s="12" t="s">
        <v>33</v>
      </c>
      <c r="AX218" s="12" t="s">
        <v>78</v>
      </c>
      <c r="AY218" s="167" t="s">
        <v>150</v>
      </c>
    </row>
    <row r="219" spans="2:51" s="13" customFormat="1" ht="12">
      <c r="B219" s="172"/>
      <c r="D219" s="150" t="s">
        <v>296</v>
      </c>
      <c r="E219" s="173" t="s">
        <v>1</v>
      </c>
      <c r="F219" s="174" t="s">
        <v>2124</v>
      </c>
      <c r="H219" s="175">
        <v>11.409</v>
      </c>
      <c r="I219" s="176"/>
      <c r="L219" s="172"/>
      <c r="M219" s="177"/>
      <c r="T219" s="178"/>
      <c r="AT219" s="173" t="s">
        <v>296</v>
      </c>
      <c r="AU219" s="173" t="s">
        <v>89</v>
      </c>
      <c r="AV219" s="13" t="s">
        <v>89</v>
      </c>
      <c r="AW219" s="13" t="s">
        <v>33</v>
      </c>
      <c r="AX219" s="13" t="s">
        <v>78</v>
      </c>
      <c r="AY219" s="173" t="s">
        <v>150</v>
      </c>
    </row>
    <row r="220" spans="2:51" s="12" customFormat="1" ht="12">
      <c r="B220" s="166"/>
      <c r="D220" s="150" t="s">
        <v>296</v>
      </c>
      <c r="E220" s="167" t="s">
        <v>1</v>
      </c>
      <c r="F220" s="168" t="s">
        <v>1865</v>
      </c>
      <c r="H220" s="167" t="s">
        <v>1</v>
      </c>
      <c r="I220" s="169"/>
      <c r="L220" s="166"/>
      <c r="M220" s="170"/>
      <c r="T220" s="171"/>
      <c r="AT220" s="167" t="s">
        <v>296</v>
      </c>
      <c r="AU220" s="167" t="s">
        <v>89</v>
      </c>
      <c r="AV220" s="12" t="s">
        <v>86</v>
      </c>
      <c r="AW220" s="12" t="s">
        <v>33</v>
      </c>
      <c r="AX220" s="12" t="s">
        <v>78</v>
      </c>
      <c r="AY220" s="167" t="s">
        <v>150</v>
      </c>
    </row>
    <row r="221" spans="2:51" s="13" customFormat="1" ht="12">
      <c r="B221" s="172"/>
      <c r="D221" s="150" t="s">
        <v>296</v>
      </c>
      <c r="E221" s="173" t="s">
        <v>1</v>
      </c>
      <c r="F221" s="174" t="s">
        <v>2125</v>
      </c>
      <c r="H221" s="175">
        <v>-0.78</v>
      </c>
      <c r="I221" s="176"/>
      <c r="L221" s="172"/>
      <c r="M221" s="177"/>
      <c r="T221" s="178"/>
      <c r="AT221" s="173" t="s">
        <v>296</v>
      </c>
      <c r="AU221" s="173" t="s">
        <v>89</v>
      </c>
      <c r="AV221" s="13" t="s">
        <v>89</v>
      </c>
      <c r="AW221" s="13" t="s">
        <v>33</v>
      </c>
      <c r="AX221" s="13" t="s">
        <v>78</v>
      </c>
      <c r="AY221" s="173" t="s">
        <v>150</v>
      </c>
    </row>
    <row r="222" spans="2:51" s="13" customFormat="1" ht="12">
      <c r="B222" s="172"/>
      <c r="D222" s="150" t="s">
        <v>296</v>
      </c>
      <c r="E222" s="173" t="s">
        <v>1</v>
      </c>
      <c r="F222" s="174" t="s">
        <v>2126</v>
      </c>
      <c r="H222" s="175">
        <v>-2.584</v>
      </c>
      <c r="I222" s="176"/>
      <c r="L222" s="172"/>
      <c r="M222" s="177"/>
      <c r="T222" s="178"/>
      <c r="AT222" s="173" t="s">
        <v>296</v>
      </c>
      <c r="AU222" s="173" t="s">
        <v>89</v>
      </c>
      <c r="AV222" s="13" t="s">
        <v>89</v>
      </c>
      <c r="AW222" s="13" t="s">
        <v>33</v>
      </c>
      <c r="AX222" s="13" t="s">
        <v>78</v>
      </c>
      <c r="AY222" s="173" t="s">
        <v>150</v>
      </c>
    </row>
    <row r="223" spans="2:51" s="13" customFormat="1" ht="12">
      <c r="B223" s="172"/>
      <c r="D223" s="150" t="s">
        <v>296</v>
      </c>
      <c r="E223" s="173" t="s">
        <v>1</v>
      </c>
      <c r="F223" s="174" t="s">
        <v>2127</v>
      </c>
      <c r="H223" s="175">
        <v>-0.006</v>
      </c>
      <c r="I223" s="176"/>
      <c r="L223" s="172"/>
      <c r="M223" s="177"/>
      <c r="T223" s="178"/>
      <c r="AT223" s="173" t="s">
        <v>296</v>
      </c>
      <c r="AU223" s="173" t="s">
        <v>89</v>
      </c>
      <c r="AV223" s="13" t="s">
        <v>89</v>
      </c>
      <c r="AW223" s="13" t="s">
        <v>33</v>
      </c>
      <c r="AX223" s="13" t="s">
        <v>78</v>
      </c>
      <c r="AY223" s="173" t="s">
        <v>150</v>
      </c>
    </row>
    <row r="224" spans="2:51" s="14" customFormat="1" ht="12">
      <c r="B224" s="179"/>
      <c r="D224" s="150" t="s">
        <v>296</v>
      </c>
      <c r="E224" s="180" t="s">
        <v>1</v>
      </c>
      <c r="F224" s="181" t="s">
        <v>303</v>
      </c>
      <c r="H224" s="182">
        <v>8.039</v>
      </c>
      <c r="I224" s="183"/>
      <c r="L224" s="179"/>
      <c r="M224" s="184"/>
      <c r="T224" s="185"/>
      <c r="AT224" s="180" t="s">
        <v>296</v>
      </c>
      <c r="AU224" s="180" t="s">
        <v>89</v>
      </c>
      <c r="AV224" s="14" t="s">
        <v>171</v>
      </c>
      <c r="AW224" s="14" t="s">
        <v>33</v>
      </c>
      <c r="AX224" s="14" t="s">
        <v>86</v>
      </c>
      <c r="AY224" s="180" t="s">
        <v>150</v>
      </c>
    </row>
    <row r="225" spans="2:51" s="12" customFormat="1" ht="12">
      <c r="B225" s="166"/>
      <c r="D225" s="150" t="s">
        <v>296</v>
      </c>
      <c r="E225" s="167" t="s">
        <v>1</v>
      </c>
      <c r="F225" s="168" t="s">
        <v>2128</v>
      </c>
      <c r="H225" s="167" t="s">
        <v>1</v>
      </c>
      <c r="I225" s="169"/>
      <c r="L225" s="166"/>
      <c r="M225" s="170"/>
      <c r="T225" s="171"/>
      <c r="AT225" s="167" t="s">
        <v>296</v>
      </c>
      <c r="AU225" s="167" t="s">
        <v>89</v>
      </c>
      <c r="AV225" s="12" t="s">
        <v>86</v>
      </c>
      <c r="AW225" s="12" t="s">
        <v>33</v>
      </c>
      <c r="AX225" s="12" t="s">
        <v>78</v>
      </c>
      <c r="AY225" s="167" t="s">
        <v>150</v>
      </c>
    </row>
    <row r="226" spans="2:51" s="12" customFormat="1" ht="12">
      <c r="B226" s="166"/>
      <c r="D226" s="150" t="s">
        <v>296</v>
      </c>
      <c r="E226" s="167" t="s">
        <v>1</v>
      </c>
      <c r="F226" s="168" t="s">
        <v>395</v>
      </c>
      <c r="H226" s="167" t="s">
        <v>1</v>
      </c>
      <c r="I226" s="169"/>
      <c r="L226" s="166"/>
      <c r="M226" s="170"/>
      <c r="T226" s="171"/>
      <c r="AT226" s="167" t="s">
        <v>296</v>
      </c>
      <c r="AU226" s="167" t="s">
        <v>89</v>
      </c>
      <c r="AV226" s="12" t="s">
        <v>86</v>
      </c>
      <c r="AW226" s="12" t="s">
        <v>33</v>
      </c>
      <c r="AX226" s="12" t="s">
        <v>78</v>
      </c>
      <c r="AY226" s="167" t="s">
        <v>150</v>
      </c>
    </row>
    <row r="227" spans="2:51" s="13" customFormat="1" ht="12">
      <c r="B227" s="172"/>
      <c r="D227" s="150" t="s">
        <v>296</v>
      </c>
      <c r="E227" s="173" t="s">
        <v>1</v>
      </c>
      <c r="F227" s="174" t="s">
        <v>2129</v>
      </c>
      <c r="H227" s="175">
        <v>4.556</v>
      </c>
      <c r="I227" s="176"/>
      <c r="L227" s="172"/>
      <c r="M227" s="177"/>
      <c r="T227" s="178"/>
      <c r="AT227" s="173" t="s">
        <v>296</v>
      </c>
      <c r="AU227" s="173" t="s">
        <v>89</v>
      </c>
      <c r="AV227" s="13" t="s">
        <v>89</v>
      </c>
      <c r="AW227" s="13" t="s">
        <v>33</v>
      </c>
      <c r="AX227" s="13" t="s">
        <v>78</v>
      </c>
      <c r="AY227" s="173" t="s">
        <v>150</v>
      </c>
    </row>
    <row r="228" spans="2:51" s="12" customFormat="1" ht="12">
      <c r="B228" s="166"/>
      <c r="D228" s="150" t="s">
        <v>296</v>
      </c>
      <c r="E228" s="167" t="s">
        <v>1</v>
      </c>
      <c r="F228" s="168" t="s">
        <v>2130</v>
      </c>
      <c r="H228" s="167" t="s">
        <v>1</v>
      </c>
      <c r="I228" s="169"/>
      <c r="L228" s="166"/>
      <c r="M228" s="170"/>
      <c r="T228" s="171"/>
      <c r="AT228" s="167" t="s">
        <v>296</v>
      </c>
      <c r="AU228" s="167" t="s">
        <v>89</v>
      </c>
      <c r="AV228" s="12" t="s">
        <v>86</v>
      </c>
      <c r="AW228" s="12" t="s">
        <v>33</v>
      </c>
      <c r="AX228" s="12" t="s">
        <v>78</v>
      </c>
      <c r="AY228" s="167" t="s">
        <v>150</v>
      </c>
    </row>
    <row r="229" spans="2:51" s="13" customFormat="1" ht="12">
      <c r="B229" s="172"/>
      <c r="D229" s="150" t="s">
        <v>296</v>
      </c>
      <c r="E229" s="173" t="s">
        <v>1</v>
      </c>
      <c r="F229" s="174" t="s">
        <v>2131</v>
      </c>
      <c r="H229" s="175">
        <v>-1.469</v>
      </c>
      <c r="I229" s="176"/>
      <c r="L229" s="172"/>
      <c r="M229" s="177"/>
      <c r="T229" s="178"/>
      <c r="AT229" s="173" t="s">
        <v>296</v>
      </c>
      <c r="AU229" s="173" t="s">
        <v>89</v>
      </c>
      <c r="AV229" s="13" t="s">
        <v>89</v>
      </c>
      <c r="AW229" s="13" t="s">
        <v>33</v>
      </c>
      <c r="AX229" s="13" t="s">
        <v>78</v>
      </c>
      <c r="AY229" s="173" t="s">
        <v>150</v>
      </c>
    </row>
    <row r="230" spans="2:51" s="15" customFormat="1" ht="12">
      <c r="B230" s="186"/>
      <c r="D230" s="150" t="s">
        <v>296</v>
      </c>
      <c r="E230" s="187" t="s">
        <v>1</v>
      </c>
      <c r="F230" s="188" t="s">
        <v>430</v>
      </c>
      <c r="H230" s="189">
        <v>3.087</v>
      </c>
      <c r="I230" s="190"/>
      <c r="L230" s="186"/>
      <c r="M230" s="191"/>
      <c r="T230" s="192"/>
      <c r="AT230" s="187" t="s">
        <v>296</v>
      </c>
      <c r="AU230" s="187" t="s">
        <v>89</v>
      </c>
      <c r="AV230" s="15" t="s">
        <v>166</v>
      </c>
      <c r="AW230" s="15" t="s">
        <v>33</v>
      </c>
      <c r="AX230" s="15" t="s">
        <v>78</v>
      </c>
      <c r="AY230" s="187" t="s">
        <v>150</v>
      </c>
    </row>
    <row r="231" spans="2:65" s="1" customFormat="1" ht="24.2" customHeight="1">
      <c r="B231" s="32"/>
      <c r="C231" s="136" t="s">
        <v>247</v>
      </c>
      <c r="D231" s="136" t="s">
        <v>153</v>
      </c>
      <c r="E231" s="137" t="s">
        <v>756</v>
      </c>
      <c r="F231" s="138" t="s">
        <v>757</v>
      </c>
      <c r="G231" s="139" t="s">
        <v>446</v>
      </c>
      <c r="H231" s="140">
        <v>3.43</v>
      </c>
      <c r="I231" s="141"/>
      <c r="J231" s="142">
        <f>ROUND(I231*H231,2)</f>
        <v>0</v>
      </c>
      <c r="K231" s="138" t="s">
        <v>1</v>
      </c>
      <c r="L231" s="143"/>
      <c r="M231" s="144" t="s">
        <v>1</v>
      </c>
      <c r="N231" s="145" t="s">
        <v>43</v>
      </c>
      <c r="P231" s="146">
        <f>O231*H231</f>
        <v>0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AR231" s="148" t="s">
        <v>195</v>
      </c>
      <c r="AT231" s="148" t="s">
        <v>153</v>
      </c>
      <c r="AU231" s="148" t="s">
        <v>89</v>
      </c>
      <c r="AY231" s="17" t="s">
        <v>150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7" t="s">
        <v>86</v>
      </c>
      <c r="BK231" s="149">
        <f>ROUND(I231*H231,2)</f>
        <v>0</v>
      </c>
      <c r="BL231" s="17" t="s">
        <v>171</v>
      </c>
      <c r="BM231" s="148" t="s">
        <v>2132</v>
      </c>
    </row>
    <row r="232" spans="2:51" s="12" customFormat="1" ht="12">
      <c r="B232" s="166"/>
      <c r="D232" s="150" t="s">
        <v>296</v>
      </c>
      <c r="E232" s="167" t="s">
        <v>1</v>
      </c>
      <c r="F232" s="168" t="s">
        <v>2133</v>
      </c>
      <c r="H232" s="167" t="s">
        <v>1</v>
      </c>
      <c r="I232" s="169"/>
      <c r="L232" s="166"/>
      <c r="M232" s="170"/>
      <c r="T232" s="171"/>
      <c r="AT232" s="167" t="s">
        <v>296</v>
      </c>
      <c r="AU232" s="167" t="s">
        <v>89</v>
      </c>
      <c r="AV232" s="12" t="s">
        <v>86</v>
      </c>
      <c r="AW232" s="12" t="s">
        <v>33</v>
      </c>
      <c r="AX232" s="12" t="s">
        <v>78</v>
      </c>
      <c r="AY232" s="167" t="s">
        <v>150</v>
      </c>
    </row>
    <row r="233" spans="2:51" s="12" customFormat="1" ht="12">
      <c r="B233" s="166"/>
      <c r="D233" s="150" t="s">
        <v>296</v>
      </c>
      <c r="E233" s="167" t="s">
        <v>1</v>
      </c>
      <c r="F233" s="168" t="s">
        <v>395</v>
      </c>
      <c r="H233" s="167" t="s">
        <v>1</v>
      </c>
      <c r="I233" s="169"/>
      <c r="L233" s="166"/>
      <c r="M233" s="170"/>
      <c r="T233" s="171"/>
      <c r="AT233" s="167" t="s">
        <v>296</v>
      </c>
      <c r="AU233" s="167" t="s">
        <v>89</v>
      </c>
      <c r="AV233" s="12" t="s">
        <v>86</v>
      </c>
      <c r="AW233" s="12" t="s">
        <v>33</v>
      </c>
      <c r="AX233" s="12" t="s">
        <v>78</v>
      </c>
      <c r="AY233" s="167" t="s">
        <v>150</v>
      </c>
    </row>
    <row r="234" spans="2:51" s="13" customFormat="1" ht="12">
      <c r="B234" s="172"/>
      <c r="D234" s="150" t="s">
        <v>296</v>
      </c>
      <c r="E234" s="173" t="s">
        <v>1</v>
      </c>
      <c r="F234" s="174" t="s">
        <v>2134</v>
      </c>
      <c r="H234" s="175">
        <v>3.43</v>
      </c>
      <c r="I234" s="176"/>
      <c r="L234" s="172"/>
      <c r="M234" s="177"/>
      <c r="T234" s="178"/>
      <c r="AT234" s="173" t="s">
        <v>296</v>
      </c>
      <c r="AU234" s="173" t="s">
        <v>89</v>
      </c>
      <c r="AV234" s="13" t="s">
        <v>89</v>
      </c>
      <c r="AW234" s="13" t="s">
        <v>33</v>
      </c>
      <c r="AX234" s="13" t="s">
        <v>78</v>
      </c>
      <c r="AY234" s="173" t="s">
        <v>150</v>
      </c>
    </row>
    <row r="235" spans="2:51" s="15" customFormat="1" ht="12">
      <c r="B235" s="186"/>
      <c r="D235" s="150" t="s">
        <v>296</v>
      </c>
      <c r="E235" s="187" t="s">
        <v>1</v>
      </c>
      <c r="F235" s="188" t="s">
        <v>430</v>
      </c>
      <c r="H235" s="189">
        <v>3.43</v>
      </c>
      <c r="I235" s="190"/>
      <c r="L235" s="186"/>
      <c r="M235" s="191"/>
      <c r="T235" s="192"/>
      <c r="AT235" s="187" t="s">
        <v>296</v>
      </c>
      <c r="AU235" s="187" t="s">
        <v>89</v>
      </c>
      <c r="AV235" s="15" t="s">
        <v>166</v>
      </c>
      <c r="AW235" s="15" t="s">
        <v>33</v>
      </c>
      <c r="AX235" s="15" t="s">
        <v>86</v>
      </c>
      <c r="AY235" s="187" t="s">
        <v>150</v>
      </c>
    </row>
    <row r="236" spans="2:65" s="1" customFormat="1" ht="24.2" customHeight="1">
      <c r="B236" s="32"/>
      <c r="C236" s="154" t="s">
        <v>251</v>
      </c>
      <c r="D236" s="154" t="s">
        <v>172</v>
      </c>
      <c r="E236" s="155" t="s">
        <v>783</v>
      </c>
      <c r="F236" s="156" t="s">
        <v>784</v>
      </c>
      <c r="G236" s="157" t="s">
        <v>446</v>
      </c>
      <c r="H236" s="158">
        <v>2.584</v>
      </c>
      <c r="I236" s="159"/>
      <c r="J236" s="160">
        <f>ROUND(I236*H236,2)</f>
        <v>0</v>
      </c>
      <c r="K236" s="156" t="s">
        <v>1</v>
      </c>
      <c r="L236" s="32"/>
      <c r="M236" s="161" t="s">
        <v>1</v>
      </c>
      <c r="N236" s="162" t="s">
        <v>43</v>
      </c>
      <c r="P236" s="146">
        <f>O236*H236</f>
        <v>0</v>
      </c>
      <c r="Q236" s="146">
        <v>0</v>
      </c>
      <c r="R236" s="146">
        <f>Q236*H236</f>
        <v>0</v>
      </c>
      <c r="S236" s="146">
        <v>0</v>
      </c>
      <c r="T236" s="147">
        <f>S236*H236</f>
        <v>0</v>
      </c>
      <c r="AR236" s="148" t="s">
        <v>171</v>
      </c>
      <c r="AT236" s="148" t="s">
        <v>172</v>
      </c>
      <c r="AU236" s="148" t="s">
        <v>89</v>
      </c>
      <c r="AY236" s="17" t="s">
        <v>150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86</v>
      </c>
      <c r="BK236" s="149">
        <f>ROUND(I236*H236,2)</f>
        <v>0</v>
      </c>
      <c r="BL236" s="17" t="s">
        <v>171</v>
      </c>
      <c r="BM236" s="148" t="s">
        <v>2135</v>
      </c>
    </row>
    <row r="237" spans="2:51" s="12" customFormat="1" ht="12">
      <c r="B237" s="166"/>
      <c r="D237" s="150" t="s">
        <v>296</v>
      </c>
      <c r="E237" s="167" t="s">
        <v>1</v>
      </c>
      <c r="F237" s="168" t="s">
        <v>395</v>
      </c>
      <c r="H237" s="167" t="s">
        <v>1</v>
      </c>
      <c r="I237" s="169"/>
      <c r="L237" s="166"/>
      <c r="M237" s="170"/>
      <c r="T237" s="171"/>
      <c r="AT237" s="167" t="s">
        <v>296</v>
      </c>
      <c r="AU237" s="167" t="s">
        <v>89</v>
      </c>
      <c r="AV237" s="12" t="s">
        <v>86</v>
      </c>
      <c r="AW237" s="12" t="s">
        <v>33</v>
      </c>
      <c r="AX237" s="12" t="s">
        <v>78</v>
      </c>
      <c r="AY237" s="167" t="s">
        <v>150</v>
      </c>
    </row>
    <row r="238" spans="2:51" s="13" customFormat="1" ht="12">
      <c r="B238" s="172"/>
      <c r="D238" s="150" t="s">
        <v>296</v>
      </c>
      <c r="E238" s="173" t="s">
        <v>1</v>
      </c>
      <c r="F238" s="174" t="s">
        <v>2136</v>
      </c>
      <c r="H238" s="175">
        <v>1.826</v>
      </c>
      <c r="I238" s="176"/>
      <c r="L238" s="172"/>
      <c r="M238" s="177"/>
      <c r="T238" s="178"/>
      <c r="AT238" s="173" t="s">
        <v>296</v>
      </c>
      <c r="AU238" s="173" t="s">
        <v>89</v>
      </c>
      <c r="AV238" s="13" t="s">
        <v>89</v>
      </c>
      <c r="AW238" s="13" t="s">
        <v>33</v>
      </c>
      <c r="AX238" s="13" t="s">
        <v>78</v>
      </c>
      <c r="AY238" s="173" t="s">
        <v>150</v>
      </c>
    </row>
    <row r="239" spans="2:51" s="12" customFormat="1" ht="12">
      <c r="B239" s="166"/>
      <c r="D239" s="150" t="s">
        <v>296</v>
      </c>
      <c r="E239" s="167" t="s">
        <v>1</v>
      </c>
      <c r="F239" s="168" t="s">
        <v>398</v>
      </c>
      <c r="H239" s="167" t="s">
        <v>1</v>
      </c>
      <c r="I239" s="169"/>
      <c r="L239" s="166"/>
      <c r="M239" s="170"/>
      <c r="T239" s="171"/>
      <c r="AT239" s="167" t="s">
        <v>296</v>
      </c>
      <c r="AU239" s="167" t="s">
        <v>89</v>
      </c>
      <c r="AV239" s="12" t="s">
        <v>86</v>
      </c>
      <c r="AW239" s="12" t="s">
        <v>33</v>
      </c>
      <c r="AX239" s="12" t="s">
        <v>78</v>
      </c>
      <c r="AY239" s="167" t="s">
        <v>150</v>
      </c>
    </row>
    <row r="240" spans="2:51" s="13" customFormat="1" ht="12">
      <c r="B240" s="172"/>
      <c r="D240" s="150" t="s">
        <v>296</v>
      </c>
      <c r="E240" s="173" t="s">
        <v>1</v>
      </c>
      <c r="F240" s="174" t="s">
        <v>2137</v>
      </c>
      <c r="H240" s="175">
        <v>0.764</v>
      </c>
      <c r="I240" s="176"/>
      <c r="L240" s="172"/>
      <c r="M240" s="177"/>
      <c r="T240" s="178"/>
      <c r="AT240" s="173" t="s">
        <v>296</v>
      </c>
      <c r="AU240" s="173" t="s">
        <v>89</v>
      </c>
      <c r="AV240" s="13" t="s">
        <v>89</v>
      </c>
      <c r="AW240" s="13" t="s">
        <v>33</v>
      </c>
      <c r="AX240" s="13" t="s">
        <v>78</v>
      </c>
      <c r="AY240" s="173" t="s">
        <v>150</v>
      </c>
    </row>
    <row r="241" spans="2:51" s="12" customFormat="1" ht="12">
      <c r="B241" s="166"/>
      <c r="D241" s="150" t="s">
        <v>296</v>
      </c>
      <c r="E241" s="167" t="s">
        <v>1</v>
      </c>
      <c r="F241" s="168" t="s">
        <v>2138</v>
      </c>
      <c r="H241" s="167" t="s">
        <v>1</v>
      </c>
      <c r="I241" s="169"/>
      <c r="L241" s="166"/>
      <c r="M241" s="170"/>
      <c r="T241" s="171"/>
      <c r="AT241" s="167" t="s">
        <v>296</v>
      </c>
      <c r="AU241" s="167" t="s">
        <v>89</v>
      </c>
      <c r="AV241" s="12" t="s">
        <v>86</v>
      </c>
      <c r="AW241" s="12" t="s">
        <v>33</v>
      </c>
      <c r="AX241" s="12" t="s">
        <v>78</v>
      </c>
      <c r="AY241" s="167" t="s">
        <v>150</v>
      </c>
    </row>
    <row r="242" spans="2:51" s="13" customFormat="1" ht="12">
      <c r="B242" s="172"/>
      <c r="D242" s="150" t="s">
        <v>296</v>
      </c>
      <c r="E242" s="173" t="s">
        <v>1</v>
      </c>
      <c r="F242" s="174" t="s">
        <v>2139</v>
      </c>
      <c r="H242" s="175">
        <v>-0.006</v>
      </c>
      <c r="I242" s="176"/>
      <c r="L242" s="172"/>
      <c r="M242" s="177"/>
      <c r="T242" s="178"/>
      <c r="AT242" s="173" t="s">
        <v>296</v>
      </c>
      <c r="AU242" s="173" t="s">
        <v>89</v>
      </c>
      <c r="AV242" s="13" t="s">
        <v>89</v>
      </c>
      <c r="AW242" s="13" t="s">
        <v>33</v>
      </c>
      <c r="AX242" s="13" t="s">
        <v>78</v>
      </c>
      <c r="AY242" s="173" t="s">
        <v>150</v>
      </c>
    </row>
    <row r="243" spans="2:51" s="14" customFormat="1" ht="12">
      <c r="B243" s="179"/>
      <c r="D243" s="150" t="s">
        <v>296</v>
      </c>
      <c r="E243" s="180" t="s">
        <v>1</v>
      </c>
      <c r="F243" s="181" t="s">
        <v>303</v>
      </c>
      <c r="H243" s="182">
        <v>2.584</v>
      </c>
      <c r="I243" s="183"/>
      <c r="L243" s="179"/>
      <c r="M243" s="184"/>
      <c r="T243" s="185"/>
      <c r="AT243" s="180" t="s">
        <v>296</v>
      </c>
      <c r="AU243" s="180" t="s">
        <v>89</v>
      </c>
      <c r="AV243" s="14" t="s">
        <v>171</v>
      </c>
      <c r="AW243" s="14" t="s">
        <v>33</v>
      </c>
      <c r="AX243" s="14" t="s">
        <v>86</v>
      </c>
      <c r="AY243" s="180" t="s">
        <v>150</v>
      </c>
    </row>
    <row r="244" spans="2:65" s="1" customFormat="1" ht="16.5" customHeight="1">
      <c r="B244" s="32"/>
      <c r="C244" s="136" t="s">
        <v>7</v>
      </c>
      <c r="D244" s="136" t="s">
        <v>153</v>
      </c>
      <c r="E244" s="137" t="s">
        <v>799</v>
      </c>
      <c r="F244" s="138" t="s">
        <v>800</v>
      </c>
      <c r="G244" s="139" t="s">
        <v>715</v>
      </c>
      <c r="H244" s="140">
        <v>4.794</v>
      </c>
      <c r="I244" s="141"/>
      <c r="J244" s="142">
        <f>ROUND(I244*H244,2)</f>
        <v>0</v>
      </c>
      <c r="K244" s="138" t="s">
        <v>294</v>
      </c>
      <c r="L244" s="143"/>
      <c r="M244" s="144" t="s">
        <v>1</v>
      </c>
      <c r="N244" s="145" t="s">
        <v>43</v>
      </c>
      <c r="P244" s="146">
        <f>O244*H244</f>
        <v>0</v>
      </c>
      <c r="Q244" s="146">
        <v>1</v>
      </c>
      <c r="R244" s="146">
        <f>Q244*H244</f>
        <v>4.794</v>
      </c>
      <c r="S244" s="146">
        <v>0</v>
      </c>
      <c r="T244" s="147">
        <f>S244*H244</f>
        <v>0</v>
      </c>
      <c r="AR244" s="148" t="s">
        <v>801</v>
      </c>
      <c r="AT244" s="148" t="s">
        <v>153</v>
      </c>
      <c r="AU244" s="148" t="s">
        <v>89</v>
      </c>
      <c r="AY244" s="17" t="s">
        <v>150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86</v>
      </c>
      <c r="BK244" s="149">
        <f>ROUND(I244*H244,2)</f>
        <v>0</v>
      </c>
      <c r="BL244" s="17" t="s">
        <v>801</v>
      </c>
      <c r="BM244" s="148" t="s">
        <v>2140</v>
      </c>
    </row>
    <row r="245" spans="2:47" s="1" customFormat="1" ht="19.5">
      <c r="B245" s="32"/>
      <c r="D245" s="150" t="s">
        <v>160</v>
      </c>
      <c r="F245" s="151" t="s">
        <v>803</v>
      </c>
      <c r="I245" s="152"/>
      <c r="L245" s="32"/>
      <c r="M245" s="153"/>
      <c r="T245" s="56"/>
      <c r="AT245" s="17" t="s">
        <v>160</v>
      </c>
      <c r="AU245" s="17" t="s">
        <v>89</v>
      </c>
    </row>
    <row r="246" spans="2:51" s="12" customFormat="1" ht="12">
      <c r="B246" s="166"/>
      <c r="D246" s="150" t="s">
        <v>296</v>
      </c>
      <c r="E246" s="167" t="s">
        <v>1</v>
      </c>
      <c r="F246" s="168" t="s">
        <v>2141</v>
      </c>
      <c r="H246" s="167" t="s">
        <v>1</v>
      </c>
      <c r="I246" s="169"/>
      <c r="L246" s="166"/>
      <c r="M246" s="170"/>
      <c r="T246" s="171"/>
      <c r="AT246" s="167" t="s">
        <v>296</v>
      </c>
      <c r="AU246" s="167" t="s">
        <v>89</v>
      </c>
      <c r="AV246" s="12" t="s">
        <v>86</v>
      </c>
      <c r="AW246" s="12" t="s">
        <v>33</v>
      </c>
      <c r="AX246" s="12" t="s">
        <v>78</v>
      </c>
      <c r="AY246" s="167" t="s">
        <v>150</v>
      </c>
    </row>
    <row r="247" spans="2:51" s="13" customFormat="1" ht="12">
      <c r="B247" s="172"/>
      <c r="D247" s="150" t="s">
        <v>296</v>
      </c>
      <c r="E247" s="173" t="s">
        <v>1</v>
      </c>
      <c r="F247" s="174" t="s">
        <v>2142</v>
      </c>
      <c r="H247" s="175">
        <v>4.794</v>
      </c>
      <c r="I247" s="176"/>
      <c r="L247" s="172"/>
      <c r="M247" s="177"/>
      <c r="T247" s="178"/>
      <c r="AT247" s="173" t="s">
        <v>296</v>
      </c>
      <c r="AU247" s="173" t="s">
        <v>89</v>
      </c>
      <c r="AV247" s="13" t="s">
        <v>89</v>
      </c>
      <c r="AW247" s="13" t="s">
        <v>33</v>
      </c>
      <c r="AX247" s="13" t="s">
        <v>78</v>
      </c>
      <c r="AY247" s="173" t="s">
        <v>150</v>
      </c>
    </row>
    <row r="248" spans="2:51" s="14" customFormat="1" ht="12">
      <c r="B248" s="179"/>
      <c r="D248" s="150" t="s">
        <v>296</v>
      </c>
      <c r="E248" s="180" t="s">
        <v>1</v>
      </c>
      <c r="F248" s="181" t="s">
        <v>303</v>
      </c>
      <c r="H248" s="182">
        <v>4.794</v>
      </c>
      <c r="I248" s="183"/>
      <c r="L248" s="179"/>
      <c r="M248" s="184"/>
      <c r="T248" s="185"/>
      <c r="AT248" s="180" t="s">
        <v>296</v>
      </c>
      <c r="AU248" s="180" t="s">
        <v>89</v>
      </c>
      <c r="AV248" s="14" t="s">
        <v>171</v>
      </c>
      <c r="AW248" s="14" t="s">
        <v>33</v>
      </c>
      <c r="AX248" s="14" t="s">
        <v>86</v>
      </c>
      <c r="AY248" s="180" t="s">
        <v>150</v>
      </c>
    </row>
    <row r="249" spans="2:63" s="11" customFormat="1" ht="20.85" customHeight="1">
      <c r="B249" s="124"/>
      <c r="D249" s="125" t="s">
        <v>77</v>
      </c>
      <c r="E249" s="134" t="s">
        <v>207</v>
      </c>
      <c r="F249" s="134" t="s">
        <v>845</v>
      </c>
      <c r="I249" s="127"/>
      <c r="J249" s="135">
        <f>BK249</f>
        <v>0</v>
      </c>
      <c r="L249" s="124"/>
      <c r="M249" s="129"/>
      <c r="P249" s="130">
        <f>SUM(P250:P286)</f>
        <v>0</v>
      </c>
      <c r="R249" s="130">
        <f>SUM(R250:R286)</f>
        <v>0</v>
      </c>
      <c r="T249" s="131">
        <f>SUM(T250:T286)</f>
        <v>3.5229999999999997</v>
      </c>
      <c r="AR249" s="125" t="s">
        <v>86</v>
      </c>
      <c r="AT249" s="132" t="s">
        <v>77</v>
      </c>
      <c r="AU249" s="132" t="s">
        <v>89</v>
      </c>
      <c r="AY249" s="125" t="s">
        <v>150</v>
      </c>
      <c r="BK249" s="133">
        <f>SUM(BK250:BK286)</f>
        <v>0</v>
      </c>
    </row>
    <row r="250" spans="2:65" s="1" customFormat="1" ht="24.2" customHeight="1">
      <c r="B250" s="32"/>
      <c r="C250" s="154" t="s">
        <v>258</v>
      </c>
      <c r="D250" s="154" t="s">
        <v>172</v>
      </c>
      <c r="E250" s="155" t="s">
        <v>2143</v>
      </c>
      <c r="F250" s="156" t="s">
        <v>2144</v>
      </c>
      <c r="G250" s="157" t="s">
        <v>293</v>
      </c>
      <c r="H250" s="158">
        <v>2.1</v>
      </c>
      <c r="I250" s="159"/>
      <c r="J250" s="160">
        <f>ROUND(I250*H250,2)</f>
        <v>0</v>
      </c>
      <c r="K250" s="156" t="s">
        <v>294</v>
      </c>
      <c r="L250" s="32"/>
      <c r="M250" s="161" t="s">
        <v>1</v>
      </c>
      <c r="N250" s="162" t="s">
        <v>43</v>
      </c>
      <c r="P250" s="146">
        <f>O250*H250</f>
        <v>0</v>
      </c>
      <c r="Q250" s="146">
        <v>0</v>
      </c>
      <c r="R250" s="146">
        <f>Q250*H250</f>
        <v>0</v>
      </c>
      <c r="S250" s="146">
        <v>0.26</v>
      </c>
      <c r="T250" s="147">
        <f>S250*H250</f>
        <v>0.546</v>
      </c>
      <c r="AR250" s="148" t="s">
        <v>171</v>
      </c>
      <c r="AT250" s="148" t="s">
        <v>172</v>
      </c>
      <c r="AU250" s="148" t="s">
        <v>166</v>
      </c>
      <c r="AY250" s="17" t="s">
        <v>150</v>
      </c>
      <c r="BE250" s="149">
        <f>IF(N250="základní",J250,0)</f>
        <v>0</v>
      </c>
      <c r="BF250" s="149">
        <f>IF(N250="snížená",J250,0)</f>
        <v>0</v>
      </c>
      <c r="BG250" s="149">
        <f>IF(N250="zákl. přenesená",J250,0)</f>
        <v>0</v>
      </c>
      <c r="BH250" s="149">
        <f>IF(N250="sníž. přenesená",J250,0)</f>
        <v>0</v>
      </c>
      <c r="BI250" s="149">
        <f>IF(N250="nulová",J250,0)</f>
        <v>0</v>
      </c>
      <c r="BJ250" s="17" t="s">
        <v>86</v>
      </c>
      <c r="BK250" s="149">
        <f>ROUND(I250*H250,2)</f>
        <v>0</v>
      </c>
      <c r="BL250" s="17" t="s">
        <v>171</v>
      </c>
      <c r="BM250" s="148" t="s">
        <v>2145</v>
      </c>
    </row>
    <row r="251" spans="2:51" s="12" customFormat="1" ht="12">
      <c r="B251" s="166"/>
      <c r="D251" s="150" t="s">
        <v>296</v>
      </c>
      <c r="E251" s="167" t="s">
        <v>1</v>
      </c>
      <c r="F251" s="168" t="s">
        <v>2146</v>
      </c>
      <c r="H251" s="167" t="s">
        <v>1</v>
      </c>
      <c r="I251" s="169"/>
      <c r="L251" s="166"/>
      <c r="M251" s="170"/>
      <c r="T251" s="171"/>
      <c r="AT251" s="167" t="s">
        <v>296</v>
      </c>
      <c r="AU251" s="167" t="s">
        <v>166</v>
      </c>
      <c r="AV251" s="12" t="s">
        <v>86</v>
      </c>
      <c r="AW251" s="12" t="s">
        <v>33</v>
      </c>
      <c r="AX251" s="12" t="s">
        <v>78</v>
      </c>
      <c r="AY251" s="167" t="s">
        <v>150</v>
      </c>
    </row>
    <row r="252" spans="2:51" s="12" customFormat="1" ht="12">
      <c r="B252" s="166"/>
      <c r="D252" s="150" t="s">
        <v>296</v>
      </c>
      <c r="E252" s="167" t="s">
        <v>1</v>
      </c>
      <c r="F252" s="168" t="s">
        <v>2147</v>
      </c>
      <c r="H252" s="167" t="s">
        <v>1</v>
      </c>
      <c r="I252" s="169"/>
      <c r="L252" s="166"/>
      <c r="M252" s="170"/>
      <c r="T252" s="171"/>
      <c r="AT252" s="167" t="s">
        <v>296</v>
      </c>
      <c r="AU252" s="167" t="s">
        <v>166</v>
      </c>
      <c r="AV252" s="12" t="s">
        <v>86</v>
      </c>
      <c r="AW252" s="12" t="s">
        <v>33</v>
      </c>
      <c r="AX252" s="12" t="s">
        <v>78</v>
      </c>
      <c r="AY252" s="167" t="s">
        <v>150</v>
      </c>
    </row>
    <row r="253" spans="2:51" s="12" customFormat="1" ht="12">
      <c r="B253" s="166"/>
      <c r="D253" s="150" t="s">
        <v>296</v>
      </c>
      <c r="E253" s="167" t="s">
        <v>1</v>
      </c>
      <c r="F253" s="168" t="s">
        <v>395</v>
      </c>
      <c r="H253" s="167" t="s">
        <v>1</v>
      </c>
      <c r="I253" s="169"/>
      <c r="L253" s="166"/>
      <c r="M253" s="170"/>
      <c r="T253" s="171"/>
      <c r="AT253" s="167" t="s">
        <v>296</v>
      </c>
      <c r="AU253" s="167" t="s">
        <v>166</v>
      </c>
      <c r="AV253" s="12" t="s">
        <v>86</v>
      </c>
      <c r="AW253" s="12" t="s">
        <v>33</v>
      </c>
      <c r="AX253" s="12" t="s">
        <v>78</v>
      </c>
      <c r="AY253" s="167" t="s">
        <v>150</v>
      </c>
    </row>
    <row r="254" spans="2:51" s="13" customFormat="1" ht="12">
      <c r="B254" s="172"/>
      <c r="D254" s="150" t="s">
        <v>296</v>
      </c>
      <c r="E254" s="173" t="s">
        <v>1</v>
      </c>
      <c r="F254" s="174" t="s">
        <v>2148</v>
      </c>
      <c r="H254" s="175">
        <v>2.1</v>
      </c>
      <c r="I254" s="176"/>
      <c r="L254" s="172"/>
      <c r="M254" s="177"/>
      <c r="T254" s="178"/>
      <c r="AT254" s="173" t="s">
        <v>296</v>
      </c>
      <c r="AU254" s="173" t="s">
        <v>166</v>
      </c>
      <c r="AV254" s="13" t="s">
        <v>89</v>
      </c>
      <c r="AW254" s="13" t="s">
        <v>33</v>
      </c>
      <c r="AX254" s="13" t="s">
        <v>78</v>
      </c>
      <c r="AY254" s="173" t="s">
        <v>150</v>
      </c>
    </row>
    <row r="255" spans="2:51" s="15" customFormat="1" ht="12">
      <c r="B255" s="186"/>
      <c r="D255" s="150" t="s">
        <v>296</v>
      </c>
      <c r="E255" s="187" t="s">
        <v>1</v>
      </c>
      <c r="F255" s="188" t="s">
        <v>430</v>
      </c>
      <c r="H255" s="189">
        <v>2.1</v>
      </c>
      <c r="I255" s="190"/>
      <c r="L255" s="186"/>
      <c r="M255" s="191"/>
      <c r="T255" s="192"/>
      <c r="AT255" s="187" t="s">
        <v>296</v>
      </c>
      <c r="AU255" s="187" t="s">
        <v>166</v>
      </c>
      <c r="AV255" s="15" t="s">
        <v>166</v>
      </c>
      <c r="AW255" s="15" t="s">
        <v>33</v>
      </c>
      <c r="AX255" s="15" t="s">
        <v>78</v>
      </c>
      <c r="AY255" s="187" t="s">
        <v>150</v>
      </c>
    </row>
    <row r="256" spans="2:51" s="14" customFormat="1" ht="12">
      <c r="B256" s="179"/>
      <c r="D256" s="150" t="s">
        <v>296</v>
      </c>
      <c r="E256" s="180" t="s">
        <v>1</v>
      </c>
      <c r="F256" s="181" t="s">
        <v>303</v>
      </c>
      <c r="H256" s="182">
        <v>2.1</v>
      </c>
      <c r="I256" s="183"/>
      <c r="L256" s="179"/>
      <c r="M256" s="184"/>
      <c r="T256" s="185"/>
      <c r="AT256" s="180" t="s">
        <v>296</v>
      </c>
      <c r="AU256" s="180" t="s">
        <v>166</v>
      </c>
      <c r="AV256" s="14" t="s">
        <v>171</v>
      </c>
      <c r="AW256" s="14" t="s">
        <v>33</v>
      </c>
      <c r="AX256" s="14" t="s">
        <v>86</v>
      </c>
      <c r="AY256" s="180" t="s">
        <v>150</v>
      </c>
    </row>
    <row r="257" spans="2:65" s="1" customFormat="1" ht="24.2" customHeight="1">
      <c r="B257" s="32"/>
      <c r="C257" s="154" t="s">
        <v>265</v>
      </c>
      <c r="D257" s="154" t="s">
        <v>172</v>
      </c>
      <c r="E257" s="155" t="s">
        <v>304</v>
      </c>
      <c r="F257" s="156" t="s">
        <v>305</v>
      </c>
      <c r="G257" s="157" t="s">
        <v>293</v>
      </c>
      <c r="H257" s="158">
        <v>3.4</v>
      </c>
      <c r="I257" s="159"/>
      <c r="J257" s="160">
        <f>ROUND(I257*H257,2)</f>
        <v>0</v>
      </c>
      <c r="K257" s="156" t="s">
        <v>294</v>
      </c>
      <c r="L257" s="32"/>
      <c r="M257" s="161" t="s">
        <v>1</v>
      </c>
      <c r="N257" s="162" t="s">
        <v>43</v>
      </c>
      <c r="P257" s="146">
        <f>O257*H257</f>
        <v>0</v>
      </c>
      <c r="Q257" s="146">
        <v>0</v>
      </c>
      <c r="R257" s="146">
        <f>Q257*H257</f>
        <v>0</v>
      </c>
      <c r="S257" s="146">
        <v>0.44</v>
      </c>
      <c r="T257" s="147">
        <f>S257*H257</f>
        <v>1.496</v>
      </c>
      <c r="AR257" s="148" t="s">
        <v>171</v>
      </c>
      <c r="AT257" s="148" t="s">
        <v>172</v>
      </c>
      <c r="AU257" s="148" t="s">
        <v>166</v>
      </c>
      <c r="AY257" s="17" t="s">
        <v>150</v>
      </c>
      <c r="BE257" s="149">
        <f>IF(N257="základní",J257,0)</f>
        <v>0</v>
      </c>
      <c r="BF257" s="149">
        <f>IF(N257="snížená",J257,0)</f>
        <v>0</v>
      </c>
      <c r="BG257" s="149">
        <f>IF(N257="zákl. přenesená",J257,0)</f>
        <v>0</v>
      </c>
      <c r="BH257" s="149">
        <f>IF(N257="sníž. přenesená",J257,0)</f>
        <v>0</v>
      </c>
      <c r="BI257" s="149">
        <f>IF(N257="nulová",J257,0)</f>
        <v>0</v>
      </c>
      <c r="BJ257" s="17" t="s">
        <v>86</v>
      </c>
      <c r="BK257" s="149">
        <f>ROUND(I257*H257,2)</f>
        <v>0</v>
      </c>
      <c r="BL257" s="17" t="s">
        <v>171</v>
      </c>
      <c r="BM257" s="148" t="s">
        <v>2149</v>
      </c>
    </row>
    <row r="258" spans="2:51" s="12" customFormat="1" ht="12">
      <c r="B258" s="166"/>
      <c r="D258" s="150" t="s">
        <v>296</v>
      </c>
      <c r="E258" s="167" t="s">
        <v>1</v>
      </c>
      <c r="F258" s="168" t="s">
        <v>2150</v>
      </c>
      <c r="H258" s="167" t="s">
        <v>1</v>
      </c>
      <c r="I258" s="169"/>
      <c r="L258" s="166"/>
      <c r="M258" s="170"/>
      <c r="T258" s="171"/>
      <c r="AT258" s="167" t="s">
        <v>296</v>
      </c>
      <c r="AU258" s="167" t="s">
        <v>166</v>
      </c>
      <c r="AV258" s="12" t="s">
        <v>86</v>
      </c>
      <c r="AW258" s="12" t="s">
        <v>33</v>
      </c>
      <c r="AX258" s="12" t="s">
        <v>78</v>
      </c>
      <c r="AY258" s="167" t="s">
        <v>150</v>
      </c>
    </row>
    <row r="259" spans="2:51" s="12" customFormat="1" ht="12">
      <c r="B259" s="166"/>
      <c r="D259" s="150" t="s">
        <v>296</v>
      </c>
      <c r="E259" s="167" t="s">
        <v>1</v>
      </c>
      <c r="F259" s="168" t="s">
        <v>2151</v>
      </c>
      <c r="H259" s="167" t="s">
        <v>1</v>
      </c>
      <c r="I259" s="169"/>
      <c r="L259" s="166"/>
      <c r="M259" s="170"/>
      <c r="T259" s="171"/>
      <c r="AT259" s="167" t="s">
        <v>296</v>
      </c>
      <c r="AU259" s="167" t="s">
        <v>166</v>
      </c>
      <c r="AV259" s="12" t="s">
        <v>86</v>
      </c>
      <c r="AW259" s="12" t="s">
        <v>33</v>
      </c>
      <c r="AX259" s="12" t="s">
        <v>78</v>
      </c>
      <c r="AY259" s="167" t="s">
        <v>150</v>
      </c>
    </row>
    <row r="260" spans="2:51" s="12" customFormat="1" ht="12">
      <c r="B260" s="166"/>
      <c r="D260" s="150" t="s">
        <v>296</v>
      </c>
      <c r="E260" s="167" t="s">
        <v>1</v>
      </c>
      <c r="F260" s="168" t="s">
        <v>395</v>
      </c>
      <c r="H260" s="167" t="s">
        <v>1</v>
      </c>
      <c r="I260" s="169"/>
      <c r="L260" s="166"/>
      <c r="M260" s="170"/>
      <c r="T260" s="171"/>
      <c r="AT260" s="167" t="s">
        <v>296</v>
      </c>
      <c r="AU260" s="167" t="s">
        <v>166</v>
      </c>
      <c r="AV260" s="12" t="s">
        <v>86</v>
      </c>
      <c r="AW260" s="12" t="s">
        <v>33</v>
      </c>
      <c r="AX260" s="12" t="s">
        <v>78</v>
      </c>
      <c r="AY260" s="167" t="s">
        <v>150</v>
      </c>
    </row>
    <row r="261" spans="2:51" s="13" customFormat="1" ht="12">
      <c r="B261" s="172"/>
      <c r="D261" s="150" t="s">
        <v>296</v>
      </c>
      <c r="E261" s="173" t="s">
        <v>1</v>
      </c>
      <c r="F261" s="174" t="s">
        <v>2152</v>
      </c>
      <c r="H261" s="175">
        <v>3.4</v>
      </c>
      <c r="I261" s="176"/>
      <c r="L261" s="172"/>
      <c r="M261" s="177"/>
      <c r="T261" s="178"/>
      <c r="AT261" s="173" t="s">
        <v>296</v>
      </c>
      <c r="AU261" s="173" t="s">
        <v>166</v>
      </c>
      <c r="AV261" s="13" t="s">
        <v>89</v>
      </c>
      <c r="AW261" s="13" t="s">
        <v>33</v>
      </c>
      <c r="AX261" s="13" t="s">
        <v>78</v>
      </c>
      <c r="AY261" s="173" t="s">
        <v>150</v>
      </c>
    </row>
    <row r="262" spans="2:51" s="14" customFormat="1" ht="12">
      <c r="B262" s="179"/>
      <c r="D262" s="150" t="s">
        <v>296</v>
      </c>
      <c r="E262" s="180" t="s">
        <v>1</v>
      </c>
      <c r="F262" s="181" t="s">
        <v>303</v>
      </c>
      <c r="H262" s="182">
        <v>3.4</v>
      </c>
      <c r="I262" s="183"/>
      <c r="L262" s="179"/>
      <c r="M262" s="184"/>
      <c r="T262" s="185"/>
      <c r="AT262" s="180" t="s">
        <v>296</v>
      </c>
      <c r="AU262" s="180" t="s">
        <v>166</v>
      </c>
      <c r="AV262" s="14" t="s">
        <v>171</v>
      </c>
      <c r="AW262" s="14" t="s">
        <v>33</v>
      </c>
      <c r="AX262" s="14" t="s">
        <v>86</v>
      </c>
      <c r="AY262" s="180" t="s">
        <v>150</v>
      </c>
    </row>
    <row r="263" spans="2:65" s="1" customFormat="1" ht="24.2" customHeight="1">
      <c r="B263" s="32"/>
      <c r="C263" s="154" t="s">
        <v>650</v>
      </c>
      <c r="D263" s="154" t="s">
        <v>172</v>
      </c>
      <c r="E263" s="155" t="s">
        <v>2153</v>
      </c>
      <c r="F263" s="156" t="s">
        <v>2154</v>
      </c>
      <c r="G263" s="157" t="s">
        <v>293</v>
      </c>
      <c r="H263" s="158">
        <v>4.4</v>
      </c>
      <c r="I263" s="159"/>
      <c r="J263" s="160">
        <f>ROUND(I263*H263,2)</f>
        <v>0</v>
      </c>
      <c r="K263" s="156" t="s">
        <v>294</v>
      </c>
      <c r="L263" s="32"/>
      <c r="M263" s="161" t="s">
        <v>1</v>
      </c>
      <c r="N263" s="162" t="s">
        <v>43</v>
      </c>
      <c r="P263" s="146">
        <f>O263*H263</f>
        <v>0</v>
      </c>
      <c r="Q263" s="146">
        <v>0</v>
      </c>
      <c r="R263" s="146">
        <f>Q263*H263</f>
        <v>0</v>
      </c>
      <c r="S263" s="146">
        <v>0.29</v>
      </c>
      <c r="T263" s="147">
        <f>S263*H263</f>
        <v>1.276</v>
      </c>
      <c r="AR263" s="148" t="s">
        <v>171</v>
      </c>
      <c r="AT263" s="148" t="s">
        <v>172</v>
      </c>
      <c r="AU263" s="148" t="s">
        <v>166</v>
      </c>
      <c r="AY263" s="17" t="s">
        <v>150</v>
      </c>
      <c r="BE263" s="149">
        <f>IF(N263="základní",J263,0)</f>
        <v>0</v>
      </c>
      <c r="BF263" s="149">
        <f>IF(N263="snížená",J263,0)</f>
        <v>0</v>
      </c>
      <c r="BG263" s="149">
        <f>IF(N263="zákl. přenesená",J263,0)</f>
        <v>0</v>
      </c>
      <c r="BH263" s="149">
        <f>IF(N263="sníž. přenesená",J263,0)</f>
        <v>0</v>
      </c>
      <c r="BI263" s="149">
        <f>IF(N263="nulová",J263,0)</f>
        <v>0</v>
      </c>
      <c r="BJ263" s="17" t="s">
        <v>86</v>
      </c>
      <c r="BK263" s="149">
        <f>ROUND(I263*H263,2)</f>
        <v>0</v>
      </c>
      <c r="BL263" s="17" t="s">
        <v>171</v>
      </c>
      <c r="BM263" s="148" t="s">
        <v>2155</v>
      </c>
    </row>
    <row r="264" spans="2:51" s="12" customFormat="1" ht="12">
      <c r="B264" s="166"/>
      <c r="D264" s="150" t="s">
        <v>296</v>
      </c>
      <c r="E264" s="167" t="s">
        <v>1</v>
      </c>
      <c r="F264" s="168" t="s">
        <v>2146</v>
      </c>
      <c r="H264" s="167" t="s">
        <v>1</v>
      </c>
      <c r="I264" s="169"/>
      <c r="L264" s="166"/>
      <c r="M264" s="170"/>
      <c r="T264" s="171"/>
      <c r="AT264" s="167" t="s">
        <v>296</v>
      </c>
      <c r="AU264" s="167" t="s">
        <v>166</v>
      </c>
      <c r="AV264" s="12" t="s">
        <v>86</v>
      </c>
      <c r="AW264" s="12" t="s">
        <v>33</v>
      </c>
      <c r="AX264" s="12" t="s">
        <v>78</v>
      </c>
      <c r="AY264" s="167" t="s">
        <v>150</v>
      </c>
    </row>
    <row r="265" spans="2:51" s="12" customFormat="1" ht="12">
      <c r="B265" s="166"/>
      <c r="D265" s="150" t="s">
        <v>296</v>
      </c>
      <c r="E265" s="167" t="s">
        <v>1</v>
      </c>
      <c r="F265" s="168" t="s">
        <v>2156</v>
      </c>
      <c r="H265" s="167" t="s">
        <v>1</v>
      </c>
      <c r="I265" s="169"/>
      <c r="L265" s="166"/>
      <c r="M265" s="170"/>
      <c r="T265" s="171"/>
      <c r="AT265" s="167" t="s">
        <v>296</v>
      </c>
      <c r="AU265" s="167" t="s">
        <v>166</v>
      </c>
      <c r="AV265" s="12" t="s">
        <v>86</v>
      </c>
      <c r="AW265" s="12" t="s">
        <v>33</v>
      </c>
      <c r="AX265" s="12" t="s">
        <v>78</v>
      </c>
      <c r="AY265" s="167" t="s">
        <v>150</v>
      </c>
    </row>
    <row r="266" spans="2:51" s="12" customFormat="1" ht="12">
      <c r="B266" s="166"/>
      <c r="D266" s="150" t="s">
        <v>296</v>
      </c>
      <c r="E266" s="167" t="s">
        <v>1</v>
      </c>
      <c r="F266" s="168" t="s">
        <v>395</v>
      </c>
      <c r="H266" s="167" t="s">
        <v>1</v>
      </c>
      <c r="I266" s="169"/>
      <c r="L266" s="166"/>
      <c r="M266" s="170"/>
      <c r="T266" s="171"/>
      <c r="AT266" s="167" t="s">
        <v>296</v>
      </c>
      <c r="AU266" s="167" t="s">
        <v>166</v>
      </c>
      <c r="AV266" s="12" t="s">
        <v>86</v>
      </c>
      <c r="AW266" s="12" t="s">
        <v>33</v>
      </c>
      <c r="AX266" s="12" t="s">
        <v>78</v>
      </c>
      <c r="AY266" s="167" t="s">
        <v>150</v>
      </c>
    </row>
    <row r="267" spans="2:51" s="13" customFormat="1" ht="12">
      <c r="B267" s="172"/>
      <c r="D267" s="150" t="s">
        <v>296</v>
      </c>
      <c r="E267" s="173" t="s">
        <v>1</v>
      </c>
      <c r="F267" s="174" t="s">
        <v>2148</v>
      </c>
      <c r="H267" s="175">
        <v>2.1</v>
      </c>
      <c r="I267" s="176"/>
      <c r="L267" s="172"/>
      <c r="M267" s="177"/>
      <c r="T267" s="178"/>
      <c r="AT267" s="173" t="s">
        <v>296</v>
      </c>
      <c r="AU267" s="173" t="s">
        <v>166</v>
      </c>
      <c r="AV267" s="13" t="s">
        <v>89</v>
      </c>
      <c r="AW267" s="13" t="s">
        <v>33</v>
      </c>
      <c r="AX267" s="13" t="s">
        <v>78</v>
      </c>
      <c r="AY267" s="173" t="s">
        <v>150</v>
      </c>
    </row>
    <row r="268" spans="2:51" s="15" customFormat="1" ht="12">
      <c r="B268" s="186"/>
      <c r="D268" s="150" t="s">
        <v>296</v>
      </c>
      <c r="E268" s="187" t="s">
        <v>1</v>
      </c>
      <c r="F268" s="188" t="s">
        <v>430</v>
      </c>
      <c r="H268" s="189">
        <v>2.1</v>
      </c>
      <c r="I268" s="190"/>
      <c r="L268" s="186"/>
      <c r="M268" s="191"/>
      <c r="T268" s="192"/>
      <c r="AT268" s="187" t="s">
        <v>296</v>
      </c>
      <c r="AU268" s="187" t="s">
        <v>166</v>
      </c>
      <c r="AV268" s="15" t="s">
        <v>166</v>
      </c>
      <c r="AW268" s="15" t="s">
        <v>33</v>
      </c>
      <c r="AX268" s="15" t="s">
        <v>78</v>
      </c>
      <c r="AY268" s="187" t="s">
        <v>150</v>
      </c>
    </row>
    <row r="269" spans="2:51" s="12" customFormat="1" ht="12">
      <c r="B269" s="166"/>
      <c r="D269" s="150" t="s">
        <v>296</v>
      </c>
      <c r="E269" s="167" t="s">
        <v>1</v>
      </c>
      <c r="F269" s="168" t="s">
        <v>2157</v>
      </c>
      <c r="H269" s="167" t="s">
        <v>1</v>
      </c>
      <c r="I269" s="169"/>
      <c r="L269" s="166"/>
      <c r="M269" s="170"/>
      <c r="T269" s="171"/>
      <c r="AT269" s="167" t="s">
        <v>296</v>
      </c>
      <c r="AU269" s="167" t="s">
        <v>166</v>
      </c>
      <c r="AV269" s="12" t="s">
        <v>86</v>
      </c>
      <c r="AW269" s="12" t="s">
        <v>33</v>
      </c>
      <c r="AX269" s="12" t="s">
        <v>78</v>
      </c>
      <c r="AY269" s="167" t="s">
        <v>150</v>
      </c>
    </row>
    <row r="270" spans="2:51" s="12" customFormat="1" ht="12">
      <c r="B270" s="166"/>
      <c r="D270" s="150" t="s">
        <v>296</v>
      </c>
      <c r="E270" s="167" t="s">
        <v>1</v>
      </c>
      <c r="F270" s="168" t="s">
        <v>398</v>
      </c>
      <c r="H270" s="167" t="s">
        <v>1</v>
      </c>
      <c r="I270" s="169"/>
      <c r="L270" s="166"/>
      <c r="M270" s="170"/>
      <c r="T270" s="171"/>
      <c r="AT270" s="167" t="s">
        <v>296</v>
      </c>
      <c r="AU270" s="167" t="s">
        <v>166</v>
      </c>
      <c r="AV270" s="12" t="s">
        <v>86</v>
      </c>
      <c r="AW270" s="12" t="s">
        <v>33</v>
      </c>
      <c r="AX270" s="12" t="s">
        <v>78</v>
      </c>
      <c r="AY270" s="167" t="s">
        <v>150</v>
      </c>
    </row>
    <row r="271" spans="2:51" s="13" customFormat="1" ht="12">
      <c r="B271" s="172"/>
      <c r="D271" s="150" t="s">
        <v>296</v>
      </c>
      <c r="E271" s="173" t="s">
        <v>1</v>
      </c>
      <c r="F271" s="174" t="s">
        <v>2158</v>
      </c>
      <c r="H271" s="175">
        <v>2.3</v>
      </c>
      <c r="I271" s="176"/>
      <c r="L271" s="172"/>
      <c r="M271" s="177"/>
      <c r="T271" s="178"/>
      <c r="AT271" s="173" t="s">
        <v>296</v>
      </c>
      <c r="AU271" s="173" t="s">
        <v>166</v>
      </c>
      <c r="AV271" s="13" t="s">
        <v>89</v>
      </c>
      <c r="AW271" s="13" t="s">
        <v>33</v>
      </c>
      <c r="AX271" s="13" t="s">
        <v>78</v>
      </c>
      <c r="AY271" s="173" t="s">
        <v>150</v>
      </c>
    </row>
    <row r="272" spans="2:51" s="15" customFormat="1" ht="12">
      <c r="B272" s="186"/>
      <c r="D272" s="150" t="s">
        <v>296</v>
      </c>
      <c r="E272" s="187" t="s">
        <v>1</v>
      </c>
      <c r="F272" s="188" t="s">
        <v>430</v>
      </c>
      <c r="H272" s="189">
        <v>2.3</v>
      </c>
      <c r="I272" s="190"/>
      <c r="L272" s="186"/>
      <c r="M272" s="191"/>
      <c r="T272" s="192"/>
      <c r="AT272" s="187" t="s">
        <v>296</v>
      </c>
      <c r="AU272" s="187" t="s">
        <v>166</v>
      </c>
      <c r="AV272" s="15" t="s">
        <v>166</v>
      </c>
      <c r="AW272" s="15" t="s">
        <v>33</v>
      </c>
      <c r="AX272" s="15" t="s">
        <v>78</v>
      </c>
      <c r="AY272" s="187" t="s">
        <v>150</v>
      </c>
    </row>
    <row r="273" spans="2:51" s="14" customFormat="1" ht="12">
      <c r="B273" s="179"/>
      <c r="D273" s="150" t="s">
        <v>296</v>
      </c>
      <c r="E273" s="180" t="s">
        <v>1</v>
      </c>
      <c r="F273" s="181" t="s">
        <v>303</v>
      </c>
      <c r="H273" s="182">
        <v>4.4</v>
      </c>
      <c r="I273" s="183"/>
      <c r="L273" s="179"/>
      <c r="M273" s="184"/>
      <c r="T273" s="185"/>
      <c r="AT273" s="180" t="s">
        <v>296</v>
      </c>
      <c r="AU273" s="180" t="s">
        <v>166</v>
      </c>
      <c r="AV273" s="14" t="s">
        <v>171</v>
      </c>
      <c r="AW273" s="14" t="s">
        <v>33</v>
      </c>
      <c r="AX273" s="14" t="s">
        <v>86</v>
      </c>
      <c r="AY273" s="180" t="s">
        <v>150</v>
      </c>
    </row>
    <row r="274" spans="2:65" s="1" customFormat="1" ht="16.5" customHeight="1">
      <c r="B274" s="32"/>
      <c r="C274" s="154" t="s">
        <v>654</v>
      </c>
      <c r="D274" s="154" t="s">
        <v>172</v>
      </c>
      <c r="E274" s="155" t="s">
        <v>2159</v>
      </c>
      <c r="F274" s="156" t="s">
        <v>2160</v>
      </c>
      <c r="G274" s="157" t="s">
        <v>188</v>
      </c>
      <c r="H274" s="158">
        <v>1</v>
      </c>
      <c r="I274" s="159"/>
      <c r="J274" s="160">
        <f>ROUND(I274*H274,2)</f>
        <v>0</v>
      </c>
      <c r="K274" s="156" t="s">
        <v>294</v>
      </c>
      <c r="L274" s="32"/>
      <c r="M274" s="161" t="s">
        <v>1</v>
      </c>
      <c r="N274" s="162" t="s">
        <v>43</v>
      </c>
      <c r="P274" s="146">
        <f>O274*H274</f>
        <v>0</v>
      </c>
      <c r="Q274" s="146">
        <v>0</v>
      </c>
      <c r="R274" s="146">
        <f>Q274*H274</f>
        <v>0</v>
      </c>
      <c r="S274" s="146">
        <v>0.205</v>
      </c>
      <c r="T274" s="147">
        <f>S274*H274</f>
        <v>0.205</v>
      </c>
      <c r="AR274" s="148" t="s">
        <v>171</v>
      </c>
      <c r="AT274" s="148" t="s">
        <v>172</v>
      </c>
      <c r="AU274" s="148" t="s">
        <v>166</v>
      </c>
      <c r="AY274" s="17" t="s">
        <v>150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17" t="s">
        <v>86</v>
      </c>
      <c r="BK274" s="149">
        <f>ROUND(I274*H274,2)</f>
        <v>0</v>
      </c>
      <c r="BL274" s="17" t="s">
        <v>171</v>
      </c>
      <c r="BM274" s="148" t="s">
        <v>2161</v>
      </c>
    </row>
    <row r="275" spans="2:51" s="12" customFormat="1" ht="12">
      <c r="B275" s="166"/>
      <c r="D275" s="150" t="s">
        <v>296</v>
      </c>
      <c r="E275" s="167" t="s">
        <v>1</v>
      </c>
      <c r="F275" s="168" t="s">
        <v>395</v>
      </c>
      <c r="H275" s="167" t="s">
        <v>1</v>
      </c>
      <c r="I275" s="169"/>
      <c r="L275" s="166"/>
      <c r="M275" s="170"/>
      <c r="T275" s="171"/>
      <c r="AT275" s="167" t="s">
        <v>296</v>
      </c>
      <c r="AU275" s="167" t="s">
        <v>166</v>
      </c>
      <c r="AV275" s="12" t="s">
        <v>86</v>
      </c>
      <c r="AW275" s="12" t="s">
        <v>33</v>
      </c>
      <c r="AX275" s="12" t="s">
        <v>78</v>
      </c>
      <c r="AY275" s="167" t="s">
        <v>150</v>
      </c>
    </row>
    <row r="276" spans="2:51" s="13" customFormat="1" ht="12">
      <c r="B276" s="172"/>
      <c r="D276" s="150" t="s">
        <v>296</v>
      </c>
      <c r="E276" s="173" t="s">
        <v>1</v>
      </c>
      <c r="F276" s="174" t="s">
        <v>2162</v>
      </c>
      <c r="H276" s="175">
        <v>1</v>
      </c>
      <c r="I276" s="176"/>
      <c r="L276" s="172"/>
      <c r="M276" s="177"/>
      <c r="T276" s="178"/>
      <c r="AT276" s="173" t="s">
        <v>296</v>
      </c>
      <c r="AU276" s="173" t="s">
        <v>166</v>
      </c>
      <c r="AV276" s="13" t="s">
        <v>89</v>
      </c>
      <c r="AW276" s="13" t="s">
        <v>33</v>
      </c>
      <c r="AX276" s="13" t="s">
        <v>78</v>
      </c>
      <c r="AY276" s="173" t="s">
        <v>150</v>
      </c>
    </row>
    <row r="277" spans="2:51" s="14" customFormat="1" ht="12">
      <c r="B277" s="179"/>
      <c r="D277" s="150" t="s">
        <v>296</v>
      </c>
      <c r="E277" s="180" t="s">
        <v>1</v>
      </c>
      <c r="F277" s="181" t="s">
        <v>303</v>
      </c>
      <c r="H277" s="182">
        <v>1</v>
      </c>
      <c r="I277" s="183"/>
      <c r="L277" s="179"/>
      <c r="M277" s="184"/>
      <c r="T277" s="185"/>
      <c r="AT277" s="180" t="s">
        <v>296</v>
      </c>
      <c r="AU277" s="180" t="s">
        <v>166</v>
      </c>
      <c r="AV277" s="14" t="s">
        <v>171</v>
      </c>
      <c r="AW277" s="14" t="s">
        <v>33</v>
      </c>
      <c r="AX277" s="14" t="s">
        <v>86</v>
      </c>
      <c r="AY277" s="180" t="s">
        <v>150</v>
      </c>
    </row>
    <row r="278" spans="2:65" s="1" customFormat="1" ht="21.75" customHeight="1">
      <c r="B278" s="32"/>
      <c r="C278" s="154" t="s">
        <v>661</v>
      </c>
      <c r="D278" s="154" t="s">
        <v>172</v>
      </c>
      <c r="E278" s="155" t="s">
        <v>1694</v>
      </c>
      <c r="F278" s="156" t="s">
        <v>1695</v>
      </c>
      <c r="G278" s="157" t="s">
        <v>715</v>
      </c>
      <c r="H278" s="158">
        <v>2.772</v>
      </c>
      <c r="I278" s="159"/>
      <c r="J278" s="160">
        <f>ROUND(I278*H278,2)</f>
        <v>0</v>
      </c>
      <c r="K278" s="156" t="s">
        <v>294</v>
      </c>
      <c r="L278" s="32"/>
      <c r="M278" s="161" t="s">
        <v>1</v>
      </c>
      <c r="N278" s="162" t="s">
        <v>43</v>
      </c>
      <c r="P278" s="146">
        <f>O278*H278</f>
        <v>0</v>
      </c>
      <c r="Q278" s="146">
        <v>0</v>
      </c>
      <c r="R278" s="146">
        <f>Q278*H278</f>
        <v>0</v>
      </c>
      <c r="S278" s="146">
        <v>0</v>
      </c>
      <c r="T278" s="147">
        <f>S278*H278</f>
        <v>0</v>
      </c>
      <c r="AR278" s="148" t="s">
        <v>171</v>
      </c>
      <c r="AT278" s="148" t="s">
        <v>172</v>
      </c>
      <c r="AU278" s="148" t="s">
        <v>166</v>
      </c>
      <c r="AY278" s="17" t="s">
        <v>150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17" t="s">
        <v>86</v>
      </c>
      <c r="BK278" s="149">
        <f>ROUND(I278*H278,2)</f>
        <v>0</v>
      </c>
      <c r="BL278" s="17" t="s">
        <v>171</v>
      </c>
      <c r="BM278" s="148" t="s">
        <v>2163</v>
      </c>
    </row>
    <row r="279" spans="2:51" s="13" customFormat="1" ht="12">
      <c r="B279" s="172"/>
      <c r="D279" s="150" t="s">
        <v>296</v>
      </c>
      <c r="E279" s="173" t="s">
        <v>1</v>
      </c>
      <c r="F279" s="174" t="s">
        <v>2164</v>
      </c>
      <c r="H279" s="175">
        <v>2.772</v>
      </c>
      <c r="I279" s="176"/>
      <c r="L279" s="172"/>
      <c r="M279" s="177"/>
      <c r="T279" s="178"/>
      <c r="AT279" s="173" t="s">
        <v>296</v>
      </c>
      <c r="AU279" s="173" t="s">
        <v>166</v>
      </c>
      <c r="AV279" s="13" t="s">
        <v>89</v>
      </c>
      <c r="AW279" s="13" t="s">
        <v>33</v>
      </c>
      <c r="AX279" s="13" t="s">
        <v>78</v>
      </c>
      <c r="AY279" s="173" t="s">
        <v>150</v>
      </c>
    </row>
    <row r="280" spans="2:51" s="14" customFormat="1" ht="12">
      <c r="B280" s="179"/>
      <c r="D280" s="150" t="s">
        <v>296</v>
      </c>
      <c r="E280" s="180" t="s">
        <v>1</v>
      </c>
      <c r="F280" s="181" t="s">
        <v>303</v>
      </c>
      <c r="H280" s="182">
        <v>2.772</v>
      </c>
      <c r="I280" s="183"/>
      <c r="L280" s="179"/>
      <c r="M280" s="184"/>
      <c r="T280" s="185"/>
      <c r="AT280" s="180" t="s">
        <v>296</v>
      </c>
      <c r="AU280" s="180" t="s">
        <v>166</v>
      </c>
      <c r="AV280" s="14" t="s">
        <v>171</v>
      </c>
      <c r="AW280" s="14" t="s">
        <v>33</v>
      </c>
      <c r="AX280" s="14" t="s">
        <v>86</v>
      </c>
      <c r="AY280" s="180" t="s">
        <v>150</v>
      </c>
    </row>
    <row r="281" spans="2:65" s="1" customFormat="1" ht="24.2" customHeight="1">
      <c r="B281" s="32"/>
      <c r="C281" s="154" t="s">
        <v>665</v>
      </c>
      <c r="D281" s="154" t="s">
        <v>172</v>
      </c>
      <c r="E281" s="155" t="s">
        <v>1700</v>
      </c>
      <c r="F281" s="156" t="s">
        <v>1701</v>
      </c>
      <c r="G281" s="157" t="s">
        <v>715</v>
      </c>
      <c r="H281" s="158">
        <v>44.352</v>
      </c>
      <c r="I281" s="159"/>
      <c r="J281" s="160">
        <f>ROUND(I281*H281,2)</f>
        <v>0</v>
      </c>
      <c r="K281" s="156" t="s">
        <v>294</v>
      </c>
      <c r="L281" s="32"/>
      <c r="M281" s="161" t="s">
        <v>1</v>
      </c>
      <c r="N281" s="162" t="s">
        <v>43</v>
      </c>
      <c r="P281" s="146">
        <f>O281*H281</f>
        <v>0</v>
      </c>
      <c r="Q281" s="146">
        <v>0</v>
      </c>
      <c r="R281" s="146">
        <f>Q281*H281</f>
        <v>0</v>
      </c>
      <c r="S281" s="146">
        <v>0</v>
      </c>
      <c r="T281" s="147">
        <f>S281*H281</f>
        <v>0</v>
      </c>
      <c r="AR281" s="148" t="s">
        <v>171</v>
      </c>
      <c r="AT281" s="148" t="s">
        <v>172</v>
      </c>
      <c r="AU281" s="148" t="s">
        <v>166</v>
      </c>
      <c r="AY281" s="17" t="s">
        <v>150</v>
      </c>
      <c r="BE281" s="149">
        <f>IF(N281="základní",J281,0)</f>
        <v>0</v>
      </c>
      <c r="BF281" s="149">
        <f>IF(N281="snížená",J281,0)</f>
        <v>0</v>
      </c>
      <c r="BG281" s="149">
        <f>IF(N281="zákl. přenesená",J281,0)</f>
        <v>0</v>
      </c>
      <c r="BH281" s="149">
        <f>IF(N281="sníž. přenesená",J281,0)</f>
        <v>0</v>
      </c>
      <c r="BI281" s="149">
        <f>IF(N281="nulová",J281,0)</f>
        <v>0</v>
      </c>
      <c r="BJ281" s="17" t="s">
        <v>86</v>
      </c>
      <c r="BK281" s="149">
        <f>ROUND(I281*H281,2)</f>
        <v>0</v>
      </c>
      <c r="BL281" s="17" t="s">
        <v>171</v>
      </c>
      <c r="BM281" s="148" t="s">
        <v>2165</v>
      </c>
    </row>
    <row r="282" spans="2:51" s="12" customFormat="1" ht="12">
      <c r="B282" s="166"/>
      <c r="D282" s="150" t="s">
        <v>296</v>
      </c>
      <c r="E282" s="167" t="s">
        <v>1</v>
      </c>
      <c r="F282" s="168" t="s">
        <v>2166</v>
      </c>
      <c r="H282" s="167" t="s">
        <v>1</v>
      </c>
      <c r="I282" s="169"/>
      <c r="L282" s="166"/>
      <c r="M282" s="170"/>
      <c r="T282" s="171"/>
      <c r="AT282" s="167" t="s">
        <v>296</v>
      </c>
      <c r="AU282" s="167" t="s">
        <v>166</v>
      </c>
      <c r="AV282" s="12" t="s">
        <v>86</v>
      </c>
      <c r="AW282" s="12" t="s">
        <v>33</v>
      </c>
      <c r="AX282" s="12" t="s">
        <v>78</v>
      </c>
      <c r="AY282" s="167" t="s">
        <v>150</v>
      </c>
    </row>
    <row r="283" spans="2:51" s="13" customFormat="1" ht="12">
      <c r="B283" s="172"/>
      <c r="D283" s="150" t="s">
        <v>296</v>
      </c>
      <c r="E283" s="173" t="s">
        <v>1</v>
      </c>
      <c r="F283" s="174" t="s">
        <v>2167</v>
      </c>
      <c r="H283" s="175">
        <v>44.352</v>
      </c>
      <c r="I283" s="176"/>
      <c r="L283" s="172"/>
      <c r="M283" s="177"/>
      <c r="T283" s="178"/>
      <c r="AT283" s="173" t="s">
        <v>296</v>
      </c>
      <c r="AU283" s="173" t="s">
        <v>166</v>
      </c>
      <c r="AV283" s="13" t="s">
        <v>89</v>
      </c>
      <c r="AW283" s="13" t="s">
        <v>33</v>
      </c>
      <c r="AX283" s="13" t="s">
        <v>86</v>
      </c>
      <c r="AY283" s="173" t="s">
        <v>150</v>
      </c>
    </row>
    <row r="284" spans="2:65" s="1" customFormat="1" ht="44.25" customHeight="1">
      <c r="B284" s="32"/>
      <c r="C284" s="154" t="s">
        <v>674</v>
      </c>
      <c r="D284" s="154" t="s">
        <v>172</v>
      </c>
      <c r="E284" s="155" t="s">
        <v>1731</v>
      </c>
      <c r="F284" s="156" t="s">
        <v>1732</v>
      </c>
      <c r="G284" s="157" t="s">
        <v>715</v>
      </c>
      <c r="H284" s="158">
        <v>2.772</v>
      </c>
      <c r="I284" s="159"/>
      <c r="J284" s="160">
        <f>ROUND(I284*H284,2)</f>
        <v>0</v>
      </c>
      <c r="K284" s="156" t="s">
        <v>294</v>
      </c>
      <c r="L284" s="32"/>
      <c r="M284" s="161" t="s">
        <v>1</v>
      </c>
      <c r="N284" s="162" t="s">
        <v>43</v>
      </c>
      <c r="P284" s="146">
        <f>O284*H284</f>
        <v>0</v>
      </c>
      <c r="Q284" s="146">
        <v>0</v>
      </c>
      <c r="R284" s="146">
        <f>Q284*H284</f>
        <v>0</v>
      </c>
      <c r="S284" s="146">
        <v>0</v>
      </c>
      <c r="T284" s="147">
        <f>S284*H284</f>
        <v>0</v>
      </c>
      <c r="AR284" s="148" t="s">
        <v>171</v>
      </c>
      <c r="AT284" s="148" t="s">
        <v>172</v>
      </c>
      <c r="AU284" s="148" t="s">
        <v>166</v>
      </c>
      <c r="AY284" s="17" t="s">
        <v>150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7" t="s">
        <v>86</v>
      </c>
      <c r="BK284" s="149">
        <f>ROUND(I284*H284,2)</f>
        <v>0</v>
      </c>
      <c r="BL284" s="17" t="s">
        <v>171</v>
      </c>
      <c r="BM284" s="148" t="s">
        <v>2168</v>
      </c>
    </row>
    <row r="285" spans="2:51" s="13" customFormat="1" ht="12">
      <c r="B285" s="172"/>
      <c r="D285" s="150" t="s">
        <v>296</v>
      </c>
      <c r="E285" s="173" t="s">
        <v>1</v>
      </c>
      <c r="F285" s="174" t="s">
        <v>2169</v>
      </c>
      <c r="H285" s="175">
        <v>2.772</v>
      </c>
      <c r="I285" s="176"/>
      <c r="L285" s="172"/>
      <c r="M285" s="177"/>
      <c r="T285" s="178"/>
      <c r="AT285" s="173" t="s">
        <v>296</v>
      </c>
      <c r="AU285" s="173" t="s">
        <v>166</v>
      </c>
      <c r="AV285" s="13" t="s">
        <v>89</v>
      </c>
      <c r="AW285" s="13" t="s">
        <v>33</v>
      </c>
      <c r="AX285" s="13" t="s">
        <v>78</v>
      </c>
      <c r="AY285" s="173" t="s">
        <v>150</v>
      </c>
    </row>
    <row r="286" spans="2:51" s="14" customFormat="1" ht="12">
      <c r="B286" s="179"/>
      <c r="D286" s="150" t="s">
        <v>296</v>
      </c>
      <c r="E286" s="180" t="s">
        <v>1</v>
      </c>
      <c r="F286" s="181" t="s">
        <v>303</v>
      </c>
      <c r="H286" s="182">
        <v>2.772</v>
      </c>
      <c r="I286" s="183"/>
      <c r="L286" s="179"/>
      <c r="M286" s="184"/>
      <c r="T286" s="185"/>
      <c r="AT286" s="180" t="s">
        <v>296</v>
      </c>
      <c r="AU286" s="180" t="s">
        <v>166</v>
      </c>
      <c r="AV286" s="14" t="s">
        <v>171</v>
      </c>
      <c r="AW286" s="14" t="s">
        <v>33</v>
      </c>
      <c r="AX286" s="14" t="s">
        <v>86</v>
      </c>
      <c r="AY286" s="180" t="s">
        <v>150</v>
      </c>
    </row>
    <row r="287" spans="2:63" s="11" customFormat="1" ht="20.85" customHeight="1">
      <c r="B287" s="124"/>
      <c r="D287" s="125" t="s">
        <v>77</v>
      </c>
      <c r="E287" s="134" t="s">
        <v>2170</v>
      </c>
      <c r="F287" s="134" t="s">
        <v>2171</v>
      </c>
      <c r="I287" s="127"/>
      <c r="J287" s="135">
        <f>BK287</f>
        <v>0</v>
      </c>
      <c r="L287" s="124"/>
      <c r="M287" s="129"/>
      <c r="P287" s="130">
        <f>SUM(P288:P309)</f>
        <v>0</v>
      </c>
      <c r="R287" s="130">
        <f>SUM(R288:R309)</f>
        <v>0</v>
      </c>
      <c r="T287" s="131">
        <f>SUM(T288:T309)</f>
        <v>1.0744</v>
      </c>
      <c r="AR287" s="125" t="s">
        <v>86</v>
      </c>
      <c r="AT287" s="132" t="s">
        <v>77</v>
      </c>
      <c r="AU287" s="132" t="s">
        <v>89</v>
      </c>
      <c r="AY287" s="125" t="s">
        <v>150</v>
      </c>
      <c r="BK287" s="133">
        <f>SUM(BK288:BK309)</f>
        <v>0</v>
      </c>
    </row>
    <row r="288" spans="2:65" s="1" customFormat="1" ht="24.2" customHeight="1">
      <c r="B288" s="32"/>
      <c r="C288" s="154" t="s">
        <v>679</v>
      </c>
      <c r="D288" s="154" t="s">
        <v>172</v>
      </c>
      <c r="E288" s="155" t="s">
        <v>347</v>
      </c>
      <c r="F288" s="156" t="s">
        <v>348</v>
      </c>
      <c r="G288" s="157" t="s">
        <v>293</v>
      </c>
      <c r="H288" s="158">
        <v>3.4</v>
      </c>
      <c r="I288" s="159"/>
      <c r="J288" s="160">
        <f>ROUND(I288*H288,2)</f>
        <v>0</v>
      </c>
      <c r="K288" s="156" t="s">
        <v>294</v>
      </c>
      <c r="L288" s="32"/>
      <c r="M288" s="161" t="s">
        <v>1</v>
      </c>
      <c r="N288" s="162" t="s">
        <v>43</v>
      </c>
      <c r="P288" s="146">
        <f>O288*H288</f>
        <v>0</v>
      </c>
      <c r="Q288" s="146">
        <v>0</v>
      </c>
      <c r="R288" s="146">
        <f>Q288*H288</f>
        <v>0</v>
      </c>
      <c r="S288" s="146">
        <v>0.316</v>
      </c>
      <c r="T288" s="147">
        <f>S288*H288</f>
        <v>1.0744</v>
      </c>
      <c r="AR288" s="148" t="s">
        <v>171</v>
      </c>
      <c r="AT288" s="148" t="s">
        <v>172</v>
      </c>
      <c r="AU288" s="148" t="s">
        <v>166</v>
      </c>
      <c r="AY288" s="17" t="s">
        <v>150</v>
      </c>
      <c r="BE288" s="149">
        <f>IF(N288="základní",J288,0)</f>
        <v>0</v>
      </c>
      <c r="BF288" s="149">
        <f>IF(N288="snížená",J288,0)</f>
        <v>0</v>
      </c>
      <c r="BG288" s="149">
        <f>IF(N288="zákl. přenesená",J288,0)</f>
        <v>0</v>
      </c>
      <c r="BH288" s="149">
        <f>IF(N288="sníž. přenesená",J288,0)</f>
        <v>0</v>
      </c>
      <c r="BI288" s="149">
        <f>IF(N288="nulová",J288,0)</f>
        <v>0</v>
      </c>
      <c r="BJ288" s="17" t="s">
        <v>86</v>
      </c>
      <c r="BK288" s="149">
        <f>ROUND(I288*H288,2)</f>
        <v>0</v>
      </c>
      <c r="BL288" s="17" t="s">
        <v>171</v>
      </c>
      <c r="BM288" s="148" t="s">
        <v>2172</v>
      </c>
    </row>
    <row r="289" spans="2:51" s="12" customFormat="1" ht="12">
      <c r="B289" s="166"/>
      <c r="D289" s="150" t="s">
        <v>296</v>
      </c>
      <c r="E289" s="167" t="s">
        <v>1</v>
      </c>
      <c r="F289" s="168" t="s">
        <v>2150</v>
      </c>
      <c r="H289" s="167" t="s">
        <v>1</v>
      </c>
      <c r="I289" s="169"/>
      <c r="L289" s="166"/>
      <c r="M289" s="170"/>
      <c r="T289" s="171"/>
      <c r="AT289" s="167" t="s">
        <v>296</v>
      </c>
      <c r="AU289" s="167" t="s">
        <v>166</v>
      </c>
      <c r="AV289" s="12" t="s">
        <v>86</v>
      </c>
      <c r="AW289" s="12" t="s">
        <v>33</v>
      </c>
      <c r="AX289" s="12" t="s">
        <v>78</v>
      </c>
      <c r="AY289" s="167" t="s">
        <v>150</v>
      </c>
    </row>
    <row r="290" spans="2:51" s="12" customFormat="1" ht="12">
      <c r="B290" s="166"/>
      <c r="D290" s="150" t="s">
        <v>296</v>
      </c>
      <c r="E290" s="167" t="s">
        <v>1</v>
      </c>
      <c r="F290" s="168" t="s">
        <v>2173</v>
      </c>
      <c r="H290" s="167" t="s">
        <v>1</v>
      </c>
      <c r="I290" s="169"/>
      <c r="L290" s="166"/>
      <c r="M290" s="170"/>
      <c r="T290" s="171"/>
      <c r="AT290" s="167" t="s">
        <v>296</v>
      </c>
      <c r="AU290" s="167" t="s">
        <v>166</v>
      </c>
      <c r="AV290" s="12" t="s">
        <v>86</v>
      </c>
      <c r="AW290" s="12" t="s">
        <v>33</v>
      </c>
      <c r="AX290" s="12" t="s">
        <v>78</v>
      </c>
      <c r="AY290" s="167" t="s">
        <v>150</v>
      </c>
    </row>
    <row r="291" spans="2:51" s="12" customFormat="1" ht="12">
      <c r="B291" s="166"/>
      <c r="D291" s="150" t="s">
        <v>296</v>
      </c>
      <c r="E291" s="167" t="s">
        <v>1</v>
      </c>
      <c r="F291" s="168" t="s">
        <v>395</v>
      </c>
      <c r="H291" s="167" t="s">
        <v>1</v>
      </c>
      <c r="I291" s="169"/>
      <c r="L291" s="166"/>
      <c r="M291" s="170"/>
      <c r="T291" s="171"/>
      <c r="AT291" s="167" t="s">
        <v>296</v>
      </c>
      <c r="AU291" s="167" t="s">
        <v>166</v>
      </c>
      <c r="AV291" s="12" t="s">
        <v>86</v>
      </c>
      <c r="AW291" s="12" t="s">
        <v>33</v>
      </c>
      <c r="AX291" s="12" t="s">
        <v>78</v>
      </c>
      <c r="AY291" s="167" t="s">
        <v>150</v>
      </c>
    </row>
    <row r="292" spans="2:51" s="13" customFormat="1" ht="12">
      <c r="B292" s="172"/>
      <c r="D292" s="150" t="s">
        <v>296</v>
      </c>
      <c r="E292" s="173" t="s">
        <v>1</v>
      </c>
      <c r="F292" s="174" t="s">
        <v>2152</v>
      </c>
      <c r="H292" s="175">
        <v>3.4</v>
      </c>
      <c r="I292" s="176"/>
      <c r="L292" s="172"/>
      <c r="M292" s="177"/>
      <c r="T292" s="178"/>
      <c r="AT292" s="173" t="s">
        <v>296</v>
      </c>
      <c r="AU292" s="173" t="s">
        <v>166</v>
      </c>
      <c r="AV292" s="13" t="s">
        <v>89</v>
      </c>
      <c r="AW292" s="13" t="s">
        <v>33</v>
      </c>
      <c r="AX292" s="13" t="s">
        <v>78</v>
      </c>
      <c r="AY292" s="173" t="s">
        <v>150</v>
      </c>
    </row>
    <row r="293" spans="2:51" s="15" customFormat="1" ht="12">
      <c r="B293" s="186"/>
      <c r="D293" s="150" t="s">
        <v>296</v>
      </c>
      <c r="E293" s="187" t="s">
        <v>1</v>
      </c>
      <c r="F293" s="188" t="s">
        <v>430</v>
      </c>
      <c r="H293" s="189">
        <v>3.4</v>
      </c>
      <c r="I293" s="190"/>
      <c r="L293" s="186"/>
      <c r="M293" s="191"/>
      <c r="T293" s="192"/>
      <c r="AT293" s="187" t="s">
        <v>296</v>
      </c>
      <c r="AU293" s="187" t="s">
        <v>166</v>
      </c>
      <c r="AV293" s="15" t="s">
        <v>166</v>
      </c>
      <c r="AW293" s="15" t="s">
        <v>33</v>
      </c>
      <c r="AX293" s="15" t="s">
        <v>78</v>
      </c>
      <c r="AY293" s="187" t="s">
        <v>150</v>
      </c>
    </row>
    <row r="294" spans="2:51" s="14" customFormat="1" ht="12">
      <c r="B294" s="179"/>
      <c r="D294" s="150" t="s">
        <v>296</v>
      </c>
      <c r="E294" s="180" t="s">
        <v>1</v>
      </c>
      <c r="F294" s="181" t="s">
        <v>303</v>
      </c>
      <c r="H294" s="182">
        <v>3.4</v>
      </c>
      <c r="I294" s="183"/>
      <c r="L294" s="179"/>
      <c r="M294" s="184"/>
      <c r="T294" s="185"/>
      <c r="AT294" s="180" t="s">
        <v>296</v>
      </c>
      <c r="AU294" s="180" t="s">
        <v>166</v>
      </c>
      <c r="AV294" s="14" t="s">
        <v>171</v>
      </c>
      <c r="AW294" s="14" t="s">
        <v>33</v>
      </c>
      <c r="AX294" s="14" t="s">
        <v>86</v>
      </c>
      <c r="AY294" s="180" t="s">
        <v>150</v>
      </c>
    </row>
    <row r="295" spans="2:65" s="1" customFormat="1" ht="21.75" customHeight="1">
      <c r="B295" s="32"/>
      <c r="C295" s="154" t="s">
        <v>690</v>
      </c>
      <c r="D295" s="154" t="s">
        <v>172</v>
      </c>
      <c r="E295" s="155" t="s">
        <v>2174</v>
      </c>
      <c r="F295" s="156" t="s">
        <v>2175</v>
      </c>
      <c r="G295" s="157" t="s">
        <v>188</v>
      </c>
      <c r="H295" s="158">
        <v>7.8</v>
      </c>
      <c r="I295" s="159"/>
      <c r="J295" s="160">
        <f>ROUND(I295*H295,2)</f>
        <v>0</v>
      </c>
      <c r="K295" s="156" t="s">
        <v>294</v>
      </c>
      <c r="L295" s="32"/>
      <c r="M295" s="161" t="s">
        <v>1</v>
      </c>
      <c r="N295" s="162" t="s">
        <v>43</v>
      </c>
      <c r="P295" s="146">
        <f>O295*H295</f>
        <v>0</v>
      </c>
      <c r="Q295" s="146">
        <v>0</v>
      </c>
      <c r="R295" s="146">
        <f>Q295*H295</f>
        <v>0</v>
      </c>
      <c r="S295" s="146">
        <v>0</v>
      </c>
      <c r="T295" s="147">
        <f>S295*H295</f>
        <v>0</v>
      </c>
      <c r="AR295" s="148" t="s">
        <v>171</v>
      </c>
      <c r="AT295" s="148" t="s">
        <v>172</v>
      </c>
      <c r="AU295" s="148" t="s">
        <v>166</v>
      </c>
      <c r="AY295" s="17" t="s">
        <v>150</v>
      </c>
      <c r="BE295" s="149">
        <f>IF(N295="základní",J295,0)</f>
        <v>0</v>
      </c>
      <c r="BF295" s="149">
        <f>IF(N295="snížená",J295,0)</f>
        <v>0</v>
      </c>
      <c r="BG295" s="149">
        <f>IF(N295="zákl. přenesená",J295,0)</f>
        <v>0</v>
      </c>
      <c r="BH295" s="149">
        <f>IF(N295="sníž. přenesená",J295,0)</f>
        <v>0</v>
      </c>
      <c r="BI295" s="149">
        <f>IF(N295="nulová",J295,0)</f>
        <v>0</v>
      </c>
      <c r="BJ295" s="17" t="s">
        <v>86</v>
      </c>
      <c r="BK295" s="149">
        <f>ROUND(I295*H295,2)</f>
        <v>0</v>
      </c>
      <c r="BL295" s="17" t="s">
        <v>171</v>
      </c>
      <c r="BM295" s="148" t="s">
        <v>2176</v>
      </c>
    </row>
    <row r="296" spans="2:51" s="12" customFormat="1" ht="12">
      <c r="B296" s="166"/>
      <c r="D296" s="150" t="s">
        <v>296</v>
      </c>
      <c r="E296" s="167" t="s">
        <v>1</v>
      </c>
      <c r="F296" s="168" t="s">
        <v>2177</v>
      </c>
      <c r="H296" s="167" t="s">
        <v>1</v>
      </c>
      <c r="I296" s="169"/>
      <c r="L296" s="166"/>
      <c r="M296" s="170"/>
      <c r="T296" s="171"/>
      <c r="AT296" s="167" t="s">
        <v>296</v>
      </c>
      <c r="AU296" s="167" t="s">
        <v>166</v>
      </c>
      <c r="AV296" s="12" t="s">
        <v>86</v>
      </c>
      <c r="AW296" s="12" t="s">
        <v>33</v>
      </c>
      <c r="AX296" s="12" t="s">
        <v>78</v>
      </c>
      <c r="AY296" s="167" t="s">
        <v>150</v>
      </c>
    </row>
    <row r="297" spans="2:51" s="12" customFormat="1" ht="12">
      <c r="B297" s="166"/>
      <c r="D297" s="150" t="s">
        <v>296</v>
      </c>
      <c r="E297" s="167" t="s">
        <v>1</v>
      </c>
      <c r="F297" s="168" t="s">
        <v>395</v>
      </c>
      <c r="H297" s="167" t="s">
        <v>1</v>
      </c>
      <c r="I297" s="169"/>
      <c r="L297" s="166"/>
      <c r="M297" s="170"/>
      <c r="T297" s="171"/>
      <c r="AT297" s="167" t="s">
        <v>296</v>
      </c>
      <c r="AU297" s="167" t="s">
        <v>166</v>
      </c>
      <c r="AV297" s="12" t="s">
        <v>86</v>
      </c>
      <c r="AW297" s="12" t="s">
        <v>33</v>
      </c>
      <c r="AX297" s="12" t="s">
        <v>78</v>
      </c>
      <c r="AY297" s="167" t="s">
        <v>150</v>
      </c>
    </row>
    <row r="298" spans="2:51" s="13" customFormat="1" ht="12">
      <c r="B298" s="172"/>
      <c r="D298" s="150" t="s">
        <v>296</v>
      </c>
      <c r="E298" s="173" t="s">
        <v>1</v>
      </c>
      <c r="F298" s="174" t="s">
        <v>2178</v>
      </c>
      <c r="H298" s="175">
        <v>7.8</v>
      </c>
      <c r="I298" s="176"/>
      <c r="L298" s="172"/>
      <c r="M298" s="177"/>
      <c r="T298" s="178"/>
      <c r="AT298" s="173" t="s">
        <v>296</v>
      </c>
      <c r="AU298" s="173" t="s">
        <v>166</v>
      </c>
      <c r="AV298" s="13" t="s">
        <v>89</v>
      </c>
      <c r="AW298" s="13" t="s">
        <v>33</v>
      </c>
      <c r="AX298" s="13" t="s">
        <v>78</v>
      </c>
      <c r="AY298" s="173" t="s">
        <v>150</v>
      </c>
    </row>
    <row r="299" spans="2:51" s="14" customFormat="1" ht="12">
      <c r="B299" s="179"/>
      <c r="D299" s="150" t="s">
        <v>296</v>
      </c>
      <c r="E299" s="180" t="s">
        <v>1</v>
      </c>
      <c r="F299" s="181" t="s">
        <v>303</v>
      </c>
      <c r="H299" s="182">
        <v>7.8</v>
      </c>
      <c r="I299" s="183"/>
      <c r="L299" s="179"/>
      <c r="M299" s="184"/>
      <c r="T299" s="185"/>
      <c r="AT299" s="180" t="s">
        <v>296</v>
      </c>
      <c r="AU299" s="180" t="s">
        <v>166</v>
      </c>
      <c r="AV299" s="14" t="s">
        <v>171</v>
      </c>
      <c r="AW299" s="14" t="s">
        <v>33</v>
      </c>
      <c r="AX299" s="14" t="s">
        <v>86</v>
      </c>
      <c r="AY299" s="180" t="s">
        <v>150</v>
      </c>
    </row>
    <row r="300" spans="2:65" s="1" customFormat="1" ht="21.75" customHeight="1">
      <c r="B300" s="32"/>
      <c r="C300" s="154" t="s">
        <v>695</v>
      </c>
      <c r="D300" s="154" t="s">
        <v>172</v>
      </c>
      <c r="E300" s="155" t="s">
        <v>1694</v>
      </c>
      <c r="F300" s="156" t="s">
        <v>1695</v>
      </c>
      <c r="G300" s="157" t="s">
        <v>715</v>
      </c>
      <c r="H300" s="158">
        <v>1.074</v>
      </c>
      <c r="I300" s="159"/>
      <c r="J300" s="160">
        <f>ROUND(I300*H300,2)</f>
        <v>0</v>
      </c>
      <c r="K300" s="156" t="s">
        <v>294</v>
      </c>
      <c r="L300" s="32"/>
      <c r="M300" s="161" t="s">
        <v>1</v>
      </c>
      <c r="N300" s="162" t="s">
        <v>43</v>
      </c>
      <c r="P300" s="146">
        <f>O300*H300</f>
        <v>0</v>
      </c>
      <c r="Q300" s="146">
        <v>0</v>
      </c>
      <c r="R300" s="146">
        <f>Q300*H300</f>
        <v>0</v>
      </c>
      <c r="S300" s="146">
        <v>0</v>
      </c>
      <c r="T300" s="147">
        <f>S300*H300</f>
        <v>0</v>
      </c>
      <c r="AR300" s="148" t="s">
        <v>171</v>
      </c>
      <c r="AT300" s="148" t="s">
        <v>172</v>
      </c>
      <c r="AU300" s="148" t="s">
        <v>166</v>
      </c>
      <c r="AY300" s="17" t="s">
        <v>150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86</v>
      </c>
      <c r="BK300" s="149">
        <f>ROUND(I300*H300,2)</f>
        <v>0</v>
      </c>
      <c r="BL300" s="17" t="s">
        <v>171</v>
      </c>
      <c r="BM300" s="148" t="s">
        <v>2179</v>
      </c>
    </row>
    <row r="301" spans="2:51" s="13" customFormat="1" ht="12">
      <c r="B301" s="172"/>
      <c r="D301" s="150" t="s">
        <v>296</v>
      </c>
      <c r="E301" s="173" t="s">
        <v>1</v>
      </c>
      <c r="F301" s="174" t="s">
        <v>2180</v>
      </c>
      <c r="H301" s="175">
        <v>1.074</v>
      </c>
      <c r="I301" s="176"/>
      <c r="L301" s="172"/>
      <c r="M301" s="177"/>
      <c r="T301" s="178"/>
      <c r="AT301" s="173" t="s">
        <v>296</v>
      </c>
      <c r="AU301" s="173" t="s">
        <v>166</v>
      </c>
      <c r="AV301" s="13" t="s">
        <v>89</v>
      </c>
      <c r="AW301" s="13" t="s">
        <v>33</v>
      </c>
      <c r="AX301" s="13" t="s">
        <v>78</v>
      </c>
      <c r="AY301" s="173" t="s">
        <v>150</v>
      </c>
    </row>
    <row r="302" spans="2:51" s="14" customFormat="1" ht="12">
      <c r="B302" s="179"/>
      <c r="D302" s="150" t="s">
        <v>296</v>
      </c>
      <c r="E302" s="180" t="s">
        <v>1</v>
      </c>
      <c r="F302" s="181" t="s">
        <v>303</v>
      </c>
      <c r="H302" s="182">
        <v>1.074</v>
      </c>
      <c r="I302" s="183"/>
      <c r="L302" s="179"/>
      <c r="M302" s="184"/>
      <c r="T302" s="185"/>
      <c r="AT302" s="180" t="s">
        <v>296</v>
      </c>
      <c r="AU302" s="180" t="s">
        <v>166</v>
      </c>
      <c r="AV302" s="14" t="s">
        <v>171</v>
      </c>
      <c r="AW302" s="14" t="s">
        <v>33</v>
      </c>
      <c r="AX302" s="14" t="s">
        <v>86</v>
      </c>
      <c r="AY302" s="180" t="s">
        <v>150</v>
      </c>
    </row>
    <row r="303" spans="2:65" s="1" customFormat="1" ht="24.2" customHeight="1">
      <c r="B303" s="32"/>
      <c r="C303" s="154" t="s">
        <v>702</v>
      </c>
      <c r="D303" s="154" t="s">
        <v>172</v>
      </c>
      <c r="E303" s="155" t="s">
        <v>1700</v>
      </c>
      <c r="F303" s="156" t="s">
        <v>1701</v>
      </c>
      <c r="G303" s="157" t="s">
        <v>715</v>
      </c>
      <c r="H303" s="158">
        <v>17.184</v>
      </c>
      <c r="I303" s="159"/>
      <c r="J303" s="160">
        <f>ROUND(I303*H303,2)</f>
        <v>0</v>
      </c>
      <c r="K303" s="156" t="s">
        <v>294</v>
      </c>
      <c r="L303" s="32"/>
      <c r="M303" s="161" t="s">
        <v>1</v>
      </c>
      <c r="N303" s="162" t="s">
        <v>43</v>
      </c>
      <c r="P303" s="146">
        <f>O303*H303</f>
        <v>0</v>
      </c>
      <c r="Q303" s="146">
        <v>0</v>
      </c>
      <c r="R303" s="146">
        <f>Q303*H303</f>
        <v>0</v>
      </c>
      <c r="S303" s="146">
        <v>0</v>
      </c>
      <c r="T303" s="147">
        <f>S303*H303</f>
        <v>0</v>
      </c>
      <c r="AR303" s="148" t="s">
        <v>171</v>
      </c>
      <c r="AT303" s="148" t="s">
        <v>172</v>
      </c>
      <c r="AU303" s="148" t="s">
        <v>166</v>
      </c>
      <c r="AY303" s="17" t="s">
        <v>150</v>
      </c>
      <c r="BE303" s="149">
        <f>IF(N303="základní",J303,0)</f>
        <v>0</v>
      </c>
      <c r="BF303" s="149">
        <f>IF(N303="snížená",J303,0)</f>
        <v>0</v>
      </c>
      <c r="BG303" s="149">
        <f>IF(N303="zákl. přenesená",J303,0)</f>
        <v>0</v>
      </c>
      <c r="BH303" s="149">
        <f>IF(N303="sníž. přenesená",J303,0)</f>
        <v>0</v>
      </c>
      <c r="BI303" s="149">
        <f>IF(N303="nulová",J303,0)</f>
        <v>0</v>
      </c>
      <c r="BJ303" s="17" t="s">
        <v>86</v>
      </c>
      <c r="BK303" s="149">
        <f>ROUND(I303*H303,2)</f>
        <v>0</v>
      </c>
      <c r="BL303" s="17" t="s">
        <v>171</v>
      </c>
      <c r="BM303" s="148" t="s">
        <v>2181</v>
      </c>
    </row>
    <row r="304" spans="2:51" s="12" customFormat="1" ht="12">
      <c r="B304" s="166"/>
      <c r="D304" s="150" t="s">
        <v>296</v>
      </c>
      <c r="E304" s="167" t="s">
        <v>1</v>
      </c>
      <c r="F304" s="168" t="s">
        <v>2166</v>
      </c>
      <c r="H304" s="167" t="s">
        <v>1</v>
      </c>
      <c r="I304" s="169"/>
      <c r="L304" s="166"/>
      <c r="M304" s="170"/>
      <c r="T304" s="171"/>
      <c r="AT304" s="167" t="s">
        <v>296</v>
      </c>
      <c r="AU304" s="167" t="s">
        <v>166</v>
      </c>
      <c r="AV304" s="12" t="s">
        <v>86</v>
      </c>
      <c r="AW304" s="12" t="s">
        <v>33</v>
      </c>
      <c r="AX304" s="12" t="s">
        <v>78</v>
      </c>
      <c r="AY304" s="167" t="s">
        <v>150</v>
      </c>
    </row>
    <row r="305" spans="2:51" s="13" customFormat="1" ht="12">
      <c r="B305" s="172"/>
      <c r="D305" s="150" t="s">
        <v>296</v>
      </c>
      <c r="E305" s="173" t="s">
        <v>1</v>
      </c>
      <c r="F305" s="174" t="s">
        <v>2182</v>
      </c>
      <c r="H305" s="175">
        <v>17.184</v>
      </c>
      <c r="I305" s="176"/>
      <c r="L305" s="172"/>
      <c r="M305" s="177"/>
      <c r="T305" s="178"/>
      <c r="AT305" s="173" t="s">
        <v>296</v>
      </c>
      <c r="AU305" s="173" t="s">
        <v>166</v>
      </c>
      <c r="AV305" s="13" t="s">
        <v>89</v>
      </c>
      <c r="AW305" s="13" t="s">
        <v>33</v>
      </c>
      <c r="AX305" s="13" t="s">
        <v>78</v>
      </c>
      <c r="AY305" s="173" t="s">
        <v>150</v>
      </c>
    </row>
    <row r="306" spans="2:51" s="14" customFormat="1" ht="12">
      <c r="B306" s="179"/>
      <c r="D306" s="150" t="s">
        <v>296</v>
      </c>
      <c r="E306" s="180" t="s">
        <v>1</v>
      </c>
      <c r="F306" s="181" t="s">
        <v>303</v>
      </c>
      <c r="H306" s="182">
        <v>17.184</v>
      </c>
      <c r="I306" s="183"/>
      <c r="L306" s="179"/>
      <c r="M306" s="184"/>
      <c r="T306" s="185"/>
      <c r="AT306" s="180" t="s">
        <v>296</v>
      </c>
      <c r="AU306" s="180" t="s">
        <v>166</v>
      </c>
      <c r="AV306" s="14" t="s">
        <v>171</v>
      </c>
      <c r="AW306" s="14" t="s">
        <v>33</v>
      </c>
      <c r="AX306" s="14" t="s">
        <v>86</v>
      </c>
      <c r="AY306" s="180" t="s">
        <v>150</v>
      </c>
    </row>
    <row r="307" spans="2:65" s="1" customFormat="1" ht="44.25" customHeight="1">
      <c r="B307" s="32"/>
      <c r="C307" s="154" t="s">
        <v>707</v>
      </c>
      <c r="D307" s="154" t="s">
        <v>172</v>
      </c>
      <c r="E307" s="155" t="s">
        <v>1737</v>
      </c>
      <c r="F307" s="156" t="s">
        <v>1738</v>
      </c>
      <c r="G307" s="157" t="s">
        <v>715</v>
      </c>
      <c r="H307" s="158">
        <v>1.074</v>
      </c>
      <c r="I307" s="159"/>
      <c r="J307" s="160">
        <f>ROUND(I307*H307,2)</f>
        <v>0</v>
      </c>
      <c r="K307" s="156" t="s">
        <v>294</v>
      </c>
      <c r="L307" s="32"/>
      <c r="M307" s="161" t="s">
        <v>1</v>
      </c>
      <c r="N307" s="162" t="s">
        <v>43</v>
      </c>
      <c r="P307" s="146">
        <f>O307*H307</f>
        <v>0</v>
      </c>
      <c r="Q307" s="146">
        <v>0</v>
      </c>
      <c r="R307" s="146">
        <f>Q307*H307</f>
        <v>0</v>
      </c>
      <c r="S307" s="146">
        <v>0</v>
      </c>
      <c r="T307" s="147">
        <f>S307*H307</f>
        <v>0</v>
      </c>
      <c r="AR307" s="148" t="s">
        <v>171</v>
      </c>
      <c r="AT307" s="148" t="s">
        <v>172</v>
      </c>
      <c r="AU307" s="148" t="s">
        <v>166</v>
      </c>
      <c r="AY307" s="17" t="s">
        <v>150</v>
      </c>
      <c r="BE307" s="149">
        <f>IF(N307="základní",J307,0)</f>
        <v>0</v>
      </c>
      <c r="BF307" s="149">
        <f>IF(N307="snížená",J307,0)</f>
        <v>0</v>
      </c>
      <c r="BG307" s="149">
        <f>IF(N307="zákl. přenesená",J307,0)</f>
        <v>0</v>
      </c>
      <c r="BH307" s="149">
        <f>IF(N307="sníž. přenesená",J307,0)</f>
        <v>0</v>
      </c>
      <c r="BI307" s="149">
        <f>IF(N307="nulová",J307,0)</f>
        <v>0</v>
      </c>
      <c r="BJ307" s="17" t="s">
        <v>86</v>
      </c>
      <c r="BK307" s="149">
        <f>ROUND(I307*H307,2)</f>
        <v>0</v>
      </c>
      <c r="BL307" s="17" t="s">
        <v>171</v>
      </c>
      <c r="BM307" s="148" t="s">
        <v>2183</v>
      </c>
    </row>
    <row r="308" spans="2:51" s="13" customFormat="1" ht="12">
      <c r="B308" s="172"/>
      <c r="D308" s="150" t="s">
        <v>296</v>
      </c>
      <c r="E308" s="173" t="s">
        <v>1</v>
      </c>
      <c r="F308" s="174" t="s">
        <v>2180</v>
      </c>
      <c r="H308" s="175">
        <v>1.074</v>
      </c>
      <c r="I308" s="176"/>
      <c r="L308" s="172"/>
      <c r="M308" s="177"/>
      <c r="T308" s="178"/>
      <c r="AT308" s="173" t="s">
        <v>296</v>
      </c>
      <c r="AU308" s="173" t="s">
        <v>166</v>
      </c>
      <c r="AV308" s="13" t="s">
        <v>89</v>
      </c>
      <c r="AW308" s="13" t="s">
        <v>33</v>
      </c>
      <c r="AX308" s="13" t="s">
        <v>78</v>
      </c>
      <c r="AY308" s="173" t="s">
        <v>150</v>
      </c>
    </row>
    <row r="309" spans="2:51" s="14" customFormat="1" ht="12">
      <c r="B309" s="179"/>
      <c r="D309" s="150" t="s">
        <v>296</v>
      </c>
      <c r="E309" s="180" t="s">
        <v>1</v>
      </c>
      <c r="F309" s="181" t="s">
        <v>303</v>
      </c>
      <c r="H309" s="182">
        <v>1.074</v>
      </c>
      <c r="I309" s="183"/>
      <c r="L309" s="179"/>
      <c r="M309" s="184"/>
      <c r="T309" s="185"/>
      <c r="AT309" s="180" t="s">
        <v>296</v>
      </c>
      <c r="AU309" s="180" t="s">
        <v>166</v>
      </c>
      <c r="AV309" s="14" t="s">
        <v>171</v>
      </c>
      <c r="AW309" s="14" t="s">
        <v>33</v>
      </c>
      <c r="AX309" s="14" t="s">
        <v>86</v>
      </c>
      <c r="AY309" s="180" t="s">
        <v>150</v>
      </c>
    </row>
    <row r="310" spans="2:63" s="11" customFormat="1" ht="22.9" customHeight="1">
      <c r="B310" s="124"/>
      <c r="D310" s="125" t="s">
        <v>77</v>
      </c>
      <c r="E310" s="134" t="s">
        <v>171</v>
      </c>
      <c r="F310" s="134" t="s">
        <v>1141</v>
      </c>
      <c r="I310" s="127"/>
      <c r="J310" s="135">
        <f>BK310</f>
        <v>0</v>
      </c>
      <c r="L310" s="124"/>
      <c r="M310" s="129"/>
      <c r="P310" s="130">
        <f>SUM(P311:P316)</f>
        <v>0</v>
      </c>
      <c r="R310" s="130">
        <f>SUM(R311:R316)</f>
        <v>1.4748006</v>
      </c>
      <c r="T310" s="131">
        <f>SUM(T311:T316)</f>
        <v>0</v>
      </c>
      <c r="AR310" s="125" t="s">
        <v>86</v>
      </c>
      <c r="AT310" s="132" t="s">
        <v>77</v>
      </c>
      <c r="AU310" s="132" t="s">
        <v>86</v>
      </c>
      <c r="AY310" s="125" t="s">
        <v>150</v>
      </c>
      <c r="BK310" s="133">
        <f>SUM(BK311:BK316)</f>
        <v>0</v>
      </c>
    </row>
    <row r="311" spans="2:65" s="1" customFormat="1" ht="33" customHeight="1">
      <c r="B311" s="32"/>
      <c r="C311" s="154" t="s">
        <v>712</v>
      </c>
      <c r="D311" s="154" t="s">
        <v>172</v>
      </c>
      <c r="E311" s="155" t="s">
        <v>1149</v>
      </c>
      <c r="F311" s="156" t="s">
        <v>2184</v>
      </c>
      <c r="G311" s="157" t="s">
        <v>446</v>
      </c>
      <c r="H311" s="158">
        <v>0.78</v>
      </c>
      <c r="I311" s="159"/>
      <c r="J311" s="160">
        <f>ROUND(I311*H311,2)</f>
        <v>0</v>
      </c>
      <c r="K311" s="156" t="s">
        <v>1</v>
      </c>
      <c r="L311" s="32"/>
      <c r="M311" s="161" t="s">
        <v>1</v>
      </c>
      <c r="N311" s="162" t="s">
        <v>43</v>
      </c>
      <c r="P311" s="146">
        <f>O311*H311</f>
        <v>0</v>
      </c>
      <c r="Q311" s="146">
        <v>1.89077</v>
      </c>
      <c r="R311" s="146">
        <f>Q311*H311</f>
        <v>1.4748006</v>
      </c>
      <c r="S311" s="146">
        <v>0</v>
      </c>
      <c r="T311" s="147">
        <f>S311*H311</f>
        <v>0</v>
      </c>
      <c r="AR311" s="148" t="s">
        <v>171</v>
      </c>
      <c r="AT311" s="148" t="s">
        <v>172</v>
      </c>
      <c r="AU311" s="148" t="s">
        <v>89</v>
      </c>
      <c r="AY311" s="17" t="s">
        <v>150</v>
      </c>
      <c r="BE311" s="149">
        <f>IF(N311="základní",J311,0)</f>
        <v>0</v>
      </c>
      <c r="BF311" s="149">
        <f>IF(N311="snížená",J311,0)</f>
        <v>0</v>
      </c>
      <c r="BG311" s="149">
        <f>IF(N311="zákl. přenesená",J311,0)</f>
        <v>0</v>
      </c>
      <c r="BH311" s="149">
        <f>IF(N311="sníž. přenesená",J311,0)</f>
        <v>0</v>
      </c>
      <c r="BI311" s="149">
        <f>IF(N311="nulová",J311,0)</f>
        <v>0</v>
      </c>
      <c r="BJ311" s="17" t="s">
        <v>86</v>
      </c>
      <c r="BK311" s="149">
        <f>ROUND(I311*H311,2)</f>
        <v>0</v>
      </c>
      <c r="BL311" s="17" t="s">
        <v>171</v>
      </c>
      <c r="BM311" s="148" t="s">
        <v>2185</v>
      </c>
    </row>
    <row r="312" spans="2:51" s="12" customFormat="1" ht="12">
      <c r="B312" s="166"/>
      <c r="D312" s="150" t="s">
        <v>296</v>
      </c>
      <c r="E312" s="167" t="s">
        <v>1</v>
      </c>
      <c r="F312" s="168" t="s">
        <v>395</v>
      </c>
      <c r="H312" s="167" t="s">
        <v>1</v>
      </c>
      <c r="I312" s="169"/>
      <c r="L312" s="166"/>
      <c r="M312" s="170"/>
      <c r="T312" s="171"/>
      <c r="AT312" s="167" t="s">
        <v>296</v>
      </c>
      <c r="AU312" s="167" t="s">
        <v>89</v>
      </c>
      <c r="AV312" s="12" t="s">
        <v>86</v>
      </c>
      <c r="AW312" s="12" t="s">
        <v>33</v>
      </c>
      <c r="AX312" s="12" t="s">
        <v>78</v>
      </c>
      <c r="AY312" s="167" t="s">
        <v>150</v>
      </c>
    </row>
    <row r="313" spans="2:51" s="13" customFormat="1" ht="12">
      <c r="B313" s="172"/>
      <c r="D313" s="150" t="s">
        <v>296</v>
      </c>
      <c r="E313" s="173" t="s">
        <v>1</v>
      </c>
      <c r="F313" s="174" t="s">
        <v>2186</v>
      </c>
      <c r="H313" s="175">
        <v>0.55</v>
      </c>
      <c r="I313" s="176"/>
      <c r="L313" s="172"/>
      <c r="M313" s="177"/>
      <c r="T313" s="178"/>
      <c r="AT313" s="173" t="s">
        <v>296</v>
      </c>
      <c r="AU313" s="173" t="s">
        <v>89</v>
      </c>
      <c r="AV313" s="13" t="s">
        <v>89</v>
      </c>
      <c r="AW313" s="13" t="s">
        <v>33</v>
      </c>
      <c r="AX313" s="13" t="s">
        <v>78</v>
      </c>
      <c r="AY313" s="173" t="s">
        <v>150</v>
      </c>
    </row>
    <row r="314" spans="2:51" s="12" customFormat="1" ht="12">
      <c r="B314" s="166"/>
      <c r="D314" s="150" t="s">
        <v>296</v>
      </c>
      <c r="E314" s="167" t="s">
        <v>1</v>
      </c>
      <c r="F314" s="168" t="s">
        <v>398</v>
      </c>
      <c r="H314" s="167" t="s">
        <v>1</v>
      </c>
      <c r="I314" s="169"/>
      <c r="L314" s="166"/>
      <c r="M314" s="170"/>
      <c r="T314" s="171"/>
      <c r="AT314" s="167" t="s">
        <v>296</v>
      </c>
      <c r="AU314" s="167" t="s">
        <v>89</v>
      </c>
      <c r="AV314" s="12" t="s">
        <v>86</v>
      </c>
      <c r="AW314" s="12" t="s">
        <v>33</v>
      </c>
      <c r="AX314" s="12" t="s">
        <v>78</v>
      </c>
      <c r="AY314" s="167" t="s">
        <v>150</v>
      </c>
    </row>
    <row r="315" spans="2:51" s="13" customFormat="1" ht="12">
      <c r="B315" s="172"/>
      <c r="D315" s="150" t="s">
        <v>296</v>
      </c>
      <c r="E315" s="173" t="s">
        <v>1</v>
      </c>
      <c r="F315" s="174" t="s">
        <v>2187</v>
      </c>
      <c r="H315" s="175">
        <v>0.23</v>
      </c>
      <c r="I315" s="176"/>
      <c r="L315" s="172"/>
      <c r="M315" s="177"/>
      <c r="T315" s="178"/>
      <c r="AT315" s="173" t="s">
        <v>296</v>
      </c>
      <c r="AU315" s="173" t="s">
        <v>89</v>
      </c>
      <c r="AV315" s="13" t="s">
        <v>89</v>
      </c>
      <c r="AW315" s="13" t="s">
        <v>33</v>
      </c>
      <c r="AX315" s="13" t="s">
        <v>78</v>
      </c>
      <c r="AY315" s="173" t="s">
        <v>150</v>
      </c>
    </row>
    <row r="316" spans="2:51" s="14" customFormat="1" ht="12">
      <c r="B316" s="179"/>
      <c r="D316" s="150" t="s">
        <v>296</v>
      </c>
      <c r="E316" s="180" t="s">
        <v>1</v>
      </c>
      <c r="F316" s="181" t="s">
        <v>303</v>
      </c>
      <c r="H316" s="182">
        <v>0.78</v>
      </c>
      <c r="I316" s="183"/>
      <c r="L316" s="179"/>
      <c r="M316" s="184"/>
      <c r="T316" s="185"/>
      <c r="AT316" s="180" t="s">
        <v>296</v>
      </c>
      <c r="AU316" s="180" t="s">
        <v>89</v>
      </c>
      <c r="AV316" s="14" t="s">
        <v>171</v>
      </c>
      <c r="AW316" s="14" t="s">
        <v>33</v>
      </c>
      <c r="AX316" s="14" t="s">
        <v>86</v>
      </c>
      <c r="AY316" s="180" t="s">
        <v>150</v>
      </c>
    </row>
    <row r="317" spans="2:63" s="11" customFormat="1" ht="22.9" customHeight="1">
      <c r="B317" s="124"/>
      <c r="D317" s="125" t="s">
        <v>77</v>
      </c>
      <c r="E317" s="134" t="s">
        <v>178</v>
      </c>
      <c r="F317" s="134" t="s">
        <v>1195</v>
      </c>
      <c r="I317" s="127"/>
      <c r="J317" s="135">
        <f>BK317</f>
        <v>0</v>
      </c>
      <c r="L317" s="124"/>
      <c r="M317" s="129"/>
      <c r="P317" s="130">
        <f>SUM(P318:P323)</f>
        <v>0</v>
      </c>
      <c r="R317" s="130">
        <f>SUM(R318:R323)</f>
        <v>0</v>
      </c>
      <c r="T317" s="131">
        <f>SUM(T318:T323)</f>
        <v>0</v>
      </c>
      <c r="AR317" s="125" t="s">
        <v>86</v>
      </c>
      <c r="AT317" s="132" t="s">
        <v>77</v>
      </c>
      <c r="AU317" s="132" t="s">
        <v>86</v>
      </c>
      <c r="AY317" s="125" t="s">
        <v>150</v>
      </c>
      <c r="BK317" s="133">
        <f>SUM(BK318:BK323)</f>
        <v>0</v>
      </c>
    </row>
    <row r="318" spans="2:65" s="1" customFormat="1" ht="21.75" customHeight="1">
      <c r="B318" s="32"/>
      <c r="C318" s="154" t="s">
        <v>718</v>
      </c>
      <c r="D318" s="154" t="s">
        <v>172</v>
      </c>
      <c r="E318" s="155" t="s">
        <v>2188</v>
      </c>
      <c r="F318" s="156" t="s">
        <v>2189</v>
      </c>
      <c r="G318" s="157" t="s">
        <v>293</v>
      </c>
      <c r="H318" s="158">
        <v>2.3</v>
      </c>
      <c r="I318" s="159"/>
      <c r="J318" s="160">
        <f>ROUND(I318*H318,2)</f>
        <v>0</v>
      </c>
      <c r="K318" s="156" t="s">
        <v>294</v>
      </c>
      <c r="L318" s="32"/>
      <c r="M318" s="161" t="s">
        <v>1</v>
      </c>
      <c r="N318" s="162" t="s">
        <v>43</v>
      </c>
      <c r="P318" s="146">
        <f>O318*H318</f>
        <v>0</v>
      </c>
      <c r="Q318" s="146">
        <v>0</v>
      </c>
      <c r="R318" s="146">
        <f>Q318*H318</f>
        <v>0</v>
      </c>
      <c r="S318" s="146">
        <v>0</v>
      </c>
      <c r="T318" s="147">
        <f>S318*H318</f>
        <v>0</v>
      </c>
      <c r="AR318" s="148" t="s">
        <v>171</v>
      </c>
      <c r="AT318" s="148" t="s">
        <v>172</v>
      </c>
      <c r="AU318" s="148" t="s">
        <v>89</v>
      </c>
      <c r="AY318" s="17" t="s">
        <v>150</v>
      </c>
      <c r="BE318" s="149">
        <f>IF(N318="základní",J318,0)</f>
        <v>0</v>
      </c>
      <c r="BF318" s="149">
        <f>IF(N318="snížená",J318,0)</f>
        <v>0</v>
      </c>
      <c r="BG318" s="149">
        <f>IF(N318="zákl. přenesená",J318,0)</f>
        <v>0</v>
      </c>
      <c r="BH318" s="149">
        <f>IF(N318="sníž. přenesená",J318,0)</f>
        <v>0</v>
      </c>
      <c r="BI318" s="149">
        <f>IF(N318="nulová",J318,0)</f>
        <v>0</v>
      </c>
      <c r="BJ318" s="17" t="s">
        <v>86</v>
      </c>
      <c r="BK318" s="149">
        <f>ROUND(I318*H318,2)</f>
        <v>0</v>
      </c>
      <c r="BL318" s="17" t="s">
        <v>171</v>
      </c>
      <c r="BM318" s="148" t="s">
        <v>2190</v>
      </c>
    </row>
    <row r="319" spans="2:51" s="12" customFormat="1" ht="12">
      <c r="B319" s="166"/>
      <c r="D319" s="150" t="s">
        <v>296</v>
      </c>
      <c r="E319" s="167" t="s">
        <v>1</v>
      </c>
      <c r="F319" s="168" t="s">
        <v>2157</v>
      </c>
      <c r="H319" s="167" t="s">
        <v>1</v>
      </c>
      <c r="I319" s="169"/>
      <c r="L319" s="166"/>
      <c r="M319" s="170"/>
      <c r="T319" s="171"/>
      <c r="AT319" s="167" t="s">
        <v>296</v>
      </c>
      <c r="AU319" s="167" t="s">
        <v>89</v>
      </c>
      <c r="AV319" s="12" t="s">
        <v>86</v>
      </c>
      <c r="AW319" s="12" t="s">
        <v>33</v>
      </c>
      <c r="AX319" s="12" t="s">
        <v>78</v>
      </c>
      <c r="AY319" s="167" t="s">
        <v>150</v>
      </c>
    </row>
    <row r="320" spans="2:51" s="12" customFormat="1" ht="12">
      <c r="B320" s="166"/>
      <c r="D320" s="150" t="s">
        <v>296</v>
      </c>
      <c r="E320" s="167" t="s">
        <v>1</v>
      </c>
      <c r="F320" s="168" t="s">
        <v>398</v>
      </c>
      <c r="H320" s="167" t="s">
        <v>1</v>
      </c>
      <c r="I320" s="169"/>
      <c r="L320" s="166"/>
      <c r="M320" s="170"/>
      <c r="T320" s="171"/>
      <c r="AT320" s="167" t="s">
        <v>296</v>
      </c>
      <c r="AU320" s="167" t="s">
        <v>89</v>
      </c>
      <c r="AV320" s="12" t="s">
        <v>86</v>
      </c>
      <c r="AW320" s="12" t="s">
        <v>33</v>
      </c>
      <c r="AX320" s="12" t="s">
        <v>78</v>
      </c>
      <c r="AY320" s="167" t="s">
        <v>150</v>
      </c>
    </row>
    <row r="321" spans="2:51" s="13" customFormat="1" ht="12">
      <c r="B321" s="172"/>
      <c r="D321" s="150" t="s">
        <v>296</v>
      </c>
      <c r="E321" s="173" t="s">
        <v>1</v>
      </c>
      <c r="F321" s="174" t="s">
        <v>2158</v>
      </c>
      <c r="H321" s="175">
        <v>2.3</v>
      </c>
      <c r="I321" s="176"/>
      <c r="L321" s="172"/>
      <c r="M321" s="177"/>
      <c r="T321" s="178"/>
      <c r="AT321" s="173" t="s">
        <v>296</v>
      </c>
      <c r="AU321" s="173" t="s">
        <v>89</v>
      </c>
      <c r="AV321" s="13" t="s">
        <v>89</v>
      </c>
      <c r="AW321" s="13" t="s">
        <v>33</v>
      </c>
      <c r="AX321" s="13" t="s">
        <v>78</v>
      </c>
      <c r="AY321" s="173" t="s">
        <v>150</v>
      </c>
    </row>
    <row r="322" spans="2:51" s="15" customFormat="1" ht="12">
      <c r="B322" s="186"/>
      <c r="D322" s="150" t="s">
        <v>296</v>
      </c>
      <c r="E322" s="187" t="s">
        <v>1</v>
      </c>
      <c r="F322" s="188" t="s">
        <v>430</v>
      </c>
      <c r="H322" s="189">
        <v>2.3</v>
      </c>
      <c r="I322" s="190"/>
      <c r="L322" s="186"/>
      <c r="M322" s="191"/>
      <c r="T322" s="192"/>
      <c r="AT322" s="187" t="s">
        <v>296</v>
      </c>
      <c r="AU322" s="187" t="s">
        <v>89</v>
      </c>
      <c r="AV322" s="15" t="s">
        <v>166</v>
      </c>
      <c r="AW322" s="15" t="s">
        <v>33</v>
      </c>
      <c r="AX322" s="15" t="s">
        <v>78</v>
      </c>
      <c r="AY322" s="187" t="s">
        <v>150</v>
      </c>
    </row>
    <row r="323" spans="2:51" s="14" customFormat="1" ht="12">
      <c r="B323" s="179"/>
      <c r="D323" s="150" t="s">
        <v>296</v>
      </c>
      <c r="E323" s="180" t="s">
        <v>1</v>
      </c>
      <c r="F323" s="181" t="s">
        <v>303</v>
      </c>
      <c r="H323" s="182">
        <v>2.3</v>
      </c>
      <c r="I323" s="183"/>
      <c r="L323" s="179"/>
      <c r="M323" s="184"/>
      <c r="T323" s="185"/>
      <c r="AT323" s="180" t="s">
        <v>296</v>
      </c>
      <c r="AU323" s="180" t="s">
        <v>89</v>
      </c>
      <c r="AV323" s="14" t="s">
        <v>171</v>
      </c>
      <c r="AW323" s="14" t="s">
        <v>33</v>
      </c>
      <c r="AX323" s="14" t="s">
        <v>86</v>
      </c>
      <c r="AY323" s="180" t="s">
        <v>150</v>
      </c>
    </row>
    <row r="324" spans="2:63" s="11" customFormat="1" ht="22.9" customHeight="1">
      <c r="B324" s="124"/>
      <c r="D324" s="125" t="s">
        <v>77</v>
      </c>
      <c r="E324" s="134" t="s">
        <v>195</v>
      </c>
      <c r="F324" s="134" t="s">
        <v>1251</v>
      </c>
      <c r="I324" s="127"/>
      <c r="J324" s="135">
        <f>BK324</f>
        <v>0</v>
      </c>
      <c r="L324" s="124"/>
      <c r="M324" s="129"/>
      <c r="P324" s="130">
        <f>SUM(P325:P430)</f>
        <v>0</v>
      </c>
      <c r="R324" s="130">
        <f>SUM(R325:R430)</f>
        <v>1.2129858599999999</v>
      </c>
      <c r="T324" s="131">
        <f>SUM(T325:T430)</f>
        <v>0</v>
      </c>
      <c r="AR324" s="125" t="s">
        <v>86</v>
      </c>
      <c r="AT324" s="132" t="s">
        <v>77</v>
      </c>
      <c r="AU324" s="132" t="s">
        <v>86</v>
      </c>
      <c r="AY324" s="125" t="s">
        <v>150</v>
      </c>
      <c r="BK324" s="133">
        <f>SUM(BK325:BK430)</f>
        <v>0</v>
      </c>
    </row>
    <row r="325" spans="2:65" s="1" customFormat="1" ht="16.5" customHeight="1">
      <c r="B325" s="32"/>
      <c r="C325" s="154" t="s">
        <v>726</v>
      </c>
      <c r="D325" s="154" t="s">
        <v>172</v>
      </c>
      <c r="E325" s="155" t="s">
        <v>2191</v>
      </c>
      <c r="F325" s="156" t="s">
        <v>2192</v>
      </c>
      <c r="G325" s="157" t="s">
        <v>849</v>
      </c>
      <c r="H325" s="158">
        <v>2</v>
      </c>
      <c r="I325" s="159"/>
      <c r="J325" s="160">
        <f>ROUND(I325*H325,2)</f>
        <v>0</v>
      </c>
      <c r="K325" s="156" t="s">
        <v>1</v>
      </c>
      <c r="L325" s="32"/>
      <c r="M325" s="161" t="s">
        <v>1</v>
      </c>
      <c r="N325" s="162" t="s">
        <v>43</v>
      </c>
      <c r="P325" s="146">
        <f>O325*H325</f>
        <v>0</v>
      </c>
      <c r="Q325" s="146">
        <v>0.00018</v>
      </c>
      <c r="R325" s="146">
        <f>Q325*H325</f>
        <v>0.00036</v>
      </c>
      <c r="S325" s="146">
        <v>0</v>
      </c>
      <c r="T325" s="147">
        <f>S325*H325</f>
        <v>0</v>
      </c>
      <c r="AR325" s="148" t="s">
        <v>171</v>
      </c>
      <c r="AT325" s="148" t="s">
        <v>172</v>
      </c>
      <c r="AU325" s="148" t="s">
        <v>89</v>
      </c>
      <c r="AY325" s="17" t="s">
        <v>150</v>
      </c>
      <c r="BE325" s="149">
        <f>IF(N325="základní",J325,0)</f>
        <v>0</v>
      </c>
      <c r="BF325" s="149">
        <f>IF(N325="snížená",J325,0)</f>
        <v>0</v>
      </c>
      <c r="BG325" s="149">
        <f>IF(N325="zákl. přenesená",J325,0)</f>
        <v>0</v>
      </c>
      <c r="BH325" s="149">
        <f>IF(N325="sníž. přenesená",J325,0)</f>
        <v>0</v>
      </c>
      <c r="BI325" s="149">
        <f>IF(N325="nulová",J325,0)</f>
        <v>0</v>
      </c>
      <c r="BJ325" s="17" t="s">
        <v>86</v>
      </c>
      <c r="BK325" s="149">
        <f>ROUND(I325*H325,2)</f>
        <v>0</v>
      </c>
      <c r="BL325" s="17" t="s">
        <v>171</v>
      </c>
      <c r="BM325" s="148" t="s">
        <v>2193</v>
      </c>
    </row>
    <row r="326" spans="2:51" s="12" customFormat="1" ht="12">
      <c r="B326" s="166"/>
      <c r="D326" s="150" t="s">
        <v>296</v>
      </c>
      <c r="E326" s="167" t="s">
        <v>1</v>
      </c>
      <c r="F326" s="168" t="s">
        <v>395</v>
      </c>
      <c r="H326" s="167" t="s">
        <v>1</v>
      </c>
      <c r="I326" s="169"/>
      <c r="L326" s="166"/>
      <c r="M326" s="170"/>
      <c r="T326" s="171"/>
      <c r="AT326" s="167" t="s">
        <v>296</v>
      </c>
      <c r="AU326" s="167" t="s">
        <v>89</v>
      </c>
      <c r="AV326" s="12" t="s">
        <v>86</v>
      </c>
      <c r="AW326" s="12" t="s">
        <v>33</v>
      </c>
      <c r="AX326" s="12" t="s">
        <v>78</v>
      </c>
      <c r="AY326" s="167" t="s">
        <v>150</v>
      </c>
    </row>
    <row r="327" spans="2:51" s="13" customFormat="1" ht="12">
      <c r="B327" s="172"/>
      <c r="D327" s="150" t="s">
        <v>296</v>
      </c>
      <c r="E327" s="173" t="s">
        <v>1</v>
      </c>
      <c r="F327" s="174" t="s">
        <v>2162</v>
      </c>
      <c r="H327" s="175">
        <v>1</v>
      </c>
      <c r="I327" s="176"/>
      <c r="L327" s="172"/>
      <c r="M327" s="177"/>
      <c r="T327" s="178"/>
      <c r="AT327" s="173" t="s">
        <v>296</v>
      </c>
      <c r="AU327" s="173" t="s">
        <v>89</v>
      </c>
      <c r="AV327" s="13" t="s">
        <v>89</v>
      </c>
      <c r="AW327" s="13" t="s">
        <v>33</v>
      </c>
      <c r="AX327" s="13" t="s">
        <v>78</v>
      </c>
      <c r="AY327" s="173" t="s">
        <v>150</v>
      </c>
    </row>
    <row r="328" spans="2:51" s="12" customFormat="1" ht="12">
      <c r="B328" s="166"/>
      <c r="D328" s="150" t="s">
        <v>296</v>
      </c>
      <c r="E328" s="167" t="s">
        <v>1</v>
      </c>
      <c r="F328" s="168" t="s">
        <v>398</v>
      </c>
      <c r="H328" s="167" t="s">
        <v>1</v>
      </c>
      <c r="I328" s="169"/>
      <c r="L328" s="166"/>
      <c r="M328" s="170"/>
      <c r="T328" s="171"/>
      <c r="AT328" s="167" t="s">
        <v>296</v>
      </c>
      <c r="AU328" s="167" t="s">
        <v>89</v>
      </c>
      <c r="AV328" s="12" t="s">
        <v>86</v>
      </c>
      <c r="AW328" s="12" t="s">
        <v>33</v>
      </c>
      <c r="AX328" s="12" t="s">
        <v>78</v>
      </c>
      <c r="AY328" s="167" t="s">
        <v>150</v>
      </c>
    </row>
    <row r="329" spans="2:51" s="13" customFormat="1" ht="12">
      <c r="B329" s="172"/>
      <c r="D329" s="150" t="s">
        <v>296</v>
      </c>
      <c r="E329" s="173" t="s">
        <v>1</v>
      </c>
      <c r="F329" s="174" t="s">
        <v>2194</v>
      </c>
      <c r="H329" s="175">
        <v>1</v>
      </c>
      <c r="I329" s="176"/>
      <c r="L329" s="172"/>
      <c r="M329" s="177"/>
      <c r="T329" s="178"/>
      <c r="AT329" s="173" t="s">
        <v>296</v>
      </c>
      <c r="AU329" s="173" t="s">
        <v>89</v>
      </c>
      <c r="AV329" s="13" t="s">
        <v>89</v>
      </c>
      <c r="AW329" s="13" t="s">
        <v>33</v>
      </c>
      <c r="AX329" s="13" t="s">
        <v>78</v>
      </c>
      <c r="AY329" s="173" t="s">
        <v>150</v>
      </c>
    </row>
    <row r="330" spans="2:51" s="14" customFormat="1" ht="12">
      <c r="B330" s="179"/>
      <c r="D330" s="150" t="s">
        <v>296</v>
      </c>
      <c r="E330" s="180" t="s">
        <v>1</v>
      </c>
      <c r="F330" s="181" t="s">
        <v>303</v>
      </c>
      <c r="H330" s="182">
        <v>2</v>
      </c>
      <c r="I330" s="183"/>
      <c r="L330" s="179"/>
      <c r="M330" s="184"/>
      <c r="T330" s="185"/>
      <c r="AT330" s="180" t="s">
        <v>296</v>
      </c>
      <c r="AU330" s="180" t="s">
        <v>89</v>
      </c>
      <c r="AV330" s="14" t="s">
        <v>171</v>
      </c>
      <c r="AW330" s="14" t="s">
        <v>33</v>
      </c>
      <c r="AX330" s="14" t="s">
        <v>86</v>
      </c>
      <c r="AY330" s="180" t="s">
        <v>150</v>
      </c>
    </row>
    <row r="331" spans="2:65" s="1" customFormat="1" ht="16.5" customHeight="1">
      <c r="B331" s="32"/>
      <c r="C331" s="136" t="s">
        <v>737</v>
      </c>
      <c r="D331" s="136" t="s">
        <v>153</v>
      </c>
      <c r="E331" s="137" t="s">
        <v>2195</v>
      </c>
      <c r="F331" s="138" t="s">
        <v>2196</v>
      </c>
      <c r="G331" s="139" t="s">
        <v>849</v>
      </c>
      <c r="H331" s="140">
        <v>2</v>
      </c>
      <c r="I331" s="141"/>
      <c r="J331" s="142">
        <f>ROUND(I331*H331,2)</f>
        <v>0</v>
      </c>
      <c r="K331" s="138" t="s">
        <v>294</v>
      </c>
      <c r="L331" s="143"/>
      <c r="M331" s="144" t="s">
        <v>1</v>
      </c>
      <c r="N331" s="145" t="s">
        <v>43</v>
      </c>
      <c r="P331" s="146">
        <f>O331*H331</f>
        <v>0</v>
      </c>
      <c r="Q331" s="146">
        <v>0.00028</v>
      </c>
      <c r="R331" s="146">
        <f>Q331*H331</f>
        <v>0.00056</v>
      </c>
      <c r="S331" s="146">
        <v>0</v>
      </c>
      <c r="T331" s="147">
        <f>S331*H331</f>
        <v>0</v>
      </c>
      <c r="AR331" s="148" t="s">
        <v>195</v>
      </c>
      <c r="AT331" s="148" t="s">
        <v>153</v>
      </c>
      <c r="AU331" s="148" t="s">
        <v>89</v>
      </c>
      <c r="AY331" s="17" t="s">
        <v>150</v>
      </c>
      <c r="BE331" s="149">
        <f>IF(N331="základní",J331,0)</f>
        <v>0</v>
      </c>
      <c r="BF331" s="149">
        <f>IF(N331="snížená",J331,0)</f>
        <v>0</v>
      </c>
      <c r="BG331" s="149">
        <f>IF(N331="zákl. přenesená",J331,0)</f>
        <v>0</v>
      </c>
      <c r="BH331" s="149">
        <f>IF(N331="sníž. přenesená",J331,0)</f>
        <v>0</v>
      </c>
      <c r="BI331" s="149">
        <f>IF(N331="nulová",J331,0)</f>
        <v>0</v>
      </c>
      <c r="BJ331" s="17" t="s">
        <v>86</v>
      </c>
      <c r="BK331" s="149">
        <f>ROUND(I331*H331,2)</f>
        <v>0</v>
      </c>
      <c r="BL331" s="17" t="s">
        <v>171</v>
      </c>
      <c r="BM331" s="148" t="s">
        <v>2197</v>
      </c>
    </row>
    <row r="332" spans="2:51" s="12" customFormat="1" ht="12">
      <c r="B332" s="166"/>
      <c r="D332" s="150" t="s">
        <v>296</v>
      </c>
      <c r="E332" s="167" t="s">
        <v>1</v>
      </c>
      <c r="F332" s="168" t="s">
        <v>395</v>
      </c>
      <c r="H332" s="167" t="s">
        <v>1</v>
      </c>
      <c r="I332" s="169"/>
      <c r="L332" s="166"/>
      <c r="M332" s="170"/>
      <c r="T332" s="171"/>
      <c r="AT332" s="167" t="s">
        <v>296</v>
      </c>
      <c r="AU332" s="167" t="s">
        <v>89</v>
      </c>
      <c r="AV332" s="12" t="s">
        <v>86</v>
      </c>
      <c r="AW332" s="12" t="s">
        <v>33</v>
      </c>
      <c r="AX332" s="12" t="s">
        <v>78</v>
      </c>
      <c r="AY332" s="167" t="s">
        <v>150</v>
      </c>
    </row>
    <row r="333" spans="2:51" s="13" customFormat="1" ht="12">
      <c r="B333" s="172"/>
      <c r="D333" s="150" t="s">
        <v>296</v>
      </c>
      <c r="E333" s="173" t="s">
        <v>1</v>
      </c>
      <c r="F333" s="174" t="s">
        <v>2162</v>
      </c>
      <c r="H333" s="175">
        <v>1</v>
      </c>
      <c r="I333" s="176"/>
      <c r="L333" s="172"/>
      <c r="M333" s="177"/>
      <c r="T333" s="178"/>
      <c r="AT333" s="173" t="s">
        <v>296</v>
      </c>
      <c r="AU333" s="173" t="s">
        <v>89</v>
      </c>
      <c r="AV333" s="13" t="s">
        <v>89</v>
      </c>
      <c r="AW333" s="13" t="s">
        <v>33</v>
      </c>
      <c r="AX333" s="13" t="s">
        <v>78</v>
      </c>
      <c r="AY333" s="173" t="s">
        <v>150</v>
      </c>
    </row>
    <row r="334" spans="2:51" s="12" customFormat="1" ht="12">
      <c r="B334" s="166"/>
      <c r="D334" s="150" t="s">
        <v>296</v>
      </c>
      <c r="E334" s="167" t="s">
        <v>1</v>
      </c>
      <c r="F334" s="168" t="s">
        <v>398</v>
      </c>
      <c r="H334" s="167" t="s">
        <v>1</v>
      </c>
      <c r="I334" s="169"/>
      <c r="L334" s="166"/>
      <c r="M334" s="170"/>
      <c r="T334" s="171"/>
      <c r="AT334" s="167" t="s">
        <v>296</v>
      </c>
      <c r="AU334" s="167" t="s">
        <v>89</v>
      </c>
      <c r="AV334" s="12" t="s">
        <v>86</v>
      </c>
      <c r="AW334" s="12" t="s">
        <v>33</v>
      </c>
      <c r="AX334" s="12" t="s">
        <v>78</v>
      </c>
      <c r="AY334" s="167" t="s">
        <v>150</v>
      </c>
    </row>
    <row r="335" spans="2:51" s="13" customFormat="1" ht="12">
      <c r="B335" s="172"/>
      <c r="D335" s="150" t="s">
        <v>296</v>
      </c>
      <c r="E335" s="173" t="s">
        <v>1</v>
      </c>
      <c r="F335" s="174" t="s">
        <v>2194</v>
      </c>
      <c r="H335" s="175">
        <v>1</v>
      </c>
      <c r="I335" s="176"/>
      <c r="L335" s="172"/>
      <c r="M335" s="177"/>
      <c r="T335" s="178"/>
      <c r="AT335" s="173" t="s">
        <v>296</v>
      </c>
      <c r="AU335" s="173" t="s">
        <v>89</v>
      </c>
      <c r="AV335" s="13" t="s">
        <v>89</v>
      </c>
      <c r="AW335" s="13" t="s">
        <v>33</v>
      </c>
      <c r="AX335" s="13" t="s">
        <v>78</v>
      </c>
      <c r="AY335" s="173" t="s">
        <v>150</v>
      </c>
    </row>
    <row r="336" spans="2:51" s="14" customFormat="1" ht="12">
      <c r="B336" s="179"/>
      <c r="D336" s="150" t="s">
        <v>296</v>
      </c>
      <c r="E336" s="180" t="s">
        <v>1</v>
      </c>
      <c r="F336" s="181" t="s">
        <v>303</v>
      </c>
      <c r="H336" s="182">
        <v>2</v>
      </c>
      <c r="I336" s="183"/>
      <c r="L336" s="179"/>
      <c r="M336" s="184"/>
      <c r="T336" s="185"/>
      <c r="AT336" s="180" t="s">
        <v>296</v>
      </c>
      <c r="AU336" s="180" t="s">
        <v>89</v>
      </c>
      <c r="AV336" s="14" t="s">
        <v>171</v>
      </c>
      <c r="AW336" s="14" t="s">
        <v>33</v>
      </c>
      <c r="AX336" s="14" t="s">
        <v>86</v>
      </c>
      <c r="AY336" s="180" t="s">
        <v>150</v>
      </c>
    </row>
    <row r="337" spans="2:65" s="1" customFormat="1" ht="24.2" customHeight="1">
      <c r="B337" s="32"/>
      <c r="C337" s="154" t="s">
        <v>755</v>
      </c>
      <c r="D337" s="154" t="s">
        <v>172</v>
      </c>
      <c r="E337" s="155" t="s">
        <v>2198</v>
      </c>
      <c r="F337" s="156" t="s">
        <v>2199</v>
      </c>
      <c r="G337" s="157" t="s">
        <v>188</v>
      </c>
      <c r="H337" s="158">
        <v>7.8</v>
      </c>
      <c r="I337" s="159"/>
      <c r="J337" s="160">
        <f>ROUND(I337*H337,2)</f>
        <v>0</v>
      </c>
      <c r="K337" s="156" t="s">
        <v>294</v>
      </c>
      <c r="L337" s="32"/>
      <c r="M337" s="161" t="s">
        <v>1</v>
      </c>
      <c r="N337" s="162" t="s">
        <v>43</v>
      </c>
      <c r="P337" s="146">
        <f>O337*H337</f>
        <v>0</v>
      </c>
      <c r="Q337" s="146">
        <v>0</v>
      </c>
      <c r="R337" s="146">
        <f>Q337*H337</f>
        <v>0</v>
      </c>
      <c r="S337" s="146">
        <v>0</v>
      </c>
      <c r="T337" s="147">
        <f>S337*H337</f>
        <v>0</v>
      </c>
      <c r="AR337" s="148" t="s">
        <v>171</v>
      </c>
      <c r="AT337" s="148" t="s">
        <v>172</v>
      </c>
      <c r="AU337" s="148" t="s">
        <v>89</v>
      </c>
      <c r="AY337" s="17" t="s">
        <v>150</v>
      </c>
      <c r="BE337" s="149">
        <f>IF(N337="základní",J337,0)</f>
        <v>0</v>
      </c>
      <c r="BF337" s="149">
        <f>IF(N337="snížená",J337,0)</f>
        <v>0</v>
      </c>
      <c r="BG337" s="149">
        <f>IF(N337="zákl. přenesená",J337,0)</f>
        <v>0</v>
      </c>
      <c r="BH337" s="149">
        <f>IF(N337="sníž. přenesená",J337,0)</f>
        <v>0</v>
      </c>
      <c r="BI337" s="149">
        <f>IF(N337="nulová",J337,0)</f>
        <v>0</v>
      </c>
      <c r="BJ337" s="17" t="s">
        <v>86</v>
      </c>
      <c r="BK337" s="149">
        <f>ROUND(I337*H337,2)</f>
        <v>0</v>
      </c>
      <c r="BL337" s="17" t="s">
        <v>171</v>
      </c>
      <c r="BM337" s="148" t="s">
        <v>2200</v>
      </c>
    </row>
    <row r="338" spans="2:51" s="12" customFormat="1" ht="12">
      <c r="B338" s="166"/>
      <c r="D338" s="150" t="s">
        <v>296</v>
      </c>
      <c r="E338" s="167" t="s">
        <v>1</v>
      </c>
      <c r="F338" s="168" t="s">
        <v>395</v>
      </c>
      <c r="H338" s="167" t="s">
        <v>1</v>
      </c>
      <c r="I338" s="169"/>
      <c r="L338" s="166"/>
      <c r="M338" s="170"/>
      <c r="T338" s="171"/>
      <c r="AT338" s="167" t="s">
        <v>296</v>
      </c>
      <c r="AU338" s="167" t="s">
        <v>89</v>
      </c>
      <c r="AV338" s="12" t="s">
        <v>86</v>
      </c>
      <c r="AW338" s="12" t="s">
        <v>33</v>
      </c>
      <c r="AX338" s="12" t="s">
        <v>78</v>
      </c>
      <c r="AY338" s="167" t="s">
        <v>150</v>
      </c>
    </row>
    <row r="339" spans="2:51" s="13" customFormat="1" ht="12">
      <c r="B339" s="172"/>
      <c r="D339" s="150" t="s">
        <v>296</v>
      </c>
      <c r="E339" s="173" t="s">
        <v>1</v>
      </c>
      <c r="F339" s="174" t="s">
        <v>2201</v>
      </c>
      <c r="H339" s="175">
        <v>5.5</v>
      </c>
      <c r="I339" s="176"/>
      <c r="L339" s="172"/>
      <c r="M339" s="177"/>
      <c r="T339" s="178"/>
      <c r="AT339" s="173" t="s">
        <v>296</v>
      </c>
      <c r="AU339" s="173" t="s">
        <v>89</v>
      </c>
      <c r="AV339" s="13" t="s">
        <v>89</v>
      </c>
      <c r="AW339" s="13" t="s">
        <v>33</v>
      </c>
      <c r="AX339" s="13" t="s">
        <v>78</v>
      </c>
      <c r="AY339" s="173" t="s">
        <v>150</v>
      </c>
    </row>
    <row r="340" spans="2:51" s="12" customFormat="1" ht="12">
      <c r="B340" s="166"/>
      <c r="D340" s="150" t="s">
        <v>296</v>
      </c>
      <c r="E340" s="167" t="s">
        <v>1</v>
      </c>
      <c r="F340" s="168" t="s">
        <v>398</v>
      </c>
      <c r="H340" s="167" t="s">
        <v>1</v>
      </c>
      <c r="I340" s="169"/>
      <c r="L340" s="166"/>
      <c r="M340" s="170"/>
      <c r="T340" s="171"/>
      <c r="AT340" s="167" t="s">
        <v>296</v>
      </c>
      <c r="AU340" s="167" t="s">
        <v>89</v>
      </c>
      <c r="AV340" s="12" t="s">
        <v>86</v>
      </c>
      <c r="AW340" s="12" t="s">
        <v>33</v>
      </c>
      <c r="AX340" s="12" t="s">
        <v>78</v>
      </c>
      <c r="AY340" s="167" t="s">
        <v>150</v>
      </c>
    </row>
    <row r="341" spans="2:51" s="13" customFormat="1" ht="12">
      <c r="B341" s="172"/>
      <c r="D341" s="150" t="s">
        <v>296</v>
      </c>
      <c r="E341" s="173" t="s">
        <v>1</v>
      </c>
      <c r="F341" s="174" t="s">
        <v>2202</v>
      </c>
      <c r="H341" s="175">
        <v>2.3</v>
      </c>
      <c r="I341" s="176"/>
      <c r="L341" s="172"/>
      <c r="M341" s="177"/>
      <c r="T341" s="178"/>
      <c r="AT341" s="173" t="s">
        <v>296</v>
      </c>
      <c r="AU341" s="173" t="s">
        <v>89</v>
      </c>
      <c r="AV341" s="13" t="s">
        <v>89</v>
      </c>
      <c r="AW341" s="13" t="s">
        <v>33</v>
      </c>
      <c r="AX341" s="13" t="s">
        <v>78</v>
      </c>
      <c r="AY341" s="173" t="s">
        <v>150</v>
      </c>
    </row>
    <row r="342" spans="2:51" s="14" customFormat="1" ht="12">
      <c r="B342" s="179"/>
      <c r="D342" s="150" t="s">
        <v>296</v>
      </c>
      <c r="E342" s="180" t="s">
        <v>1</v>
      </c>
      <c r="F342" s="181" t="s">
        <v>303</v>
      </c>
      <c r="H342" s="182">
        <v>7.8</v>
      </c>
      <c r="I342" s="183"/>
      <c r="L342" s="179"/>
      <c r="M342" s="184"/>
      <c r="T342" s="185"/>
      <c r="AT342" s="180" t="s">
        <v>296</v>
      </c>
      <c r="AU342" s="180" t="s">
        <v>89</v>
      </c>
      <c r="AV342" s="14" t="s">
        <v>171</v>
      </c>
      <c r="AW342" s="14" t="s">
        <v>33</v>
      </c>
      <c r="AX342" s="14" t="s">
        <v>86</v>
      </c>
      <c r="AY342" s="180" t="s">
        <v>150</v>
      </c>
    </row>
    <row r="343" spans="2:65" s="1" customFormat="1" ht="21.75" customHeight="1">
      <c r="B343" s="32"/>
      <c r="C343" s="136" t="s">
        <v>782</v>
      </c>
      <c r="D343" s="136" t="s">
        <v>153</v>
      </c>
      <c r="E343" s="137" t="s">
        <v>2203</v>
      </c>
      <c r="F343" s="138" t="s">
        <v>2204</v>
      </c>
      <c r="G343" s="139" t="s">
        <v>188</v>
      </c>
      <c r="H343" s="140">
        <v>7.918</v>
      </c>
      <c r="I343" s="141"/>
      <c r="J343" s="142">
        <f>ROUND(I343*H343,2)</f>
        <v>0</v>
      </c>
      <c r="K343" s="138" t="s">
        <v>294</v>
      </c>
      <c r="L343" s="143"/>
      <c r="M343" s="144" t="s">
        <v>1</v>
      </c>
      <c r="N343" s="145" t="s">
        <v>43</v>
      </c>
      <c r="P343" s="146">
        <f>O343*H343</f>
        <v>0</v>
      </c>
      <c r="Q343" s="146">
        <v>0.00027</v>
      </c>
      <c r="R343" s="146">
        <f>Q343*H343</f>
        <v>0.00213786</v>
      </c>
      <c r="S343" s="146">
        <v>0</v>
      </c>
      <c r="T343" s="147">
        <f>S343*H343</f>
        <v>0</v>
      </c>
      <c r="AR343" s="148" t="s">
        <v>195</v>
      </c>
      <c r="AT343" s="148" t="s">
        <v>153</v>
      </c>
      <c r="AU343" s="148" t="s">
        <v>89</v>
      </c>
      <c r="AY343" s="17" t="s">
        <v>150</v>
      </c>
      <c r="BE343" s="149">
        <f>IF(N343="základní",J343,0)</f>
        <v>0</v>
      </c>
      <c r="BF343" s="149">
        <f>IF(N343="snížená",J343,0)</f>
        <v>0</v>
      </c>
      <c r="BG343" s="149">
        <f>IF(N343="zákl. přenesená",J343,0)</f>
        <v>0</v>
      </c>
      <c r="BH343" s="149">
        <f>IF(N343="sníž. přenesená",J343,0)</f>
        <v>0</v>
      </c>
      <c r="BI343" s="149">
        <f>IF(N343="nulová",J343,0)</f>
        <v>0</v>
      </c>
      <c r="BJ343" s="17" t="s">
        <v>86</v>
      </c>
      <c r="BK343" s="149">
        <f>ROUND(I343*H343,2)</f>
        <v>0</v>
      </c>
      <c r="BL343" s="17" t="s">
        <v>171</v>
      </c>
      <c r="BM343" s="148" t="s">
        <v>2205</v>
      </c>
    </row>
    <row r="344" spans="2:51" s="12" customFormat="1" ht="12">
      <c r="B344" s="166"/>
      <c r="D344" s="150" t="s">
        <v>296</v>
      </c>
      <c r="E344" s="167" t="s">
        <v>1</v>
      </c>
      <c r="F344" s="168" t="s">
        <v>395</v>
      </c>
      <c r="H344" s="167" t="s">
        <v>1</v>
      </c>
      <c r="I344" s="169"/>
      <c r="L344" s="166"/>
      <c r="M344" s="170"/>
      <c r="T344" s="171"/>
      <c r="AT344" s="167" t="s">
        <v>296</v>
      </c>
      <c r="AU344" s="167" t="s">
        <v>89</v>
      </c>
      <c r="AV344" s="12" t="s">
        <v>86</v>
      </c>
      <c r="AW344" s="12" t="s">
        <v>33</v>
      </c>
      <c r="AX344" s="12" t="s">
        <v>78</v>
      </c>
      <c r="AY344" s="167" t="s">
        <v>150</v>
      </c>
    </row>
    <row r="345" spans="2:51" s="13" customFormat="1" ht="12">
      <c r="B345" s="172"/>
      <c r="D345" s="150" t="s">
        <v>296</v>
      </c>
      <c r="E345" s="173" t="s">
        <v>1</v>
      </c>
      <c r="F345" s="174" t="s">
        <v>2206</v>
      </c>
      <c r="H345" s="175">
        <v>5.583</v>
      </c>
      <c r="I345" s="176"/>
      <c r="L345" s="172"/>
      <c r="M345" s="177"/>
      <c r="T345" s="178"/>
      <c r="AT345" s="173" t="s">
        <v>296</v>
      </c>
      <c r="AU345" s="173" t="s">
        <v>89</v>
      </c>
      <c r="AV345" s="13" t="s">
        <v>89</v>
      </c>
      <c r="AW345" s="13" t="s">
        <v>33</v>
      </c>
      <c r="AX345" s="13" t="s">
        <v>78</v>
      </c>
      <c r="AY345" s="173" t="s">
        <v>150</v>
      </c>
    </row>
    <row r="346" spans="2:51" s="12" customFormat="1" ht="12">
      <c r="B346" s="166"/>
      <c r="D346" s="150" t="s">
        <v>296</v>
      </c>
      <c r="E346" s="167" t="s">
        <v>1</v>
      </c>
      <c r="F346" s="168" t="s">
        <v>398</v>
      </c>
      <c r="H346" s="167" t="s">
        <v>1</v>
      </c>
      <c r="I346" s="169"/>
      <c r="L346" s="166"/>
      <c r="M346" s="170"/>
      <c r="T346" s="171"/>
      <c r="AT346" s="167" t="s">
        <v>296</v>
      </c>
      <c r="AU346" s="167" t="s">
        <v>89</v>
      </c>
      <c r="AV346" s="12" t="s">
        <v>86</v>
      </c>
      <c r="AW346" s="12" t="s">
        <v>33</v>
      </c>
      <c r="AX346" s="12" t="s">
        <v>78</v>
      </c>
      <c r="AY346" s="167" t="s">
        <v>150</v>
      </c>
    </row>
    <row r="347" spans="2:51" s="13" customFormat="1" ht="12">
      <c r="B347" s="172"/>
      <c r="D347" s="150" t="s">
        <v>296</v>
      </c>
      <c r="E347" s="173" t="s">
        <v>1</v>
      </c>
      <c r="F347" s="174" t="s">
        <v>2207</v>
      </c>
      <c r="H347" s="175">
        <v>2.335</v>
      </c>
      <c r="I347" s="176"/>
      <c r="L347" s="172"/>
      <c r="M347" s="177"/>
      <c r="T347" s="178"/>
      <c r="AT347" s="173" t="s">
        <v>296</v>
      </c>
      <c r="AU347" s="173" t="s">
        <v>89</v>
      </c>
      <c r="AV347" s="13" t="s">
        <v>89</v>
      </c>
      <c r="AW347" s="13" t="s">
        <v>33</v>
      </c>
      <c r="AX347" s="13" t="s">
        <v>78</v>
      </c>
      <c r="AY347" s="173" t="s">
        <v>150</v>
      </c>
    </row>
    <row r="348" spans="2:51" s="14" customFormat="1" ht="12">
      <c r="B348" s="179"/>
      <c r="D348" s="150" t="s">
        <v>296</v>
      </c>
      <c r="E348" s="180" t="s">
        <v>1</v>
      </c>
      <c r="F348" s="181" t="s">
        <v>303</v>
      </c>
      <c r="H348" s="182">
        <v>7.918</v>
      </c>
      <c r="I348" s="183"/>
      <c r="L348" s="179"/>
      <c r="M348" s="184"/>
      <c r="T348" s="185"/>
      <c r="AT348" s="180" t="s">
        <v>296</v>
      </c>
      <c r="AU348" s="180" t="s">
        <v>89</v>
      </c>
      <c r="AV348" s="14" t="s">
        <v>171</v>
      </c>
      <c r="AW348" s="14" t="s">
        <v>33</v>
      </c>
      <c r="AX348" s="14" t="s">
        <v>86</v>
      </c>
      <c r="AY348" s="180" t="s">
        <v>150</v>
      </c>
    </row>
    <row r="349" spans="2:65" s="1" customFormat="1" ht="24.2" customHeight="1">
      <c r="B349" s="32"/>
      <c r="C349" s="154" t="s">
        <v>798</v>
      </c>
      <c r="D349" s="154" t="s">
        <v>172</v>
      </c>
      <c r="E349" s="155" t="s">
        <v>2208</v>
      </c>
      <c r="F349" s="156" t="s">
        <v>2209</v>
      </c>
      <c r="G349" s="157" t="s">
        <v>849</v>
      </c>
      <c r="H349" s="158">
        <v>2</v>
      </c>
      <c r="I349" s="159"/>
      <c r="J349" s="160">
        <f>ROUND(I349*H349,2)</f>
        <v>0</v>
      </c>
      <c r="K349" s="156" t="s">
        <v>294</v>
      </c>
      <c r="L349" s="32"/>
      <c r="M349" s="161" t="s">
        <v>1</v>
      </c>
      <c r="N349" s="162" t="s">
        <v>43</v>
      </c>
      <c r="P349" s="146">
        <f>O349*H349</f>
        <v>0</v>
      </c>
      <c r="Q349" s="146">
        <v>0.00016</v>
      </c>
      <c r="R349" s="146">
        <f>Q349*H349</f>
        <v>0.00032</v>
      </c>
      <c r="S349" s="146">
        <v>0</v>
      </c>
      <c r="T349" s="147">
        <f>S349*H349</f>
        <v>0</v>
      </c>
      <c r="AR349" s="148" t="s">
        <v>171</v>
      </c>
      <c r="AT349" s="148" t="s">
        <v>172</v>
      </c>
      <c r="AU349" s="148" t="s">
        <v>89</v>
      </c>
      <c r="AY349" s="17" t="s">
        <v>150</v>
      </c>
      <c r="BE349" s="149">
        <f>IF(N349="základní",J349,0)</f>
        <v>0</v>
      </c>
      <c r="BF349" s="149">
        <f>IF(N349="snížená",J349,0)</f>
        <v>0</v>
      </c>
      <c r="BG349" s="149">
        <f>IF(N349="zákl. přenesená",J349,0)</f>
        <v>0</v>
      </c>
      <c r="BH349" s="149">
        <f>IF(N349="sníž. přenesená",J349,0)</f>
        <v>0</v>
      </c>
      <c r="BI349" s="149">
        <f>IF(N349="nulová",J349,0)</f>
        <v>0</v>
      </c>
      <c r="BJ349" s="17" t="s">
        <v>86</v>
      </c>
      <c r="BK349" s="149">
        <f>ROUND(I349*H349,2)</f>
        <v>0</v>
      </c>
      <c r="BL349" s="17" t="s">
        <v>171</v>
      </c>
      <c r="BM349" s="148" t="s">
        <v>2210</v>
      </c>
    </row>
    <row r="350" spans="2:51" s="12" customFormat="1" ht="12">
      <c r="B350" s="166"/>
      <c r="D350" s="150" t="s">
        <v>296</v>
      </c>
      <c r="E350" s="167" t="s">
        <v>1</v>
      </c>
      <c r="F350" s="168" t="s">
        <v>395</v>
      </c>
      <c r="H350" s="167" t="s">
        <v>1</v>
      </c>
      <c r="I350" s="169"/>
      <c r="L350" s="166"/>
      <c r="M350" s="170"/>
      <c r="T350" s="171"/>
      <c r="AT350" s="167" t="s">
        <v>296</v>
      </c>
      <c r="AU350" s="167" t="s">
        <v>89</v>
      </c>
      <c r="AV350" s="12" t="s">
        <v>86</v>
      </c>
      <c r="AW350" s="12" t="s">
        <v>33</v>
      </c>
      <c r="AX350" s="12" t="s">
        <v>78</v>
      </c>
      <c r="AY350" s="167" t="s">
        <v>150</v>
      </c>
    </row>
    <row r="351" spans="2:51" s="13" customFormat="1" ht="12">
      <c r="B351" s="172"/>
      <c r="D351" s="150" t="s">
        <v>296</v>
      </c>
      <c r="E351" s="173" t="s">
        <v>1</v>
      </c>
      <c r="F351" s="174" t="s">
        <v>2162</v>
      </c>
      <c r="H351" s="175">
        <v>1</v>
      </c>
      <c r="I351" s="176"/>
      <c r="L351" s="172"/>
      <c r="M351" s="177"/>
      <c r="T351" s="178"/>
      <c r="AT351" s="173" t="s">
        <v>296</v>
      </c>
      <c r="AU351" s="173" t="s">
        <v>89</v>
      </c>
      <c r="AV351" s="13" t="s">
        <v>89</v>
      </c>
      <c r="AW351" s="13" t="s">
        <v>33</v>
      </c>
      <c r="AX351" s="13" t="s">
        <v>78</v>
      </c>
      <c r="AY351" s="173" t="s">
        <v>150</v>
      </c>
    </row>
    <row r="352" spans="2:51" s="12" customFormat="1" ht="12">
      <c r="B352" s="166"/>
      <c r="D352" s="150" t="s">
        <v>296</v>
      </c>
      <c r="E352" s="167" t="s">
        <v>1</v>
      </c>
      <c r="F352" s="168" t="s">
        <v>398</v>
      </c>
      <c r="H352" s="167" t="s">
        <v>1</v>
      </c>
      <c r="I352" s="169"/>
      <c r="L352" s="166"/>
      <c r="M352" s="170"/>
      <c r="T352" s="171"/>
      <c r="AT352" s="167" t="s">
        <v>296</v>
      </c>
      <c r="AU352" s="167" t="s">
        <v>89</v>
      </c>
      <c r="AV352" s="12" t="s">
        <v>86</v>
      </c>
      <c r="AW352" s="12" t="s">
        <v>33</v>
      </c>
      <c r="AX352" s="12" t="s">
        <v>78</v>
      </c>
      <c r="AY352" s="167" t="s">
        <v>150</v>
      </c>
    </row>
    <row r="353" spans="2:51" s="13" customFormat="1" ht="12">
      <c r="B353" s="172"/>
      <c r="D353" s="150" t="s">
        <v>296</v>
      </c>
      <c r="E353" s="173" t="s">
        <v>1</v>
      </c>
      <c r="F353" s="174" t="s">
        <v>2194</v>
      </c>
      <c r="H353" s="175">
        <v>1</v>
      </c>
      <c r="I353" s="176"/>
      <c r="L353" s="172"/>
      <c r="M353" s="177"/>
      <c r="T353" s="178"/>
      <c r="AT353" s="173" t="s">
        <v>296</v>
      </c>
      <c r="AU353" s="173" t="s">
        <v>89</v>
      </c>
      <c r="AV353" s="13" t="s">
        <v>89</v>
      </c>
      <c r="AW353" s="13" t="s">
        <v>33</v>
      </c>
      <c r="AX353" s="13" t="s">
        <v>78</v>
      </c>
      <c r="AY353" s="173" t="s">
        <v>150</v>
      </c>
    </row>
    <row r="354" spans="2:51" s="14" customFormat="1" ht="12">
      <c r="B354" s="179"/>
      <c r="D354" s="150" t="s">
        <v>296</v>
      </c>
      <c r="E354" s="180" t="s">
        <v>1</v>
      </c>
      <c r="F354" s="181" t="s">
        <v>303</v>
      </c>
      <c r="H354" s="182">
        <v>2</v>
      </c>
      <c r="I354" s="183"/>
      <c r="L354" s="179"/>
      <c r="M354" s="184"/>
      <c r="T354" s="185"/>
      <c r="AT354" s="180" t="s">
        <v>296</v>
      </c>
      <c r="AU354" s="180" t="s">
        <v>89</v>
      </c>
      <c r="AV354" s="14" t="s">
        <v>171</v>
      </c>
      <c r="AW354" s="14" t="s">
        <v>33</v>
      </c>
      <c r="AX354" s="14" t="s">
        <v>86</v>
      </c>
      <c r="AY354" s="180" t="s">
        <v>150</v>
      </c>
    </row>
    <row r="355" spans="2:65" s="1" customFormat="1" ht="16.5" customHeight="1">
      <c r="B355" s="32"/>
      <c r="C355" s="136" t="s">
        <v>805</v>
      </c>
      <c r="D355" s="136" t="s">
        <v>153</v>
      </c>
      <c r="E355" s="137" t="s">
        <v>2211</v>
      </c>
      <c r="F355" s="138" t="s">
        <v>2212</v>
      </c>
      <c r="G355" s="139" t="s">
        <v>849</v>
      </c>
      <c r="H355" s="140">
        <v>2</v>
      </c>
      <c r="I355" s="141"/>
      <c r="J355" s="142">
        <f>ROUND(I355*H355,2)</f>
        <v>0</v>
      </c>
      <c r="K355" s="138" t="s">
        <v>294</v>
      </c>
      <c r="L355" s="143"/>
      <c r="M355" s="144" t="s">
        <v>1</v>
      </c>
      <c r="N355" s="145" t="s">
        <v>43</v>
      </c>
      <c r="P355" s="146">
        <f>O355*H355</f>
        <v>0</v>
      </c>
      <c r="Q355" s="146">
        <v>0.00231</v>
      </c>
      <c r="R355" s="146">
        <f>Q355*H355</f>
        <v>0.00462</v>
      </c>
      <c r="S355" s="146">
        <v>0</v>
      </c>
      <c r="T355" s="147">
        <f>S355*H355</f>
        <v>0</v>
      </c>
      <c r="AR355" s="148" t="s">
        <v>195</v>
      </c>
      <c r="AT355" s="148" t="s">
        <v>153</v>
      </c>
      <c r="AU355" s="148" t="s">
        <v>89</v>
      </c>
      <c r="AY355" s="17" t="s">
        <v>150</v>
      </c>
      <c r="BE355" s="149">
        <f>IF(N355="základní",J355,0)</f>
        <v>0</v>
      </c>
      <c r="BF355" s="149">
        <f>IF(N355="snížená",J355,0)</f>
        <v>0</v>
      </c>
      <c r="BG355" s="149">
        <f>IF(N355="zákl. přenesená",J355,0)</f>
        <v>0</v>
      </c>
      <c r="BH355" s="149">
        <f>IF(N355="sníž. přenesená",J355,0)</f>
        <v>0</v>
      </c>
      <c r="BI355" s="149">
        <f>IF(N355="nulová",J355,0)</f>
        <v>0</v>
      </c>
      <c r="BJ355" s="17" t="s">
        <v>86</v>
      </c>
      <c r="BK355" s="149">
        <f>ROUND(I355*H355,2)</f>
        <v>0</v>
      </c>
      <c r="BL355" s="17" t="s">
        <v>171</v>
      </c>
      <c r="BM355" s="148" t="s">
        <v>2213</v>
      </c>
    </row>
    <row r="356" spans="2:51" s="12" customFormat="1" ht="12">
      <c r="B356" s="166"/>
      <c r="D356" s="150" t="s">
        <v>296</v>
      </c>
      <c r="E356" s="167" t="s">
        <v>1</v>
      </c>
      <c r="F356" s="168" t="s">
        <v>395</v>
      </c>
      <c r="H356" s="167" t="s">
        <v>1</v>
      </c>
      <c r="I356" s="169"/>
      <c r="L356" s="166"/>
      <c r="M356" s="170"/>
      <c r="T356" s="171"/>
      <c r="AT356" s="167" t="s">
        <v>296</v>
      </c>
      <c r="AU356" s="167" t="s">
        <v>89</v>
      </c>
      <c r="AV356" s="12" t="s">
        <v>86</v>
      </c>
      <c r="AW356" s="12" t="s">
        <v>33</v>
      </c>
      <c r="AX356" s="12" t="s">
        <v>78</v>
      </c>
      <c r="AY356" s="167" t="s">
        <v>150</v>
      </c>
    </row>
    <row r="357" spans="2:51" s="13" customFormat="1" ht="12">
      <c r="B357" s="172"/>
      <c r="D357" s="150" t="s">
        <v>296</v>
      </c>
      <c r="E357" s="173" t="s">
        <v>1</v>
      </c>
      <c r="F357" s="174" t="s">
        <v>2162</v>
      </c>
      <c r="H357" s="175">
        <v>1</v>
      </c>
      <c r="I357" s="176"/>
      <c r="L357" s="172"/>
      <c r="M357" s="177"/>
      <c r="T357" s="178"/>
      <c r="AT357" s="173" t="s">
        <v>296</v>
      </c>
      <c r="AU357" s="173" t="s">
        <v>89</v>
      </c>
      <c r="AV357" s="13" t="s">
        <v>89</v>
      </c>
      <c r="AW357" s="13" t="s">
        <v>33</v>
      </c>
      <c r="AX357" s="13" t="s">
        <v>78</v>
      </c>
      <c r="AY357" s="173" t="s">
        <v>150</v>
      </c>
    </row>
    <row r="358" spans="2:51" s="12" customFormat="1" ht="12">
      <c r="B358" s="166"/>
      <c r="D358" s="150" t="s">
        <v>296</v>
      </c>
      <c r="E358" s="167" t="s">
        <v>1</v>
      </c>
      <c r="F358" s="168" t="s">
        <v>398</v>
      </c>
      <c r="H358" s="167" t="s">
        <v>1</v>
      </c>
      <c r="I358" s="169"/>
      <c r="L358" s="166"/>
      <c r="M358" s="170"/>
      <c r="T358" s="171"/>
      <c r="AT358" s="167" t="s">
        <v>296</v>
      </c>
      <c r="AU358" s="167" t="s">
        <v>89</v>
      </c>
      <c r="AV358" s="12" t="s">
        <v>86</v>
      </c>
      <c r="AW358" s="12" t="s">
        <v>33</v>
      </c>
      <c r="AX358" s="12" t="s">
        <v>78</v>
      </c>
      <c r="AY358" s="167" t="s">
        <v>150</v>
      </c>
    </row>
    <row r="359" spans="2:51" s="13" customFormat="1" ht="12">
      <c r="B359" s="172"/>
      <c r="D359" s="150" t="s">
        <v>296</v>
      </c>
      <c r="E359" s="173" t="s">
        <v>1</v>
      </c>
      <c r="F359" s="174" t="s">
        <v>2194</v>
      </c>
      <c r="H359" s="175">
        <v>1</v>
      </c>
      <c r="I359" s="176"/>
      <c r="L359" s="172"/>
      <c r="M359" s="177"/>
      <c r="T359" s="178"/>
      <c r="AT359" s="173" t="s">
        <v>296</v>
      </c>
      <c r="AU359" s="173" t="s">
        <v>89</v>
      </c>
      <c r="AV359" s="13" t="s">
        <v>89</v>
      </c>
      <c r="AW359" s="13" t="s">
        <v>33</v>
      </c>
      <c r="AX359" s="13" t="s">
        <v>78</v>
      </c>
      <c r="AY359" s="173" t="s">
        <v>150</v>
      </c>
    </row>
    <row r="360" spans="2:51" s="14" customFormat="1" ht="12">
      <c r="B360" s="179"/>
      <c r="D360" s="150" t="s">
        <v>296</v>
      </c>
      <c r="E360" s="180" t="s">
        <v>1</v>
      </c>
      <c r="F360" s="181" t="s">
        <v>303</v>
      </c>
      <c r="H360" s="182">
        <v>2</v>
      </c>
      <c r="I360" s="183"/>
      <c r="L360" s="179"/>
      <c r="M360" s="184"/>
      <c r="T360" s="185"/>
      <c r="AT360" s="180" t="s">
        <v>296</v>
      </c>
      <c r="AU360" s="180" t="s">
        <v>89</v>
      </c>
      <c r="AV360" s="14" t="s">
        <v>171</v>
      </c>
      <c r="AW360" s="14" t="s">
        <v>33</v>
      </c>
      <c r="AX360" s="14" t="s">
        <v>86</v>
      </c>
      <c r="AY360" s="180" t="s">
        <v>150</v>
      </c>
    </row>
    <row r="361" spans="2:65" s="1" customFormat="1" ht="24.2" customHeight="1">
      <c r="B361" s="32"/>
      <c r="C361" s="136" t="s">
        <v>813</v>
      </c>
      <c r="D361" s="136" t="s">
        <v>153</v>
      </c>
      <c r="E361" s="137" t="s">
        <v>2214</v>
      </c>
      <c r="F361" s="138" t="s">
        <v>2215</v>
      </c>
      <c r="G361" s="139" t="s">
        <v>849</v>
      </c>
      <c r="H361" s="140">
        <v>2</v>
      </c>
      <c r="I361" s="141"/>
      <c r="J361" s="142">
        <f>ROUND(I361*H361,2)</f>
        <v>0</v>
      </c>
      <c r="K361" s="138" t="s">
        <v>294</v>
      </c>
      <c r="L361" s="143"/>
      <c r="M361" s="144" t="s">
        <v>1</v>
      </c>
      <c r="N361" s="145" t="s">
        <v>43</v>
      </c>
      <c r="P361" s="146">
        <f>O361*H361</f>
        <v>0</v>
      </c>
      <c r="Q361" s="146">
        <v>0.0035</v>
      </c>
      <c r="R361" s="146">
        <f>Q361*H361</f>
        <v>0.007</v>
      </c>
      <c r="S361" s="146">
        <v>0</v>
      </c>
      <c r="T361" s="147">
        <f>S361*H361</f>
        <v>0</v>
      </c>
      <c r="AR361" s="148" t="s">
        <v>195</v>
      </c>
      <c r="AT361" s="148" t="s">
        <v>153</v>
      </c>
      <c r="AU361" s="148" t="s">
        <v>89</v>
      </c>
      <c r="AY361" s="17" t="s">
        <v>150</v>
      </c>
      <c r="BE361" s="149">
        <f>IF(N361="základní",J361,0)</f>
        <v>0</v>
      </c>
      <c r="BF361" s="149">
        <f>IF(N361="snížená",J361,0)</f>
        <v>0</v>
      </c>
      <c r="BG361" s="149">
        <f>IF(N361="zákl. přenesená",J361,0)</f>
        <v>0</v>
      </c>
      <c r="BH361" s="149">
        <f>IF(N361="sníž. přenesená",J361,0)</f>
        <v>0</v>
      </c>
      <c r="BI361" s="149">
        <f>IF(N361="nulová",J361,0)</f>
        <v>0</v>
      </c>
      <c r="BJ361" s="17" t="s">
        <v>86</v>
      </c>
      <c r="BK361" s="149">
        <f>ROUND(I361*H361,2)</f>
        <v>0</v>
      </c>
      <c r="BL361" s="17" t="s">
        <v>171</v>
      </c>
      <c r="BM361" s="148" t="s">
        <v>2216</v>
      </c>
    </row>
    <row r="362" spans="2:51" s="12" customFormat="1" ht="12">
      <c r="B362" s="166"/>
      <c r="D362" s="150" t="s">
        <v>296</v>
      </c>
      <c r="E362" s="167" t="s">
        <v>1</v>
      </c>
      <c r="F362" s="168" t="s">
        <v>395</v>
      </c>
      <c r="H362" s="167" t="s">
        <v>1</v>
      </c>
      <c r="I362" s="169"/>
      <c r="L362" s="166"/>
      <c r="M362" s="170"/>
      <c r="T362" s="171"/>
      <c r="AT362" s="167" t="s">
        <v>296</v>
      </c>
      <c r="AU362" s="167" t="s">
        <v>89</v>
      </c>
      <c r="AV362" s="12" t="s">
        <v>86</v>
      </c>
      <c r="AW362" s="12" t="s">
        <v>33</v>
      </c>
      <c r="AX362" s="12" t="s">
        <v>78</v>
      </c>
      <c r="AY362" s="167" t="s">
        <v>150</v>
      </c>
    </row>
    <row r="363" spans="2:51" s="13" customFormat="1" ht="12">
      <c r="B363" s="172"/>
      <c r="D363" s="150" t="s">
        <v>296</v>
      </c>
      <c r="E363" s="173" t="s">
        <v>1</v>
      </c>
      <c r="F363" s="174" t="s">
        <v>2162</v>
      </c>
      <c r="H363" s="175">
        <v>1</v>
      </c>
      <c r="I363" s="176"/>
      <c r="L363" s="172"/>
      <c r="M363" s="177"/>
      <c r="T363" s="178"/>
      <c r="AT363" s="173" t="s">
        <v>296</v>
      </c>
      <c r="AU363" s="173" t="s">
        <v>89</v>
      </c>
      <c r="AV363" s="13" t="s">
        <v>89</v>
      </c>
      <c r="AW363" s="13" t="s">
        <v>33</v>
      </c>
      <c r="AX363" s="13" t="s">
        <v>78</v>
      </c>
      <c r="AY363" s="173" t="s">
        <v>150</v>
      </c>
    </row>
    <row r="364" spans="2:51" s="12" customFormat="1" ht="12">
      <c r="B364" s="166"/>
      <c r="D364" s="150" t="s">
        <v>296</v>
      </c>
      <c r="E364" s="167" t="s">
        <v>1</v>
      </c>
      <c r="F364" s="168" t="s">
        <v>398</v>
      </c>
      <c r="H364" s="167" t="s">
        <v>1</v>
      </c>
      <c r="I364" s="169"/>
      <c r="L364" s="166"/>
      <c r="M364" s="170"/>
      <c r="T364" s="171"/>
      <c r="AT364" s="167" t="s">
        <v>296</v>
      </c>
      <c r="AU364" s="167" t="s">
        <v>89</v>
      </c>
      <c r="AV364" s="12" t="s">
        <v>86</v>
      </c>
      <c r="AW364" s="12" t="s">
        <v>33</v>
      </c>
      <c r="AX364" s="12" t="s">
        <v>78</v>
      </c>
      <c r="AY364" s="167" t="s">
        <v>150</v>
      </c>
    </row>
    <row r="365" spans="2:51" s="13" customFormat="1" ht="12">
      <c r="B365" s="172"/>
      <c r="D365" s="150" t="s">
        <v>296</v>
      </c>
      <c r="E365" s="173" t="s">
        <v>1</v>
      </c>
      <c r="F365" s="174" t="s">
        <v>2194</v>
      </c>
      <c r="H365" s="175">
        <v>1</v>
      </c>
      <c r="I365" s="176"/>
      <c r="L365" s="172"/>
      <c r="M365" s="177"/>
      <c r="T365" s="178"/>
      <c r="AT365" s="173" t="s">
        <v>296</v>
      </c>
      <c r="AU365" s="173" t="s">
        <v>89</v>
      </c>
      <c r="AV365" s="13" t="s">
        <v>89</v>
      </c>
      <c r="AW365" s="13" t="s">
        <v>33</v>
      </c>
      <c r="AX365" s="13" t="s">
        <v>78</v>
      </c>
      <c r="AY365" s="173" t="s">
        <v>150</v>
      </c>
    </row>
    <row r="366" spans="2:51" s="14" customFormat="1" ht="12">
      <c r="B366" s="179"/>
      <c r="D366" s="150" t="s">
        <v>296</v>
      </c>
      <c r="E366" s="180" t="s">
        <v>1</v>
      </c>
      <c r="F366" s="181" t="s">
        <v>303</v>
      </c>
      <c r="H366" s="182">
        <v>2</v>
      </c>
      <c r="I366" s="183"/>
      <c r="L366" s="179"/>
      <c r="M366" s="184"/>
      <c r="T366" s="185"/>
      <c r="AT366" s="180" t="s">
        <v>296</v>
      </c>
      <c r="AU366" s="180" t="s">
        <v>89</v>
      </c>
      <c r="AV366" s="14" t="s">
        <v>171</v>
      </c>
      <c r="AW366" s="14" t="s">
        <v>33</v>
      </c>
      <c r="AX366" s="14" t="s">
        <v>86</v>
      </c>
      <c r="AY366" s="180" t="s">
        <v>150</v>
      </c>
    </row>
    <row r="367" spans="2:65" s="1" customFormat="1" ht="24.2" customHeight="1">
      <c r="B367" s="32"/>
      <c r="C367" s="154" t="s">
        <v>820</v>
      </c>
      <c r="D367" s="154" t="s">
        <v>172</v>
      </c>
      <c r="E367" s="155" t="s">
        <v>2217</v>
      </c>
      <c r="F367" s="156" t="s">
        <v>2218</v>
      </c>
      <c r="G367" s="157" t="s">
        <v>849</v>
      </c>
      <c r="H367" s="158">
        <v>1</v>
      </c>
      <c r="I367" s="159"/>
      <c r="J367" s="160">
        <f>ROUND(I367*H367,2)</f>
        <v>0</v>
      </c>
      <c r="K367" s="156" t="s">
        <v>294</v>
      </c>
      <c r="L367" s="32"/>
      <c r="M367" s="161" t="s">
        <v>1</v>
      </c>
      <c r="N367" s="162" t="s">
        <v>43</v>
      </c>
      <c r="P367" s="146">
        <f>O367*H367</f>
        <v>0</v>
      </c>
      <c r="Q367" s="146">
        <v>0</v>
      </c>
      <c r="R367" s="146">
        <f>Q367*H367</f>
        <v>0</v>
      </c>
      <c r="S367" s="146">
        <v>0</v>
      </c>
      <c r="T367" s="147">
        <f>S367*H367</f>
        <v>0</v>
      </c>
      <c r="AR367" s="148" t="s">
        <v>171</v>
      </c>
      <c r="AT367" s="148" t="s">
        <v>172</v>
      </c>
      <c r="AU367" s="148" t="s">
        <v>89</v>
      </c>
      <c r="AY367" s="17" t="s">
        <v>150</v>
      </c>
      <c r="BE367" s="149">
        <f>IF(N367="základní",J367,0)</f>
        <v>0</v>
      </c>
      <c r="BF367" s="149">
        <f>IF(N367="snížená",J367,0)</f>
        <v>0</v>
      </c>
      <c r="BG367" s="149">
        <f>IF(N367="zákl. přenesená",J367,0)</f>
        <v>0</v>
      </c>
      <c r="BH367" s="149">
        <f>IF(N367="sníž. přenesená",J367,0)</f>
        <v>0</v>
      </c>
      <c r="BI367" s="149">
        <f>IF(N367="nulová",J367,0)</f>
        <v>0</v>
      </c>
      <c r="BJ367" s="17" t="s">
        <v>86</v>
      </c>
      <c r="BK367" s="149">
        <f>ROUND(I367*H367,2)</f>
        <v>0</v>
      </c>
      <c r="BL367" s="17" t="s">
        <v>171</v>
      </c>
      <c r="BM367" s="148" t="s">
        <v>2219</v>
      </c>
    </row>
    <row r="368" spans="2:51" s="12" customFormat="1" ht="12">
      <c r="B368" s="166"/>
      <c r="D368" s="150" t="s">
        <v>296</v>
      </c>
      <c r="E368" s="167" t="s">
        <v>1</v>
      </c>
      <c r="F368" s="168" t="s">
        <v>398</v>
      </c>
      <c r="H368" s="167" t="s">
        <v>1</v>
      </c>
      <c r="I368" s="169"/>
      <c r="L368" s="166"/>
      <c r="M368" s="170"/>
      <c r="T368" s="171"/>
      <c r="AT368" s="167" t="s">
        <v>296</v>
      </c>
      <c r="AU368" s="167" t="s">
        <v>89</v>
      </c>
      <c r="AV368" s="12" t="s">
        <v>86</v>
      </c>
      <c r="AW368" s="12" t="s">
        <v>33</v>
      </c>
      <c r="AX368" s="12" t="s">
        <v>78</v>
      </c>
      <c r="AY368" s="167" t="s">
        <v>150</v>
      </c>
    </row>
    <row r="369" spans="2:51" s="13" customFormat="1" ht="12">
      <c r="B369" s="172"/>
      <c r="D369" s="150" t="s">
        <v>296</v>
      </c>
      <c r="E369" s="173" t="s">
        <v>1</v>
      </c>
      <c r="F369" s="174" t="s">
        <v>2194</v>
      </c>
      <c r="H369" s="175">
        <v>1</v>
      </c>
      <c r="I369" s="176"/>
      <c r="L369" s="172"/>
      <c r="M369" s="177"/>
      <c r="T369" s="178"/>
      <c r="AT369" s="173" t="s">
        <v>296</v>
      </c>
      <c r="AU369" s="173" t="s">
        <v>89</v>
      </c>
      <c r="AV369" s="13" t="s">
        <v>89</v>
      </c>
      <c r="AW369" s="13" t="s">
        <v>33</v>
      </c>
      <c r="AX369" s="13" t="s">
        <v>78</v>
      </c>
      <c r="AY369" s="173" t="s">
        <v>150</v>
      </c>
    </row>
    <row r="370" spans="2:51" s="14" customFormat="1" ht="12">
      <c r="B370" s="179"/>
      <c r="D370" s="150" t="s">
        <v>296</v>
      </c>
      <c r="E370" s="180" t="s">
        <v>1</v>
      </c>
      <c r="F370" s="181" t="s">
        <v>303</v>
      </c>
      <c r="H370" s="182">
        <v>1</v>
      </c>
      <c r="I370" s="183"/>
      <c r="L370" s="179"/>
      <c r="M370" s="184"/>
      <c r="T370" s="185"/>
      <c r="AT370" s="180" t="s">
        <v>296</v>
      </c>
      <c r="AU370" s="180" t="s">
        <v>89</v>
      </c>
      <c r="AV370" s="14" t="s">
        <v>171</v>
      </c>
      <c r="AW370" s="14" t="s">
        <v>33</v>
      </c>
      <c r="AX370" s="14" t="s">
        <v>86</v>
      </c>
      <c r="AY370" s="180" t="s">
        <v>150</v>
      </c>
    </row>
    <row r="371" spans="2:65" s="1" customFormat="1" ht="16.5" customHeight="1">
      <c r="B371" s="32"/>
      <c r="C371" s="136" t="s">
        <v>824</v>
      </c>
      <c r="D371" s="136" t="s">
        <v>153</v>
      </c>
      <c r="E371" s="137" t="s">
        <v>2220</v>
      </c>
      <c r="F371" s="138" t="s">
        <v>2221</v>
      </c>
      <c r="G371" s="139" t="s">
        <v>849</v>
      </c>
      <c r="H371" s="140">
        <v>1</v>
      </c>
      <c r="I371" s="141"/>
      <c r="J371" s="142">
        <f>ROUND(I371*H371,2)</f>
        <v>0</v>
      </c>
      <c r="K371" s="138" t="s">
        <v>294</v>
      </c>
      <c r="L371" s="143"/>
      <c r="M371" s="144" t="s">
        <v>1</v>
      </c>
      <c r="N371" s="145" t="s">
        <v>43</v>
      </c>
      <c r="P371" s="146">
        <f>O371*H371</f>
        <v>0</v>
      </c>
      <c r="Q371" s="146">
        <v>0.0024</v>
      </c>
      <c r="R371" s="146">
        <f>Q371*H371</f>
        <v>0.0024</v>
      </c>
      <c r="S371" s="146">
        <v>0</v>
      </c>
      <c r="T371" s="147">
        <f>S371*H371</f>
        <v>0</v>
      </c>
      <c r="AR371" s="148" t="s">
        <v>195</v>
      </c>
      <c r="AT371" s="148" t="s">
        <v>153</v>
      </c>
      <c r="AU371" s="148" t="s">
        <v>89</v>
      </c>
      <c r="AY371" s="17" t="s">
        <v>150</v>
      </c>
      <c r="BE371" s="149">
        <f>IF(N371="základní",J371,0)</f>
        <v>0</v>
      </c>
      <c r="BF371" s="149">
        <f>IF(N371="snížená",J371,0)</f>
        <v>0</v>
      </c>
      <c r="BG371" s="149">
        <f>IF(N371="zákl. přenesená",J371,0)</f>
        <v>0</v>
      </c>
      <c r="BH371" s="149">
        <f>IF(N371="sníž. přenesená",J371,0)</f>
        <v>0</v>
      </c>
      <c r="BI371" s="149">
        <f>IF(N371="nulová",J371,0)</f>
        <v>0</v>
      </c>
      <c r="BJ371" s="17" t="s">
        <v>86</v>
      </c>
      <c r="BK371" s="149">
        <f>ROUND(I371*H371,2)</f>
        <v>0</v>
      </c>
      <c r="BL371" s="17" t="s">
        <v>171</v>
      </c>
      <c r="BM371" s="148" t="s">
        <v>2222</v>
      </c>
    </row>
    <row r="372" spans="2:51" s="12" customFormat="1" ht="12">
      <c r="B372" s="166"/>
      <c r="D372" s="150" t="s">
        <v>296</v>
      </c>
      <c r="E372" s="167" t="s">
        <v>1</v>
      </c>
      <c r="F372" s="168" t="s">
        <v>398</v>
      </c>
      <c r="H372" s="167" t="s">
        <v>1</v>
      </c>
      <c r="I372" s="169"/>
      <c r="L372" s="166"/>
      <c r="M372" s="170"/>
      <c r="T372" s="171"/>
      <c r="AT372" s="167" t="s">
        <v>296</v>
      </c>
      <c r="AU372" s="167" t="s">
        <v>89</v>
      </c>
      <c r="AV372" s="12" t="s">
        <v>86</v>
      </c>
      <c r="AW372" s="12" t="s">
        <v>33</v>
      </c>
      <c r="AX372" s="12" t="s">
        <v>78</v>
      </c>
      <c r="AY372" s="167" t="s">
        <v>150</v>
      </c>
    </row>
    <row r="373" spans="2:51" s="13" customFormat="1" ht="12">
      <c r="B373" s="172"/>
      <c r="D373" s="150" t="s">
        <v>296</v>
      </c>
      <c r="E373" s="173" t="s">
        <v>1</v>
      </c>
      <c r="F373" s="174" t="s">
        <v>2194</v>
      </c>
      <c r="H373" s="175">
        <v>1</v>
      </c>
      <c r="I373" s="176"/>
      <c r="L373" s="172"/>
      <c r="M373" s="177"/>
      <c r="T373" s="178"/>
      <c r="AT373" s="173" t="s">
        <v>296</v>
      </c>
      <c r="AU373" s="173" t="s">
        <v>89</v>
      </c>
      <c r="AV373" s="13" t="s">
        <v>89</v>
      </c>
      <c r="AW373" s="13" t="s">
        <v>33</v>
      </c>
      <c r="AX373" s="13" t="s">
        <v>78</v>
      </c>
      <c r="AY373" s="173" t="s">
        <v>150</v>
      </c>
    </row>
    <row r="374" spans="2:51" s="14" customFormat="1" ht="12">
      <c r="B374" s="179"/>
      <c r="D374" s="150" t="s">
        <v>296</v>
      </c>
      <c r="E374" s="180" t="s">
        <v>1</v>
      </c>
      <c r="F374" s="181" t="s">
        <v>303</v>
      </c>
      <c r="H374" s="182">
        <v>1</v>
      </c>
      <c r="I374" s="183"/>
      <c r="L374" s="179"/>
      <c r="M374" s="184"/>
      <c r="T374" s="185"/>
      <c r="AT374" s="180" t="s">
        <v>296</v>
      </c>
      <c r="AU374" s="180" t="s">
        <v>89</v>
      </c>
      <c r="AV374" s="14" t="s">
        <v>171</v>
      </c>
      <c r="AW374" s="14" t="s">
        <v>33</v>
      </c>
      <c r="AX374" s="14" t="s">
        <v>86</v>
      </c>
      <c r="AY374" s="180" t="s">
        <v>150</v>
      </c>
    </row>
    <row r="375" spans="2:65" s="1" customFormat="1" ht="24.2" customHeight="1">
      <c r="B375" s="32"/>
      <c r="C375" s="154" t="s">
        <v>830</v>
      </c>
      <c r="D375" s="154" t="s">
        <v>172</v>
      </c>
      <c r="E375" s="155" t="s">
        <v>2223</v>
      </c>
      <c r="F375" s="156" t="s">
        <v>2224</v>
      </c>
      <c r="G375" s="157" t="s">
        <v>849</v>
      </c>
      <c r="H375" s="158">
        <v>1</v>
      </c>
      <c r="I375" s="159"/>
      <c r="J375" s="160">
        <f>ROUND(I375*H375,2)</f>
        <v>0</v>
      </c>
      <c r="K375" s="156" t="s">
        <v>1</v>
      </c>
      <c r="L375" s="32"/>
      <c r="M375" s="161" t="s">
        <v>1</v>
      </c>
      <c r="N375" s="162" t="s">
        <v>43</v>
      </c>
      <c r="P375" s="146">
        <f>O375*H375</f>
        <v>0</v>
      </c>
      <c r="Q375" s="146">
        <v>0</v>
      </c>
      <c r="R375" s="146">
        <f>Q375*H375</f>
        <v>0</v>
      </c>
      <c r="S375" s="146">
        <v>0</v>
      </c>
      <c r="T375" s="147">
        <f>S375*H375</f>
        <v>0</v>
      </c>
      <c r="AR375" s="148" t="s">
        <v>171</v>
      </c>
      <c r="AT375" s="148" t="s">
        <v>172</v>
      </c>
      <c r="AU375" s="148" t="s">
        <v>89</v>
      </c>
      <c r="AY375" s="17" t="s">
        <v>150</v>
      </c>
      <c r="BE375" s="149">
        <f>IF(N375="základní",J375,0)</f>
        <v>0</v>
      </c>
      <c r="BF375" s="149">
        <f>IF(N375="snížená",J375,0)</f>
        <v>0</v>
      </c>
      <c r="BG375" s="149">
        <f>IF(N375="zákl. přenesená",J375,0)</f>
        <v>0</v>
      </c>
      <c r="BH375" s="149">
        <f>IF(N375="sníž. přenesená",J375,0)</f>
        <v>0</v>
      </c>
      <c r="BI375" s="149">
        <f>IF(N375="nulová",J375,0)</f>
        <v>0</v>
      </c>
      <c r="BJ375" s="17" t="s">
        <v>86</v>
      </c>
      <c r="BK375" s="149">
        <f>ROUND(I375*H375,2)</f>
        <v>0</v>
      </c>
      <c r="BL375" s="17" t="s">
        <v>171</v>
      </c>
      <c r="BM375" s="148" t="s">
        <v>2225</v>
      </c>
    </row>
    <row r="376" spans="2:51" s="12" customFormat="1" ht="12">
      <c r="B376" s="166"/>
      <c r="D376" s="150" t="s">
        <v>296</v>
      </c>
      <c r="E376" s="167" t="s">
        <v>1</v>
      </c>
      <c r="F376" s="168" t="s">
        <v>395</v>
      </c>
      <c r="H376" s="167" t="s">
        <v>1</v>
      </c>
      <c r="I376" s="169"/>
      <c r="L376" s="166"/>
      <c r="M376" s="170"/>
      <c r="T376" s="171"/>
      <c r="AT376" s="167" t="s">
        <v>296</v>
      </c>
      <c r="AU376" s="167" t="s">
        <v>89</v>
      </c>
      <c r="AV376" s="12" t="s">
        <v>86</v>
      </c>
      <c r="AW376" s="12" t="s">
        <v>33</v>
      </c>
      <c r="AX376" s="12" t="s">
        <v>78</v>
      </c>
      <c r="AY376" s="167" t="s">
        <v>150</v>
      </c>
    </row>
    <row r="377" spans="2:51" s="13" customFormat="1" ht="12">
      <c r="B377" s="172"/>
      <c r="D377" s="150" t="s">
        <v>296</v>
      </c>
      <c r="E377" s="173" t="s">
        <v>1</v>
      </c>
      <c r="F377" s="174" t="s">
        <v>2162</v>
      </c>
      <c r="H377" s="175">
        <v>1</v>
      </c>
      <c r="I377" s="176"/>
      <c r="L377" s="172"/>
      <c r="M377" s="177"/>
      <c r="T377" s="178"/>
      <c r="AT377" s="173" t="s">
        <v>296</v>
      </c>
      <c r="AU377" s="173" t="s">
        <v>89</v>
      </c>
      <c r="AV377" s="13" t="s">
        <v>89</v>
      </c>
      <c r="AW377" s="13" t="s">
        <v>33</v>
      </c>
      <c r="AX377" s="13" t="s">
        <v>78</v>
      </c>
      <c r="AY377" s="173" t="s">
        <v>150</v>
      </c>
    </row>
    <row r="378" spans="2:51" s="14" customFormat="1" ht="12">
      <c r="B378" s="179"/>
      <c r="D378" s="150" t="s">
        <v>296</v>
      </c>
      <c r="E378" s="180" t="s">
        <v>1</v>
      </c>
      <c r="F378" s="181" t="s">
        <v>303</v>
      </c>
      <c r="H378" s="182">
        <v>1</v>
      </c>
      <c r="I378" s="183"/>
      <c r="L378" s="179"/>
      <c r="M378" s="184"/>
      <c r="T378" s="185"/>
      <c r="AT378" s="180" t="s">
        <v>296</v>
      </c>
      <c r="AU378" s="180" t="s">
        <v>89</v>
      </c>
      <c r="AV378" s="14" t="s">
        <v>171</v>
      </c>
      <c r="AW378" s="14" t="s">
        <v>33</v>
      </c>
      <c r="AX378" s="14" t="s">
        <v>86</v>
      </c>
      <c r="AY378" s="180" t="s">
        <v>150</v>
      </c>
    </row>
    <row r="379" spans="2:65" s="1" customFormat="1" ht="21.75" customHeight="1">
      <c r="B379" s="32"/>
      <c r="C379" s="136" t="s">
        <v>846</v>
      </c>
      <c r="D379" s="136" t="s">
        <v>153</v>
      </c>
      <c r="E379" s="137" t="s">
        <v>2226</v>
      </c>
      <c r="F379" s="138" t="s">
        <v>2227</v>
      </c>
      <c r="G379" s="139" t="s">
        <v>849</v>
      </c>
      <c r="H379" s="140">
        <v>1</v>
      </c>
      <c r="I379" s="141"/>
      <c r="J379" s="142">
        <f>ROUND(I379*H379,2)</f>
        <v>0</v>
      </c>
      <c r="K379" s="138" t="s">
        <v>294</v>
      </c>
      <c r="L379" s="143"/>
      <c r="M379" s="144" t="s">
        <v>1</v>
      </c>
      <c r="N379" s="145" t="s">
        <v>43</v>
      </c>
      <c r="P379" s="146">
        <f>O379*H379</f>
        <v>0</v>
      </c>
      <c r="Q379" s="146">
        <v>0.0025</v>
      </c>
      <c r="R379" s="146">
        <f>Q379*H379</f>
        <v>0.0025</v>
      </c>
      <c r="S379" s="146">
        <v>0</v>
      </c>
      <c r="T379" s="147">
        <f>S379*H379</f>
        <v>0</v>
      </c>
      <c r="AR379" s="148" t="s">
        <v>195</v>
      </c>
      <c r="AT379" s="148" t="s">
        <v>153</v>
      </c>
      <c r="AU379" s="148" t="s">
        <v>89</v>
      </c>
      <c r="AY379" s="17" t="s">
        <v>150</v>
      </c>
      <c r="BE379" s="149">
        <f>IF(N379="základní",J379,0)</f>
        <v>0</v>
      </c>
      <c r="BF379" s="149">
        <f>IF(N379="snížená",J379,0)</f>
        <v>0</v>
      </c>
      <c r="BG379" s="149">
        <f>IF(N379="zákl. přenesená",J379,0)</f>
        <v>0</v>
      </c>
      <c r="BH379" s="149">
        <f>IF(N379="sníž. přenesená",J379,0)</f>
        <v>0</v>
      </c>
      <c r="BI379" s="149">
        <f>IF(N379="nulová",J379,0)</f>
        <v>0</v>
      </c>
      <c r="BJ379" s="17" t="s">
        <v>86</v>
      </c>
      <c r="BK379" s="149">
        <f>ROUND(I379*H379,2)</f>
        <v>0</v>
      </c>
      <c r="BL379" s="17" t="s">
        <v>171</v>
      </c>
      <c r="BM379" s="148" t="s">
        <v>2228</v>
      </c>
    </row>
    <row r="380" spans="2:51" s="12" customFormat="1" ht="12">
      <c r="B380" s="166"/>
      <c r="D380" s="150" t="s">
        <v>296</v>
      </c>
      <c r="E380" s="167" t="s">
        <v>1</v>
      </c>
      <c r="F380" s="168" t="s">
        <v>395</v>
      </c>
      <c r="H380" s="167" t="s">
        <v>1</v>
      </c>
      <c r="I380" s="169"/>
      <c r="L380" s="166"/>
      <c r="M380" s="170"/>
      <c r="T380" s="171"/>
      <c r="AT380" s="167" t="s">
        <v>296</v>
      </c>
      <c r="AU380" s="167" t="s">
        <v>89</v>
      </c>
      <c r="AV380" s="12" t="s">
        <v>86</v>
      </c>
      <c r="AW380" s="12" t="s">
        <v>33</v>
      </c>
      <c r="AX380" s="12" t="s">
        <v>78</v>
      </c>
      <c r="AY380" s="167" t="s">
        <v>150</v>
      </c>
    </row>
    <row r="381" spans="2:51" s="13" customFormat="1" ht="12">
      <c r="B381" s="172"/>
      <c r="D381" s="150" t="s">
        <v>296</v>
      </c>
      <c r="E381" s="173" t="s">
        <v>1</v>
      </c>
      <c r="F381" s="174" t="s">
        <v>2162</v>
      </c>
      <c r="H381" s="175">
        <v>1</v>
      </c>
      <c r="I381" s="176"/>
      <c r="L381" s="172"/>
      <c r="M381" s="177"/>
      <c r="T381" s="178"/>
      <c r="AT381" s="173" t="s">
        <v>296</v>
      </c>
      <c r="AU381" s="173" t="s">
        <v>89</v>
      </c>
      <c r="AV381" s="13" t="s">
        <v>89</v>
      </c>
      <c r="AW381" s="13" t="s">
        <v>33</v>
      </c>
      <c r="AX381" s="13" t="s">
        <v>78</v>
      </c>
      <c r="AY381" s="173" t="s">
        <v>150</v>
      </c>
    </row>
    <row r="382" spans="2:51" s="14" customFormat="1" ht="12">
      <c r="B382" s="179"/>
      <c r="D382" s="150" t="s">
        <v>296</v>
      </c>
      <c r="E382" s="180" t="s">
        <v>1</v>
      </c>
      <c r="F382" s="181" t="s">
        <v>303</v>
      </c>
      <c r="H382" s="182">
        <v>1</v>
      </c>
      <c r="I382" s="183"/>
      <c r="L382" s="179"/>
      <c r="M382" s="184"/>
      <c r="T382" s="185"/>
      <c r="AT382" s="180" t="s">
        <v>296</v>
      </c>
      <c r="AU382" s="180" t="s">
        <v>89</v>
      </c>
      <c r="AV382" s="14" t="s">
        <v>171</v>
      </c>
      <c r="AW382" s="14" t="s">
        <v>33</v>
      </c>
      <c r="AX382" s="14" t="s">
        <v>86</v>
      </c>
      <c r="AY382" s="180" t="s">
        <v>150</v>
      </c>
    </row>
    <row r="383" spans="2:65" s="1" customFormat="1" ht="24.2" customHeight="1">
      <c r="B383" s="32"/>
      <c r="C383" s="154" t="s">
        <v>851</v>
      </c>
      <c r="D383" s="154" t="s">
        <v>172</v>
      </c>
      <c r="E383" s="155" t="s">
        <v>2229</v>
      </c>
      <c r="F383" s="156" t="s">
        <v>2230</v>
      </c>
      <c r="G383" s="157" t="s">
        <v>188</v>
      </c>
      <c r="H383" s="158">
        <v>7.8</v>
      </c>
      <c r="I383" s="159"/>
      <c r="J383" s="160">
        <f>ROUND(I383*H383,2)</f>
        <v>0</v>
      </c>
      <c r="K383" s="156" t="s">
        <v>1</v>
      </c>
      <c r="L383" s="32"/>
      <c r="M383" s="161" t="s">
        <v>1</v>
      </c>
      <c r="N383" s="162" t="s">
        <v>43</v>
      </c>
      <c r="P383" s="146">
        <f>O383*H383</f>
        <v>0</v>
      </c>
      <c r="Q383" s="146">
        <v>0</v>
      </c>
      <c r="R383" s="146">
        <f>Q383*H383</f>
        <v>0</v>
      </c>
      <c r="S383" s="146">
        <v>0</v>
      </c>
      <c r="T383" s="147">
        <f>S383*H383</f>
        <v>0</v>
      </c>
      <c r="AR383" s="148" t="s">
        <v>171</v>
      </c>
      <c r="AT383" s="148" t="s">
        <v>172</v>
      </c>
      <c r="AU383" s="148" t="s">
        <v>89</v>
      </c>
      <c r="AY383" s="17" t="s">
        <v>150</v>
      </c>
      <c r="BE383" s="149">
        <f>IF(N383="základní",J383,0)</f>
        <v>0</v>
      </c>
      <c r="BF383" s="149">
        <f>IF(N383="snížená",J383,0)</f>
        <v>0</v>
      </c>
      <c r="BG383" s="149">
        <f>IF(N383="zákl. přenesená",J383,0)</f>
        <v>0</v>
      </c>
      <c r="BH383" s="149">
        <f>IF(N383="sníž. přenesená",J383,0)</f>
        <v>0</v>
      </c>
      <c r="BI383" s="149">
        <f>IF(N383="nulová",J383,0)</f>
        <v>0</v>
      </c>
      <c r="BJ383" s="17" t="s">
        <v>86</v>
      </c>
      <c r="BK383" s="149">
        <f>ROUND(I383*H383,2)</f>
        <v>0</v>
      </c>
      <c r="BL383" s="17" t="s">
        <v>171</v>
      </c>
      <c r="BM383" s="148" t="s">
        <v>2231</v>
      </c>
    </row>
    <row r="384" spans="2:51" s="12" customFormat="1" ht="12">
      <c r="B384" s="166"/>
      <c r="D384" s="150" t="s">
        <v>296</v>
      </c>
      <c r="E384" s="167" t="s">
        <v>1</v>
      </c>
      <c r="F384" s="168" t="s">
        <v>395</v>
      </c>
      <c r="H384" s="167" t="s">
        <v>1</v>
      </c>
      <c r="I384" s="169"/>
      <c r="L384" s="166"/>
      <c r="M384" s="170"/>
      <c r="T384" s="171"/>
      <c r="AT384" s="167" t="s">
        <v>296</v>
      </c>
      <c r="AU384" s="167" t="s">
        <v>89</v>
      </c>
      <c r="AV384" s="12" t="s">
        <v>86</v>
      </c>
      <c r="AW384" s="12" t="s">
        <v>33</v>
      </c>
      <c r="AX384" s="12" t="s">
        <v>78</v>
      </c>
      <c r="AY384" s="167" t="s">
        <v>150</v>
      </c>
    </row>
    <row r="385" spans="2:51" s="13" customFormat="1" ht="12">
      <c r="B385" s="172"/>
      <c r="D385" s="150" t="s">
        <v>296</v>
      </c>
      <c r="E385" s="173" t="s">
        <v>1</v>
      </c>
      <c r="F385" s="174" t="s">
        <v>2201</v>
      </c>
      <c r="H385" s="175">
        <v>5.5</v>
      </c>
      <c r="I385" s="176"/>
      <c r="L385" s="172"/>
      <c r="M385" s="177"/>
      <c r="T385" s="178"/>
      <c r="AT385" s="173" t="s">
        <v>296</v>
      </c>
      <c r="AU385" s="173" t="s">
        <v>89</v>
      </c>
      <c r="AV385" s="13" t="s">
        <v>89</v>
      </c>
      <c r="AW385" s="13" t="s">
        <v>33</v>
      </c>
      <c r="AX385" s="13" t="s">
        <v>78</v>
      </c>
      <c r="AY385" s="173" t="s">
        <v>150</v>
      </c>
    </row>
    <row r="386" spans="2:51" s="12" customFormat="1" ht="12">
      <c r="B386" s="166"/>
      <c r="D386" s="150" t="s">
        <v>296</v>
      </c>
      <c r="E386" s="167" t="s">
        <v>1</v>
      </c>
      <c r="F386" s="168" t="s">
        <v>398</v>
      </c>
      <c r="H386" s="167" t="s">
        <v>1</v>
      </c>
      <c r="I386" s="169"/>
      <c r="L386" s="166"/>
      <c r="M386" s="170"/>
      <c r="T386" s="171"/>
      <c r="AT386" s="167" t="s">
        <v>296</v>
      </c>
      <c r="AU386" s="167" t="s">
        <v>89</v>
      </c>
      <c r="AV386" s="12" t="s">
        <v>86</v>
      </c>
      <c r="AW386" s="12" t="s">
        <v>33</v>
      </c>
      <c r="AX386" s="12" t="s">
        <v>78</v>
      </c>
      <c r="AY386" s="167" t="s">
        <v>150</v>
      </c>
    </row>
    <row r="387" spans="2:51" s="13" customFormat="1" ht="12">
      <c r="B387" s="172"/>
      <c r="D387" s="150" t="s">
        <v>296</v>
      </c>
      <c r="E387" s="173" t="s">
        <v>1</v>
      </c>
      <c r="F387" s="174" t="s">
        <v>2202</v>
      </c>
      <c r="H387" s="175">
        <v>2.3</v>
      </c>
      <c r="I387" s="176"/>
      <c r="L387" s="172"/>
      <c r="M387" s="177"/>
      <c r="T387" s="178"/>
      <c r="AT387" s="173" t="s">
        <v>296</v>
      </c>
      <c r="AU387" s="173" t="s">
        <v>89</v>
      </c>
      <c r="AV387" s="13" t="s">
        <v>89</v>
      </c>
      <c r="AW387" s="13" t="s">
        <v>33</v>
      </c>
      <c r="AX387" s="13" t="s">
        <v>78</v>
      </c>
      <c r="AY387" s="173" t="s">
        <v>150</v>
      </c>
    </row>
    <row r="388" spans="2:51" s="14" customFormat="1" ht="12">
      <c r="B388" s="179"/>
      <c r="D388" s="150" t="s">
        <v>296</v>
      </c>
      <c r="E388" s="180" t="s">
        <v>1</v>
      </c>
      <c r="F388" s="181" t="s">
        <v>303</v>
      </c>
      <c r="H388" s="182">
        <v>7.8</v>
      </c>
      <c r="I388" s="183"/>
      <c r="L388" s="179"/>
      <c r="M388" s="184"/>
      <c r="T388" s="185"/>
      <c r="AT388" s="180" t="s">
        <v>296</v>
      </c>
      <c r="AU388" s="180" t="s">
        <v>89</v>
      </c>
      <c r="AV388" s="14" t="s">
        <v>171</v>
      </c>
      <c r="AW388" s="14" t="s">
        <v>33</v>
      </c>
      <c r="AX388" s="14" t="s">
        <v>86</v>
      </c>
      <c r="AY388" s="180" t="s">
        <v>150</v>
      </c>
    </row>
    <row r="389" spans="2:65" s="1" customFormat="1" ht="16.5" customHeight="1">
      <c r="B389" s="32"/>
      <c r="C389" s="154" t="s">
        <v>855</v>
      </c>
      <c r="D389" s="154" t="s">
        <v>172</v>
      </c>
      <c r="E389" s="155" t="s">
        <v>1497</v>
      </c>
      <c r="F389" s="156" t="s">
        <v>2232</v>
      </c>
      <c r="G389" s="157" t="s">
        <v>188</v>
      </c>
      <c r="H389" s="158">
        <v>7.8</v>
      </c>
      <c r="I389" s="159"/>
      <c r="J389" s="160">
        <f>ROUND(I389*H389,2)</f>
        <v>0</v>
      </c>
      <c r="K389" s="156" t="s">
        <v>1</v>
      </c>
      <c r="L389" s="32"/>
      <c r="M389" s="161" t="s">
        <v>1</v>
      </c>
      <c r="N389" s="162" t="s">
        <v>43</v>
      </c>
      <c r="P389" s="146">
        <f>O389*H389</f>
        <v>0</v>
      </c>
      <c r="Q389" s="146">
        <v>0</v>
      </c>
      <c r="R389" s="146">
        <f>Q389*H389</f>
        <v>0</v>
      </c>
      <c r="S389" s="146">
        <v>0</v>
      </c>
      <c r="T389" s="147">
        <f>S389*H389</f>
        <v>0</v>
      </c>
      <c r="AR389" s="148" t="s">
        <v>171</v>
      </c>
      <c r="AT389" s="148" t="s">
        <v>172</v>
      </c>
      <c r="AU389" s="148" t="s">
        <v>89</v>
      </c>
      <c r="AY389" s="17" t="s">
        <v>150</v>
      </c>
      <c r="BE389" s="149">
        <f>IF(N389="základní",J389,0)</f>
        <v>0</v>
      </c>
      <c r="BF389" s="149">
        <f>IF(N389="snížená",J389,0)</f>
        <v>0</v>
      </c>
      <c r="BG389" s="149">
        <f>IF(N389="zákl. přenesená",J389,0)</f>
        <v>0</v>
      </c>
      <c r="BH389" s="149">
        <f>IF(N389="sníž. přenesená",J389,0)</f>
        <v>0</v>
      </c>
      <c r="BI389" s="149">
        <f>IF(N389="nulová",J389,0)</f>
        <v>0</v>
      </c>
      <c r="BJ389" s="17" t="s">
        <v>86</v>
      </c>
      <c r="BK389" s="149">
        <f>ROUND(I389*H389,2)</f>
        <v>0</v>
      </c>
      <c r="BL389" s="17" t="s">
        <v>171</v>
      </c>
      <c r="BM389" s="148" t="s">
        <v>2233</v>
      </c>
    </row>
    <row r="390" spans="2:51" s="12" customFormat="1" ht="12">
      <c r="B390" s="166"/>
      <c r="D390" s="150" t="s">
        <v>296</v>
      </c>
      <c r="E390" s="167" t="s">
        <v>1</v>
      </c>
      <c r="F390" s="168" t="s">
        <v>395</v>
      </c>
      <c r="H390" s="167" t="s">
        <v>1</v>
      </c>
      <c r="I390" s="169"/>
      <c r="L390" s="166"/>
      <c r="M390" s="170"/>
      <c r="T390" s="171"/>
      <c r="AT390" s="167" t="s">
        <v>296</v>
      </c>
      <c r="AU390" s="167" t="s">
        <v>89</v>
      </c>
      <c r="AV390" s="12" t="s">
        <v>86</v>
      </c>
      <c r="AW390" s="12" t="s">
        <v>33</v>
      </c>
      <c r="AX390" s="12" t="s">
        <v>78</v>
      </c>
      <c r="AY390" s="167" t="s">
        <v>150</v>
      </c>
    </row>
    <row r="391" spans="2:51" s="13" customFormat="1" ht="12">
      <c r="B391" s="172"/>
      <c r="D391" s="150" t="s">
        <v>296</v>
      </c>
      <c r="E391" s="173" t="s">
        <v>1</v>
      </c>
      <c r="F391" s="174" t="s">
        <v>2201</v>
      </c>
      <c r="H391" s="175">
        <v>5.5</v>
      </c>
      <c r="I391" s="176"/>
      <c r="L391" s="172"/>
      <c r="M391" s="177"/>
      <c r="T391" s="178"/>
      <c r="AT391" s="173" t="s">
        <v>296</v>
      </c>
      <c r="AU391" s="173" t="s">
        <v>89</v>
      </c>
      <c r="AV391" s="13" t="s">
        <v>89</v>
      </c>
      <c r="AW391" s="13" t="s">
        <v>33</v>
      </c>
      <c r="AX391" s="13" t="s">
        <v>78</v>
      </c>
      <c r="AY391" s="173" t="s">
        <v>150</v>
      </c>
    </row>
    <row r="392" spans="2:51" s="12" customFormat="1" ht="12">
      <c r="B392" s="166"/>
      <c r="D392" s="150" t="s">
        <v>296</v>
      </c>
      <c r="E392" s="167" t="s">
        <v>1</v>
      </c>
      <c r="F392" s="168" t="s">
        <v>398</v>
      </c>
      <c r="H392" s="167" t="s">
        <v>1</v>
      </c>
      <c r="I392" s="169"/>
      <c r="L392" s="166"/>
      <c r="M392" s="170"/>
      <c r="T392" s="171"/>
      <c r="AT392" s="167" t="s">
        <v>296</v>
      </c>
      <c r="AU392" s="167" t="s">
        <v>89</v>
      </c>
      <c r="AV392" s="12" t="s">
        <v>86</v>
      </c>
      <c r="AW392" s="12" t="s">
        <v>33</v>
      </c>
      <c r="AX392" s="12" t="s">
        <v>78</v>
      </c>
      <c r="AY392" s="167" t="s">
        <v>150</v>
      </c>
    </row>
    <row r="393" spans="2:51" s="13" customFormat="1" ht="12">
      <c r="B393" s="172"/>
      <c r="D393" s="150" t="s">
        <v>296</v>
      </c>
      <c r="E393" s="173" t="s">
        <v>1</v>
      </c>
      <c r="F393" s="174" t="s">
        <v>2202</v>
      </c>
      <c r="H393" s="175">
        <v>2.3</v>
      </c>
      <c r="I393" s="176"/>
      <c r="L393" s="172"/>
      <c r="M393" s="177"/>
      <c r="T393" s="178"/>
      <c r="AT393" s="173" t="s">
        <v>296</v>
      </c>
      <c r="AU393" s="173" t="s">
        <v>89</v>
      </c>
      <c r="AV393" s="13" t="s">
        <v>89</v>
      </c>
      <c r="AW393" s="13" t="s">
        <v>33</v>
      </c>
      <c r="AX393" s="13" t="s">
        <v>78</v>
      </c>
      <c r="AY393" s="173" t="s">
        <v>150</v>
      </c>
    </row>
    <row r="394" spans="2:51" s="14" customFormat="1" ht="12">
      <c r="B394" s="179"/>
      <c r="D394" s="150" t="s">
        <v>296</v>
      </c>
      <c r="E394" s="180" t="s">
        <v>1</v>
      </c>
      <c r="F394" s="181" t="s">
        <v>303</v>
      </c>
      <c r="H394" s="182">
        <v>7.8</v>
      </c>
      <c r="I394" s="183"/>
      <c r="L394" s="179"/>
      <c r="M394" s="184"/>
      <c r="T394" s="185"/>
      <c r="AT394" s="180" t="s">
        <v>296</v>
      </c>
      <c r="AU394" s="180" t="s">
        <v>89</v>
      </c>
      <c r="AV394" s="14" t="s">
        <v>171</v>
      </c>
      <c r="AW394" s="14" t="s">
        <v>33</v>
      </c>
      <c r="AX394" s="14" t="s">
        <v>86</v>
      </c>
      <c r="AY394" s="180" t="s">
        <v>150</v>
      </c>
    </row>
    <row r="395" spans="2:65" s="1" customFormat="1" ht="24.2" customHeight="1">
      <c r="B395" s="32"/>
      <c r="C395" s="154" t="s">
        <v>859</v>
      </c>
      <c r="D395" s="154" t="s">
        <v>172</v>
      </c>
      <c r="E395" s="155" t="s">
        <v>1520</v>
      </c>
      <c r="F395" s="156" t="s">
        <v>2234</v>
      </c>
      <c r="G395" s="157" t="s">
        <v>849</v>
      </c>
      <c r="H395" s="158">
        <v>2</v>
      </c>
      <c r="I395" s="159"/>
      <c r="J395" s="160">
        <f>ROUND(I395*H395,2)</f>
        <v>0</v>
      </c>
      <c r="K395" s="156" t="s">
        <v>1</v>
      </c>
      <c r="L395" s="32"/>
      <c r="M395" s="161" t="s">
        <v>1</v>
      </c>
      <c r="N395" s="162" t="s">
        <v>43</v>
      </c>
      <c r="P395" s="146">
        <f>O395*H395</f>
        <v>0</v>
      </c>
      <c r="Q395" s="146">
        <v>0.45937</v>
      </c>
      <c r="R395" s="146">
        <f>Q395*H395</f>
        <v>0.91874</v>
      </c>
      <c r="S395" s="146">
        <v>0</v>
      </c>
      <c r="T395" s="147">
        <f>S395*H395</f>
        <v>0</v>
      </c>
      <c r="AR395" s="148" t="s">
        <v>171</v>
      </c>
      <c r="AT395" s="148" t="s">
        <v>172</v>
      </c>
      <c r="AU395" s="148" t="s">
        <v>89</v>
      </c>
      <c r="AY395" s="17" t="s">
        <v>150</v>
      </c>
      <c r="BE395" s="149">
        <f>IF(N395="základní",J395,0)</f>
        <v>0</v>
      </c>
      <c r="BF395" s="149">
        <f>IF(N395="snížená",J395,0)</f>
        <v>0</v>
      </c>
      <c r="BG395" s="149">
        <f>IF(N395="zákl. přenesená",J395,0)</f>
        <v>0</v>
      </c>
      <c r="BH395" s="149">
        <f>IF(N395="sníž. přenesená",J395,0)</f>
        <v>0</v>
      </c>
      <c r="BI395" s="149">
        <f>IF(N395="nulová",J395,0)</f>
        <v>0</v>
      </c>
      <c r="BJ395" s="17" t="s">
        <v>86</v>
      </c>
      <c r="BK395" s="149">
        <f>ROUND(I395*H395,2)</f>
        <v>0</v>
      </c>
      <c r="BL395" s="17" t="s">
        <v>171</v>
      </c>
      <c r="BM395" s="148" t="s">
        <v>2235</v>
      </c>
    </row>
    <row r="396" spans="2:51" s="12" customFormat="1" ht="12">
      <c r="B396" s="166"/>
      <c r="D396" s="150" t="s">
        <v>296</v>
      </c>
      <c r="E396" s="167" t="s">
        <v>1</v>
      </c>
      <c r="F396" s="168" t="s">
        <v>395</v>
      </c>
      <c r="H396" s="167" t="s">
        <v>1</v>
      </c>
      <c r="I396" s="169"/>
      <c r="L396" s="166"/>
      <c r="M396" s="170"/>
      <c r="T396" s="171"/>
      <c r="AT396" s="167" t="s">
        <v>296</v>
      </c>
      <c r="AU396" s="167" t="s">
        <v>89</v>
      </c>
      <c r="AV396" s="12" t="s">
        <v>86</v>
      </c>
      <c r="AW396" s="12" t="s">
        <v>33</v>
      </c>
      <c r="AX396" s="12" t="s">
        <v>78</v>
      </c>
      <c r="AY396" s="167" t="s">
        <v>150</v>
      </c>
    </row>
    <row r="397" spans="2:51" s="13" customFormat="1" ht="12">
      <c r="B397" s="172"/>
      <c r="D397" s="150" t="s">
        <v>296</v>
      </c>
      <c r="E397" s="173" t="s">
        <v>1</v>
      </c>
      <c r="F397" s="174" t="s">
        <v>2162</v>
      </c>
      <c r="H397" s="175">
        <v>1</v>
      </c>
      <c r="I397" s="176"/>
      <c r="L397" s="172"/>
      <c r="M397" s="177"/>
      <c r="T397" s="178"/>
      <c r="AT397" s="173" t="s">
        <v>296</v>
      </c>
      <c r="AU397" s="173" t="s">
        <v>89</v>
      </c>
      <c r="AV397" s="13" t="s">
        <v>89</v>
      </c>
      <c r="AW397" s="13" t="s">
        <v>33</v>
      </c>
      <c r="AX397" s="13" t="s">
        <v>78</v>
      </c>
      <c r="AY397" s="173" t="s">
        <v>150</v>
      </c>
    </row>
    <row r="398" spans="2:51" s="12" customFormat="1" ht="12">
      <c r="B398" s="166"/>
      <c r="D398" s="150" t="s">
        <v>296</v>
      </c>
      <c r="E398" s="167" t="s">
        <v>1</v>
      </c>
      <c r="F398" s="168" t="s">
        <v>398</v>
      </c>
      <c r="H398" s="167" t="s">
        <v>1</v>
      </c>
      <c r="I398" s="169"/>
      <c r="L398" s="166"/>
      <c r="M398" s="170"/>
      <c r="T398" s="171"/>
      <c r="AT398" s="167" t="s">
        <v>296</v>
      </c>
      <c r="AU398" s="167" t="s">
        <v>89</v>
      </c>
      <c r="AV398" s="12" t="s">
        <v>86</v>
      </c>
      <c r="AW398" s="12" t="s">
        <v>33</v>
      </c>
      <c r="AX398" s="12" t="s">
        <v>78</v>
      </c>
      <c r="AY398" s="167" t="s">
        <v>150</v>
      </c>
    </row>
    <row r="399" spans="2:51" s="13" customFormat="1" ht="12">
      <c r="B399" s="172"/>
      <c r="D399" s="150" t="s">
        <v>296</v>
      </c>
      <c r="E399" s="173" t="s">
        <v>1</v>
      </c>
      <c r="F399" s="174" t="s">
        <v>2194</v>
      </c>
      <c r="H399" s="175">
        <v>1</v>
      </c>
      <c r="I399" s="176"/>
      <c r="L399" s="172"/>
      <c r="M399" s="177"/>
      <c r="T399" s="178"/>
      <c r="AT399" s="173" t="s">
        <v>296</v>
      </c>
      <c r="AU399" s="173" t="s">
        <v>89</v>
      </c>
      <c r="AV399" s="13" t="s">
        <v>89</v>
      </c>
      <c r="AW399" s="13" t="s">
        <v>33</v>
      </c>
      <c r="AX399" s="13" t="s">
        <v>78</v>
      </c>
      <c r="AY399" s="173" t="s">
        <v>150</v>
      </c>
    </row>
    <row r="400" spans="2:51" s="14" customFormat="1" ht="12">
      <c r="B400" s="179"/>
      <c r="D400" s="150" t="s">
        <v>296</v>
      </c>
      <c r="E400" s="180" t="s">
        <v>1</v>
      </c>
      <c r="F400" s="181" t="s">
        <v>303</v>
      </c>
      <c r="H400" s="182">
        <v>2</v>
      </c>
      <c r="I400" s="183"/>
      <c r="L400" s="179"/>
      <c r="M400" s="184"/>
      <c r="T400" s="185"/>
      <c r="AT400" s="180" t="s">
        <v>296</v>
      </c>
      <c r="AU400" s="180" t="s">
        <v>89</v>
      </c>
      <c r="AV400" s="14" t="s">
        <v>171</v>
      </c>
      <c r="AW400" s="14" t="s">
        <v>33</v>
      </c>
      <c r="AX400" s="14" t="s">
        <v>86</v>
      </c>
      <c r="AY400" s="180" t="s">
        <v>150</v>
      </c>
    </row>
    <row r="401" spans="2:65" s="1" customFormat="1" ht="16.5" customHeight="1">
      <c r="B401" s="32"/>
      <c r="C401" s="154" t="s">
        <v>865</v>
      </c>
      <c r="D401" s="154" t="s">
        <v>172</v>
      </c>
      <c r="E401" s="155" t="s">
        <v>1524</v>
      </c>
      <c r="F401" s="156" t="s">
        <v>1525</v>
      </c>
      <c r="G401" s="157" t="s">
        <v>849</v>
      </c>
      <c r="H401" s="158">
        <v>2</v>
      </c>
      <c r="I401" s="159"/>
      <c r="J401" s="160">
        <f>ROUND(I401*H401,2)</f>
        <v>0</v>
      </c>
      <c r="K401" s="156" t="s">
        <v>1</v>
      </c>
      <c r="L401" s="32"/>
      <c r="M401" s="161" t="s">
        <v>1</v>
      </c>
      <c r="N401" s="162" t="s">
        <v>43</v>
      </c>
      <c r="P401" s="146">
        <f>O401*H401</f>
        <v>0</v>
      </c>
      <c r="Q401" s="146">
        <v>0.12303</v>
      </c>
      <c r="R401" s="146">
        <f>Q401*H401</f>
        <v>0.24606</v>
      </c>
      <c r="S401" s="146">
        <v>0</v>
      </c>
      <c r="T401" s="147">
        <f>S401*H401</f>
        <v>0</v>
      </c>
      <c r="AR401" s="148" t="s">
        <v>171</v>
      </c>
      <c r="AT401" s="148" t="s">
        <v>172</v>
      </c>
      <c r="AU401" s="148" t="s">
        <v>89</v>
      </c>
      <c r="AY401" s="17" t="s">
        <v>150</v>
      </c>
      <c r="BE401" s="149">
        <f>IF(N401="základní",J401,0)</f>
        <v>0</v>
      </c>
      <c r="BF401" s="149">
        <f>IF(N401="snížená",J401,0)</f>
        <v>0</v>
      </c>
      <c r="BG401" s="149">
        <f>IF(N401="zákl. přenesená",J401,0)</f>
        <v>0</v>
      </c>
      <c r="BH401" s="149">
        <f>IF(N401="sníž. přenesená",J401,0)</f>
        <v>0</v>
      </c>
      <c r="BI401" s="149">
        <f>IF(N401="nulová",J401,0)</f>
        <v>0</v>
      </c>
      <c r="BJ401" s="17" t="s">
        <v>86</v>
      </c>
      <c r="BK401" s="149">
        <f>ROUND(I401*H401,2)</f>
        <v>0</v>
      </c>
      <c r="BL401" s="17" t="s">
        <v>171</v>
      </c>
      <c r="BM401" s="148" t="s">
        <v>2236</v>
      </c>
    </row>
    <row r="402" spans="2:51" s="12" customFormat="1" ht="12">
      <c r="B402" s="166"/>
      <c r="D402" s="150" t="s">
        <v>296</v>
      </c>
      <c r="E402" s="167" t="s">
        <v>1</v>
      </c>
      <c r="F402" s="168" t="s">
        <v>395</v>
      </c>
      <c r="H402" s="167" t="s">
        <v>1</v>
      </c>
      <c r="I402" s="169"/>
      <c r="L402" s="166"/>
      <c r="M402" s="170"/>
      <c r="T402" s="171"/>
      <c r="AT402" s="167" t="s">
        <v>296</v>
      </c>
      <c r="AU402" s="167" t="s">
        <v>89</v>
      </c>
      <c r="AV402" s="12" t="s">
        <v>86</v>
      </c>
      <c r="AW402" s="12" t="s">
        <v>33</v>
      </c>
      <c r="AX402" s="12" t="s">
        <v>78</v>
      </c>
      <c r="AY402" s="167" t="s">
        <v>150</v>
      </c>
    </row>
    <row r="403" spans="2:51" s="13" customFormat="1" ht="12">
      <c r="B403" s="172"/>
      <c r="D403" s="150" t="s">
        <v>296</v>
      </c>
      <c r="E403" s="173" t="s">
        <v>1</v>
      </c>
      <c r="F403" s="174" t="s">
        <v>2162</v>
      </c>
      <c r="H403" s="175">
        <v>1</v>
      </c>
      <c r="I403" s="176"/>
      <c r="L403" s="172"/>
      <c r="M403" s="177"/>
      <c r="T403" s="178"/>
      <c r="AT403" s="173" t="s">
        <v>296</v>
      </c>
      <c r="AU403" s="173" t="s">
        <v>89</v>
      </c>
      <c r="AV403" s="13" t="s">
        <v>89</v>
      </c>
      <c r="AW403" s="13" t="s">
        <v>33</v>
      </c>
      <c r="AX403" s="13" t="s">
        <v>78</v>
      </c>
      <c r="AY403" s="173" t="s">
        <v>150</v>
      </c>
    </row>
    <row r="404" spans="2:51" s="12" customFormat="1" ht="12">
      <c r="B404" s="166"/>
      <c r="D404" s="150" t="s">
        <v>296</v>
      </c>
      <c r="E404" s="167" t="s">
        <v>1</v>
      </c>
      <c r="F404" s="168" t="s">
        <v>398</v>
      </c>
      <c r="H404" s="167" t="s">
        <v>1</v>
      </c>
      <c r="I404" s="169"/>
      <c r="L404" s="166"/>
      <c r="M404" s="170"/>
      <c r="T404" s="171"/>
      <c r="AT404" s="167" t="s">
        <v>296</v>
      </c>
      <c r="AU404" s="167" t="s">
        <v>89</v>
      </c>
      <c r="AV404" s="12" t="s">
        <v>86</v>
      </c>
      <c r="AW404" s="12" t="s">
        <v>33</v>
      </c>
      <c r="AX404" s="12" t="s">
        <v>78</v>
      </c>
      <c r="AY404" s="167" t="s">
        <v>150</v>
      </c>
    </row>
    <row r="405" spans="2:51" s="13" customFormat="1" ht="12">
      <c r="B405" s="172"/>
      <c r="D405" s="150" t="s">
        <v>296</v>
      </c>
      <c r="E405" s="173" t="s">
        <v>1</v>
      </c>
      <c r="F405" s="174" t="s">
        <v>2194</v>
      </c>
      <c r="H405" s="175">
        <v>1</v>
      </c>
      <c r="I405" s="176"/>
      <c r="L405" s="172"/>
      <c r="M405" s="177"/>
      <c r="T405" s="178"/>
      <c r="AT405" s="173" t="s">
        <v>296</v>
      </c>
      <c r="AU405" s="173" t="s">
        <v>89</v>
      </c>
      <c r="AV405" s="13" t="s">
        <v>89</v>
      </c>
      <c r="AW405" s="13" t="s">
        <v>33</v>
      </c>
      <c r="AX405" s="13" t="s">
        <v>78</v>
      </c>
      <c r="AY405" s="173" t="s">
        <v>150</v>
      </c>
    </row>
    <row r="406" spans="2:51" s="14" customFormat="1" ht="12">
      <c r="B406" s="179"/>
      <c r="D406" s="150" t="s">
        <v>296</v>
      </c>
      <c r="E406" s="180" t="s">
        <v>1</v>
      </c>
      <c r="F406" s="181" t="s">
        <v>303</v>
      </c>
      <c r="H406" s="182">
        <v>2</v>
      </c>
      <c r="I406" s="183"/>
      <c r="L406" s="179"/>
      <c r="M406" s="184"/>
      <c r="T406" s="185"/>
      <c r="AT406" s="180" t="s">
        <v>296</v>
      </c>
      <c r="AU406" s="180" t="s">
        <v>89</v>
      </c>
      <c r="AV406" s="14" t="s">
        <v>171</v>
      </c>
      <c r="AW406" s="14" t="s">
        <v>33</v>
      </c>
      <c r="AX406" s="14" t="s">
        <v>86</v>
      </c>
      <c r="AY406" s="180" t="s">
        <v>150</v>
      </c>
    </row>
    <row r="407" spans="2:65" s="1" customFormat="1" ht="24.2" customHeight="1">
      <c r="B407" s="32"/>
      <c r="C407" s="136" t="s">
        <v>874</v>
      </c>
      <c r="D407" s="136" t="s">
        <v>153</v>
      </c>
      <c r="E407" s="137" t="s">
        <v>1529</v>
      </c>
      <c r="F407" s="138" t="s">
        <v>2237</v>
      </c>
      <c r="G407" s="139" t="s">
        <v>849</v>
      </c>
      <c r="H407" s="140">
        <v>2</v>
      </c>
      <c r="I407" s="141"/>
      <c r="J407" s="142">
        <f>ROUND(I407*H407,2)</f>
        <v>0</v>
      </c>
      <c r="K407" s="138" t="s">
        <v>294</v>
      </c>
      <c r="L407" s="143"/>
      <c r="M407" s="144" t="s">
        <v>1</v>
      </c>
      <c r="N407" s="145" t="s">
        <v>43</v>
      </c>
      <c r="P407" s="146">
        <f>O407*H407</f>
        <v>0</v>
      </c>
      <c r="Q407" s="146">
        <v>0.0133</v>
      </c>
      <c r="R407" s="146">
        <f>Q407*H407</f>
        <v>0.0266</v>
      </c>
      <c r="S407" s="146">
        <v>0</v>
      </c>
      <c r="T407" s="147">
        <f>S407*H407</f>
        <v>0</v>
      </c>
      <c r="AR407" s="148" t="s">
        <v>195</v>
      </c>
      <c r="AT407" s="148" t="s">
        <v>153</v>
      </c>
      <c r="AU407" s="148" t="s">
        <v>89</v>
      </c>
      <c r="AY407" s="17" t="s">
        <v>150</v>
      </c>
      <c r="BE407" s="149">
        <f>IF(N407="základní",J407,0)</f>
        <v>0</v>
      </c>
      <c r="BF407" s="149">
        <f>IF(N407="snížená",J407,0)</f>
        <v>0</v>
      </c>
      <c r="BG407" s="149">
        <f>IF(N407="zákl. přenesená",J407,0)</f>
        <v>0</v>
      </c>
      <c r="BH407" s="149">
        <f>IF(N407="sníž. přenesená",J407,0)</f>
        <v>0</v>
      </c>
      <c r="BI407" s="149">
        <f>IF(N407="nulová",J407,0)</f>
        <v>0</v>
      </c>
      <c r="BJ407" s="17" t="s">
        <v>86</v>
      </c>
      <c r="BK407" s="149">
        <f>ROUND(I407*H407,2)</f>
        <v>0</v>
      </c>
      <c r="BL407" s="17" t="s">
        <v>171</v>
      </c>
      <c r="BM407" s="148" t="s">
        <v>2238</v>
      </c>
    </row>
    <row r="408" spans="2:51" s="12" customFormat="1" ht="12">
      <c r="B408" s="166"/>
      <c r="D408" s="150" t="s">
        <v>296</v>
      </c>
      <c r="E408" s="167" t="s">
        <v>1</v>
      </c>
      <c r="F408" s="168" t="s">
        <v>395</v>
      </c>
      <c r="H408" s="167" t="s">
        <v>1</v>
      </c>
      <c r="I408" s="169"/>
      <c r="L408" s="166"/>
      <c r="M408" s="170"/>
      <c r="T408" s="171"/>
      <c r="AT408" s="167" t="s">
        <v>296</v>
      </c>
      <c r="AU408" s="167" t="s">
        <v>89</v>
      </c>
      <c r="AV408" s="12" t="s">
        <v>86</v>
      </c>
      <c r="AW408" s="12" t="s">
        <v>33</v>
      </c>
      <c r="AX408" s="12" t="s">
        <v>78</v>
      </c>
      <c r="AY408" s="167" t="s">
        <v>150</v>
      </c>
    </row>
    <row r="409" spans="2:51" s="13" customFormat="1" ht="12">
      <c r="B409" s="172"/>
      <c r="D409" s="150" t="s">
        <v>296</v>
      </c>
      <c r="E409" s="173" t="s">
        <v>1</v>
      </c>
      <c r="F409" s="174" t="s">
        <v>2162</v>
      </c>
      <c r="H409" s="175">
        <v>1</v>
      </c>
      <c r="I409" s="176"/>
      <c r="L409" s="172"/>
      <c r="M409" s="177"/>
      <c r="T409" s="178"/>
      <c r="AT409" s="173" t="s">
        <v>296</v>
      </c>
      <c r="AU409" s="173" t="s">
        <v>89</v>
      </c>
      <c r="AV409" s="13" t="s">
        <v>89</v>
      </c>
      <c r="AW409" s="13" t="s">
        <v>33</v>
      </c>
      <c r="AX409" s="13" t="s">
        <v>78</v>
      </c>
      <c r="AY409" s="173" t="s">
        <v>150</v>
      </c>
    </row>
    <row r="410" spans="2:51" s="12" customFormat="1" ht="12">
      <c r="B410" s="166"/>
      <c r="D410" s="150" t="s">
        <v>296</v>
      </c>
      <c r="E410" s="167" t="s">
        <v>1</v>
      </c>
      <c r="F410" s="168" t="s">
        <v>398</v>
      </c>
      <c r="H410" s="167" t="s">
        <v>1</v>
      </c>
      <c r="I410" s="169"/>
      <c r="L410" s="166"/>
      <c r="M410" s="170"/>
      <c r="T410" s="171"/>
      <c r="AT410" s="167" t="s">
        <v>296</v>
      </c>
      <c r="AU410" s="167" t="s">
        <v>89</v>
      </c>
      <c r="AV410" s="12" t="s">
        <v>86</v>
      </c>
      <c r="AW410" s="12" t="s">
        <v>33</v>
      </c>
      <c r="AX410" s="12" t="s">
        <v>78</v>
      </c>
      <c r="AY410" s="167" t="s">
        <v>150</v>
      </c>
    </row>
    <row r="411" spans="2:51" s="13" customFormat="1" ht="12">
      <c r="B411" s="172"/>
      <c r="D411" s="150" t="s">
        <v>296</v>
      </c>
      <c r="E411" s="173" t="s">
        <v>1</v>
      </c>
      <c r="F411" s="174" t="s">
        <v>2194</v>
      </c>
      <c r="H411" s="175">
        <v>1</v>
      </c>
      <c r="I411" s="176"/>
      <c r="L411" s="172"/>
      <c r="M411" s="177"/>
      <c r="T411" s="178"/>
      <c r="AT411" s="173" t="s">
        <v>296</v>
      </c>
      <c r="AU411" s="173" t="s">
        <v>89</v>
      </c>
      <c r="AV411" s="13" t="s">
        <v>89</v>
      </c>
      <c r="AW411" s="13" t="s">
        <v>33</v>
      </c>
      <c r="AX411" s="13" t="s">
        <v>78</v>
      </c>
      <c r="AY411" s="173" t="s">
        <v>150</v>
      </c>
    </row>
    <row r="412" spans="2:51" s="14" customFormat="1" ht="12">
      <c r="B412" s="179"/>
      <c r="D412" s="150" t="s">
        <v>296</v>
      </c>
      <c r="E412" s="180" t="s">
        <v>1</v>
      </c>
      <c r="F412" s="181" t="s">
        <v>303</v>
      </c>
      <c r="H412" s="182">
        <v>2</v>
      </c>
      <c r="I412" s="183"/>
      <c r="L412" s="179"/>
      <c r="M412" s="184"/>
      <c r="T412" s="185"/>
      <c r="AT412" s="180" t="s">
        <v>296</v>
      </c>
      <c r="AU412" s="180" t="s">
        <v>89</v>
      </c>
      <c r="AV412" s="14" t="s">
        <v>171</v>
      </c>
      <c r="AW412" s="14" t="s">
        <v>33</v>
      </c>
      <c r="AX412" s="14" t="s">
        <v>86</v>
      </c>
      <c r="AY412" s="180" t="s">
        <v>150</v>
      </c>
    </row>
    <row r="413" spans="2:65" s="1" customFormat="1" ht="24.2" customHeight="1">
      <c r="B413" s="32"/>
      <c r="C413" s="136" t="s">
        <v>878</v>
      </c>
      <c r="D413" s="136" t="s">
        <v>153</v>
      </c>
      <c r="E413" s="137" t="s">
        <v>1540</v>
      </c>
      <c r="F413" s="138" t="s">
        <v>2239</v>
      </c>
      <c r="G413" s="139" t="s">
        <v>849</v>
      </c>
      <c r="H413" s="140">
        <v>2</v>
      </c>
      <c r="I413" s="141"/>
      <c r="J413" s="142">
        <f>ROUND(I413*H413,2)</f>
        <v>0</v>
      </c>
      <c r="K413" s="138" t="s">
        <v>294</v>
      </c>
      <c r="L413" s="143"/>
      <c r="M413" s="144" t="s">
        <v>1</v>
      </c>
      <c r="N413" s="145" t="s">
        <v>43</v>
      </c>
      <c r="P413" s="146">
        <f>O413*H413</f>
        <v>0</v>
      </c>
      <c r="Q413" s="146">
        <v>0.0003</v>
      </c>
      <c r="R413" s="146">
        <f>Q413*H413</f>
        <v>0.0006</v>
      </c>
      <c r="S413" s="146">
        <v>0</v>
      </c>
      <c r="T413" s="147">
        <f>S413*H413</f>
        <v>0</v>
      </c>
      <c r="AR413" s="148" t="s">
        <v>195</v>
      </c>
      <c r="AT413" s="148" t="s">
        <v>153</v>
      </c>
      <c r="AU413" s="148" t="s">
        <v>89</v>
      </c>
      <c r="AY413" s="17" t="s">
        <v>150</v>
      </c>
      <c r="BE413" s="149">
        <f>IF(N413="základní",J413,0)</f>
        <v>0</v>
      </c>
      <c r="BF413" s="149">
        <f>IF(N413="snížená",J413,0)</f>
        <v>0</v>
      </c>
      <c r="BG413" s="149">
        <f>IF(N413="zákl. přenesená",J413,0)</f>
        <v>0</v>
      </c>
      <c r="BH413" s="149">
        <f>IF(N413="sníž. přenesená",J413,0)</f>
        <v>0</v>
      </c>
      <c r="BI413" s="149">
        <f>IF(N413="nulová",J413,0)</f>
        <v>0</v>
      </c>
      <c r="BJ413" s="17" t="s">
        <v>86</v>
      </c>
      <c r="BK413" s="149">
        <f>ROUND(I413*H413,2)</f>
        <v>0</v>
      </c>
      <c r="BL413" s="17" t="s">
        <v>171</v>
      </c>
      <c r="BM413" s="148" t="s">
        <v>2240</v>
      </c>
    </row>
    <row r="414" spans="2:51" s="12" customFormat="1" ht="12">
      <c r="B414" s="166"/>
      <c r="D414" s="150" t="s">
        <v>296</v>
      </c>
      <c r="E414" s="167" t="s">
        <v>1</v>
      </c>
      <c r="F414" s="168" t="s">
        <v>395</v>
      </c>
      <c r="H414" s="167" t="s">
        <v>1</v>
      </c>
      <c r="I414" s="169"/>
      <c r="L414" s="166"/>
      <c r="M414" s="170"/>
      <c r="T414" s="171"/>
      <c r="AT414" s="167" t="s">
        <v>296</v>
      </c>
      <c r="AU414" s="167" t="s">
        <v>89</v>
      </c>
      <c r="AV414" s="12" t="s">
        <v>86</v>
      </c>
      <c r="AW414" s="12" t="s">
        <v>33</v>
      </c>
      <c r="AX414" s="12" t="s">
        <v>78</v>
      </c>
      <c r="AY414" s="167" t="s">
        <v>150</v>
      </c>
    </row>
    <row r="415" spans="2:51" s="13" customFormat="1" ht="12">
      <c r="B415" s="172"/>
      <c r="D415" s="150" t="s">
        <v>296</v>
      </c>
      <c r="E415" s="173" t="s">
        <v>1</v>
      </c>
      <c r="F415" s="174" t="s">
        <v>2162</v>
      </c>
      <c r="H415" s="175">
        <v>1</v>
      </c>
      <c r="I415" s="176"/>
      <c r="L415" s="172"/>
      <c r="M415" s="177"/>
      <c r="T415" s="178"/>
      <c r="AT415" s="173" t="s">
        <v>296</v>
      </c>
      <c r="AU415" s="173" t="s">
        <v>89</v>
      </c>
      <c r="AV415" s="13" t="s">
        <v>89</v>
      </c>
      <c r="AW415" s="13" t="s">
        <v>33</v>
      </c>
      <c r="AX415" s="13" t="s">
        <v>78</v>
      </c>
      <c r="AY415" s="173" t="s">
        <v>150</v>
      </c>
    </row>
    <row r="416" spans="2:51" s="12" customFormat="1" ht="12">
      <c r="B416" s="166"/>
      <c r="D416" s="150" t="s">
        <v>296</v>
      </c>
      <c r="E416" s="167" t="s">
        <v>1</v>
      </c>
      <c r="F416" s="168" t="s">
        <v>398</v>
      </c>
      <c r="H416" s="167" t="s">
        <v>1</v>
      </c>
      <c r="I416" s="169"/>
      <c r="L416" s="166"/>
      <c r="M416" s="170"/>
      <c r="T416" s="171"/>
      <c r="AT416" s="167" t="s">
        <v>296</v>
      </c>
      <c r="AU416" s="167" t="s">
        <v>89</v>
      </c>
      <c r="AV416" s="12" t="s">
        <v>86</v>
      </c>
      <c r="AW416" s="12" t="s">
        <v>33</v>
      </c>
      <c r="AX416" s="12" t="s">
        <v>78</v>
      </c>
      <c r="AY416" s="167" t="s">
        <v>150</v>
      </c>
    </row>
    <row r="417" spans="2:51" s="13" customFormat="1" ht="12">
      <c r="B417" s="172"/>
      <c r="D417" s="150" t="s">
        <v>296</v>
      </c>
      <c r="E417" s="173" t="s">
        <v>1</v>
      </c>
      <c r="F417" s="174" t="s">
        <v>2194</v>
      </c>
      <c r="H417" s="175">
        <v>1</v>
      </c>
      <c r="I417" s="176"/>
      <c r="L417" s="172"/>
      <c r="M417" s="177"/>
      <c r="T417" s="178"/>
      <c r="AT417" s="173" t="s">
        <v>296</v>
      </c>
      <c r="AU417" s="173" t="s">
        <v>89</v>
      </c>
      <c r="AV417" s="13" t="s">
        <v>89</v>
      </c>
      <c r="AW417" s="13" t="s">
        <v>33</v>
      </c>
      <c r="AX417" s="13" t="s">
        <v>78</v>
      </c>
      <c r="AY417" s="173" t="s">
        <v>150</v>
      </c>
    </row>
    <row r="418" spans="2:51" s="14" customFormat="1" ht="12">
      <c r="B418" s="179"/>
      <c r="D418" s="150" t="s">
        <v>296</v>
      </c>
      <c r="E418" s="180" t="s">
        <v>1</v>
      </c>
      <c r="F418" s="181" t="s">
        <v>303</v>
      </c>
      <c r="H418" s="182">
        <v>2</v>
      </c>
      <c r="I418" s="183"/>
      <c r="L418" s="179"/>
      <c r="M418" s="184"/>
      <c r="T418" s="185"/>
      <c r="AT418" s="180" t="s">
        <v>296</v>
      </c>
      <c r="AU418" s="180" t="s">
        <v>89</v>
      </c>
      <c r="AV418" s="14" t="s">
        <v>171</v>
      </c>
      <c r="AW418" s="14" t="s">
        <v>33</v>
      </c>
      <c r="AX418" s="14" t="s">
        <v>86</v>
      </c>
      <c r="AY418" s="180" t="s">
        <v>150</v>
      </c>
    </row>
    <row r="419" spans="2:65" s="1" customFormat="1" ht="16.5" customHeight="1">
      <c r="B419" s="32"/>
      <c r="C419" s="154" t="s">
        <v>883</v>
      </c>
      <c r="D419" s="154" t="s">
        <v>172</v>
      </c>
      <c r="E419" s="155" t="s">
        <v>2241</v>
      </c>
      <c r="F419" s="156" t="s">
        <v>2242</v>
      </c>
      <c r="G419" s="157" t="s">
        <v>849</v>
      </c>
      <c r="H419" s="158">
        <v>2</v>
      </c>
      <c r="I419" s="159"/>
      <c r="J419" s="160">
        <f>ROUND(I419*H419,2)</f>
        <v>0</v>
      </c>
      <c r="K419" s="156" t="s">
        <v>294</v>
      </c>
      <c r="L419" s="32"/>
      <c r="M419" s="161" t="s">
        <v>1</v>
      </c>
      <c r="N419" s="162" t="s">
        <v>43</v>
      </c>
      <c r="P419" s="146">
        <f>O419*H419</f>
        <v>0</v>
      </c>
      <c r="Q419" s="146">
        <v>0.00031</v>
      </c>
      <c r="R419" s="146">
        <f>Q419*H419</f>
        <v>0.00062</v>
      </c>
      <c r="S419" s="146">
        <v>0</v>
      </c>
      <c r="T419" s="147">
        <f>S419*H419</f>
        <v>0</v>
      </c>
      <c r="AR419" s="148" t="s">
        <v>171</v>
      </c>
      <c r="AT419" s="148" t="s">
        <v>172</v>
      </c>
      <c r="AU419" s="148" t="s">
        <v>89</v>
      </c>
      <c r="AY419" s="17" t="s">
        <v>150</v>
      </c>
      <c r="BE419" s="149">
        <f>IF(N419="základní",J419,0)</f>
        <v>0</v>
      </c>
      <c r="BF419" s="149">
        <f>IF(N419="snížená",J419,0)</f>
        <v>0</v>
      </c>
      <c r="BG419" s="149">
        <f>IF(N419="zákl. přenesená",J419,0)</f>
        <v>0</v>
      </c>
      <c r="BH419" s="149">
        <f>IF(N419="sníž. přenesená",J419,0)</f>
        <v>0</v>
      </c>
      <c r="BI419" s="149">
        <f>IF(N419="nulová",J419,0)</f>
        <v>0</v>
      </c>
      <c r="BJ419" s="17" t="s">
        <v>86</v>
      </c>
      <c r="BK419" s="149">
        <f>ROUND(I419*H419,2)</f>
        <v>0</v>
      </c>
      <c r="BL419" s="17" t="s">
        <v>171</v>
      </c>
      <c r="BM419" s="148" t="s">
        <v>2243</v>
      </c>
    </row>
    <row r="420" spans="2:51" s="12" customFormat="1" ht="12">
      <c r="B420" s="166"/>
      <c r="D420" s="150" t="s">
        <v>296</v>
      </c>
      <c r="E420" s="167" t="s">
        <v>1</v>
      </c>
      <c r="F420" s="168" t="s">
        <v>395</v>
      </c>
      <c r="H420" s="167" t="s">
        <v>1</v>
      </c>
      <c r="I420" s="169"/>
      <c r="L420" s="166"/>
      <c r="M420" s="170"/>
      <c r="T420" s="171"/>
      <c r="AT420" s="167" t="s">
        <v>296</v>
      </c>
      <c r="AU420" s="167" t="s">
        <v>89</v>
      </c>
      <c r="AV420" s="12" t="s">
        <v>86</v>
      </c>
      <c r="AW420" s="12" t="s">
        <v>33</v>
      </c>
      <c r="AX420" s="12" t="s">
        <v>78</v>
      </c>
      <c r="AY420" s="167" t="s">
        <v>150</v>
      </c>
    </row>
    <row r="421" spans="2:51" s="13" customFormat="1" ht="12">
      <c r="B421" s="172"/>
      <c r="D421" s="150" t="s">
        <v>296</v>
      </c>
      <c r="E421" s="173" t="s">
        <v>1</v>
      </c>
      <c r="F421" s="174" t="s">
        <v>2162</v>
      </c>
      <c r="H421" s="175">
        <v>1</v>
      </c>
      <c r="I421" s="176"/>
      <c r="L421" s="172"/>
      <c r="M421" s="177"/>
      <c r="T421" s="178"/>
      <c r="AT421" s="173" t="s">
        <v>296</v>
      </c>
      <c r="AU421" s="173" t="s">
        <v>89</v>
      </c>
      <c r="AV421" s="13" t="s">
        <v>89</v>
      </c>
      <c r="AW421" s="13" t="s">
        <v>33</v>
      </c>
      <c r="AX421" s="13" t="s">
        <v>78</v>
      </c>
      <c r="AY421" s="173" t="s">
        <v>150</v>
      </c>
    </row>
    <row r="422" spans="2:51" s="12" customFormat="1" ht="12">
      <c r="B422" s="166"/>
      <c r="D422" s="150" t="s">
        <v>296</v>
      </c>
      <c r="E422" s="167" t="s">
        <v>1</v>
      </c>
      <c r="F422" s="168" t="s">
        <v>398</v>
      </c>
      <c r="H422" s="167" t="s">
        <v>1</v>
      </c>
      <c r="I422" s="169"/>
      <c r="L422" s="166"/>
      <c r="M422" s="170"/>
      <c r="T422" s="171"/>
      <c r="AT422" s="167" t="s">
        <v>296</v>
      </c>
      <c r="AU422" s="167" t="s">
        <v>89</v>
      </c>
      <c r="AV422" s="12" t="s">
        <v>86</v>
      </c>
      <c r="AW422" s="12" t="s">
        <v>33</v>
      </c>
      <c r="AX422" s="12" t="s">
        <v>78</v>
      </c>
      <c r="AY422" s="167" t="s">
        <v>150</v>
      </c>
    </row>
    <row r="423" spans="2:51" s="13" customFormat="1" ht="12">
      <c r="B423" s="172"/>
      <c r="D423" s="150" t="s">
        <v>296</v>
      </c>
      <c r="E423" s="173" t="s">
        <v>1</v>
      </c>
      <c r="F423" s="174" t="s">
        <v>2194</v>
      </c>
      <c r="H423" s="175">
        <v>1</v>
      </c>
      <c r="I423" s="176"/>
      <c r="L423" s="172"/>
      <c r="M423" s="177"/>
      <c r="T423" s="178"/>
      <c r="AT423" s="173" t="s">
        <v>296</v>
      </c>
      <c r="AU423" s="173" t="s">
        <v>89</v>
      </c>
      <c r="AV423" s="13" t="s">
        <v>89</v>
      </c>
      <c r="AW423" s="13" t="s">
        <v>33</v>
      </c>
      <c r="AX423" s="13" t="s">
        <v>78</v>
      </c>
      <c r="AY423" s="173" t="s">
        <v>150</v>
      </c>
    </row>
    <row r="424" spans="2:51" s="14" customFormat="1" ht="12">
      <c r="B424" s="179"/>
      <c r="D424" s="150" t="s">
        <v>296</v>
      </c>
      <c r="E424" s="180" t="s">
        <v>1</v>
      </c>
      <c r="F424" s="181" t="s">
        <v>303</v>
      </c>
      <c r="H424" s="182">
        <v>2</v>
      </c>
      <c r="I424" s="183"/>
      <c r="L424" s="179"/>
      <c r="M424" s="184"/>
      <c r="T424" s="185"/>
      <c r="AT424" s="180" t="s">
        <v>296</v>
      </c>
      <c r="AU424" s="180" t="s">
        <v>89</v>
      </c>
      <c r="AV424" s="14" t="s">
        <v>171</v>
      </c>
      <c r="AW424" s="14" t="s">
        <v>33</v>
      </c>
      <c r="AX424" s="14" t="s">
        <v>86</v>
      </c>
      <c r="AY424" s="180" t="s">
        <v>150</v>
      </c>
    </row>
    <row r="425" spans="2:65" s="1" customFormat="1" ht="21.75" customHeight="1">
      <c r="B425" s="32"/>
      <c r="C425" s="154" t="s">
        <v>889</v>
      </c>
      <c r="D425" s="154" t="s">
        <v>172</v>
      </c>
      <c r="E425" s="155" t="s">
        <v>2244</v>
      </c>
      <c r="F425" s="156" t="s">
        <v>2245</v>
      </c>
      <c r="G425" s="157" t="s">
        <v>188</v>
      </c>
      <c r="H425" s="158">
        <v>7.8</v>
      </c>
      <c r="I425" s="159"/>
      <c r="J425" s="160">
        <f>ROUND(I425*H425,2)</f>
        <v>0</v>
      </c>
      <c r="K425" s="156" t="s">
        <v>1</v>
      </c>
      <c r="L425" s="32"/>
      <c r="M425" s="161" t="s">
        <v>1</v>
      </c>
      <c r="N425" s="162" t="s">
        <v>43</v>
      </c>
      <c r="P425" s="146">
        <f>O425*H425</f>
        <v>0</v>
      </c>
      <c r="Q425" s="146">
        <v>6E-05</v>
      </c>
      <c r="R425" s="146">
        <f>Q425*H425</f>
        <v>0.000468</v>
      </c>
      <c r="S425" s="146">
        <v>0</v>
      </c>
      <c r="T425" s="147">
        <f>S425*H425</f>
        <v>0</v>
      </c>
      <c r="AR425" s="148" t="s">
        <v>171</v>
      </c>
      <c r="AT425" s="148" t="s">
        <v>172</v>
      </c>
      <c r="AU425" s="148" t="s">
        <v>89</v>
      </c>
      <c r="AY425" s="17" t="s">
        <v>150</v>
      </c>
      <c r="BE425" s="149">
        <f>IF(N425="základní",J425,0)</f>
        <v>0</v>
      </c>
      <c r="BF425" s="149">
        <f>IF(N425="snížená",J425,0)</f>
        <v>0</v>
      </c>
      <c r="BG425" s="149">
        <f>IF(N425="zákl. přenesená",J425,0)</f>
        <v>0</v>
      </c>
      <c r="BH425" s="149">
        <f>IF(N425="sníž. přenesená",J425,0)</f>
        <v>0</v>
      </c>
      <c r="BI425" s="149">
        <f>IF(N425="nulová",J425,0)</f>
        <v>0</v>
      </c>
      <c r="BJ425" s="17" t="s">
        <v>86</v>
      </c>
      <c r="BK425" s="149">
        <f>ROUND(I425*H425,2)</f>
        <v>0</v>
      </c>
      <c r="BL425" s="17" t="s">
        <v>171</v>
      </c>
      <c r="BM425" s="148" t="s">
        <v>2246</v>
      </c>
    </row>
    <row r="426" spans="2:51" s="12" customFormat="1" ht="12">
      <c r="B426" s="166"/>
      <c r="D426" s="150" t="s">
        <v>296</v>
      </c>
      <c r="E426" s="167" t="s">
        <v>1</v>
      </c>
      <c r="F426" s="168" t="s">
        <v>395</v>
      </c>
      <c r="H426" s="167" t="s">
        <v>1</v>
      </c>
      <c r="I426" s="169"/>
      <c r="L426" s="166"/>
      <c r="M426" s="170"/>
      <c r="T426" s="171"/>
      <c r="AT426" s="167" t="s">
        <v>296</v>
      </c>
      <c r="AU426" s="167" t="s">
        <v>89</v>
      </c>
      <c r="AV426" s="12" t="s">
        <v>86</v>
      </c>
      <c r="AW426" s="12" t="s">
        <v>33</v>
      </c>
      <c r="AX426" s="12" t="s">
        <v>78</v>
      </c>
      <c r="AY426" s="167" t="s">
        <v>150</v>
      </c>
    </row>
    <row r="427" spans="2:51" s="13" customFormat="1" ht="12">
      <c r="B427" s="172"/>
      <c r="D427" s="150" t="s">
        <v>296</v>
      </c>
      <c r="E427" s="173" t="s">
        <v>1</v>
      </c>
      <c r="F427" s="174" t="s">
        <v>2201</v>
      </c>
      <c r="H427" s="175">
        <v>5.5</v>
      </c>
      <c r="I427" s="176"/>
      <c r="L427" s="172"/>
      <c r="M427" s="177"/>
      <c r="T427" s="178"/>
      <c r="AT427" s="173" t="s">
        <v>296</v>
      </c>
      <c r="AU427" s="173" t="s">
        <v>89</v>
      </c>
      <c r="AV427" s="13" t="s">
        <v>89</v>
      </c>
      <c r="AW427" s="13" t="s">
        <v>33</v>
      </c>
      <c r="AX427" s="13" t="s">
        <v>78</v>
      </c>
      <c r="AY427" s="173" t="s">
        <v>150</v>
      </c>
    </row>
    <row r="428" spans="2:51" s="12" customFormat="1" ht="12">
      <c r="B428" s="166"/>
      <c r="D428" s="150" t="s">
        <v>296</v>
      </c>
      <c r="E428" s="167" t="s">
        <v>1</v>
      </c>
      <c r="F428" s="168" t="s">
        <v>398</v>
      </c>
      <c r="H428" s="167" t="s">
        <v>1</v>
      </c>
      <c r="I428" s="169"/>
      <c r="L428" s="166"/>
      <c r="M428" s="170"/>
      <c r="T428" s="171"/>
      <c r="AT428" s="167" t="s">
        <v>296</v>
      </c>
      <c r="AU428" s="167" t="s">
        <v>89</v>
      </c>
      <c r="AV428" s="12" t="s">
        <v>86</v>
      </c>
      <c r="AW428" s="12" t="s">
        <v>33</v>
      </c>
      <c r="AX428" s="12" t="s">
        <v>78</v>
      </c>
      <c r="AY428" s="167" t="s">
        <v>150</v>
      </c>
    </row>
    <row r="429" spans="2:51" s="13" customFormat="1" ht="12">
      <c r="B429" s="172"/>
      <c r="D429" s="150" t="s">
        <v>296</v>
      </c>
      <c r="E429" s="173" t="s">
        <v>1</v>
      </c>
      <c r="F429" s="174" t="s">
        <v>2202</v>
      </c>
      <c r="H429" s="175">
        <v>2.3</v>
      </c>
      <c r="I429" s="176"/>
      <c r="L429" s="172"/>
      <c r="M429" s="177"/>
      <c r="T429" s="178"/>
      <c r="AT429" s="173" t="s">
        <v>296</v>
      </c>
      <c r="AU429" s="173" t="s">
        <v>89</v>
      </c>
      <c r="AV429" s="13" t="s">
        <v>89</v>
      </c>
      <c r="AW429" s="13" t="s">
        <v>33</v>
      </c>
      <c r="AX429" s="13" t="s">
        <v>78</v>
      </c>
      <c r="AY429" s="173" t="s">
        <v>150</v>
      </c>
    </row>
    <row r="430" spans="2:51" s="14" customFormat="1" ht="12">
      <c r="B430" s="179"/>
      <c r="D430" s="150" t="s">
        <v>296</v>
      </c>
      <c r="E430" s="180" t="s">
        <v>1</v>
      </c>
      <c r="F430" s="181" t="s">
        <v>303</v>
      </c>
      <c r="H430" s="182">
        <v>7.8</v>
      </c>
      <c r="I430" s="183"/>
      <c r="L430" s="179"/>
      <c r="M430" s="184"/>
      <c r="T430" s="185"/>
      <c r="AT430" s="180" t="s">
        <v>296</v>
      </c>
      <c r="AU430" s="180" t="s">
        <v>89</v>
      </c>
      <c r="AV430" s="14" t="s">
        <v>171</v>
      </c>
      <c r="AW430" s="14" t="s">
        <v>33</v>
      </c>
      <c r="AX430" s="14" t="s">
        <v>86</v>
      </c>
      <c r="AY430" s="180" t="s">
        <v>150</v>
      </c>
    </row>
    <row r="431" spans="2:63" s="11" customFormat="1" ht="22.9" customHeight="1">
      <c r="B431" s="124"/>
      <c r="D431" s="125" t="s">
        <v>77</v>
      </c>
      <c r="E431" s="134" t="s">
        <v>1744</v>
      </c>
      <c r="F431" s="134" t="s">
        <v>1745</v>
      </c>
      <c r="I431" s="127"/>
      <c r="J431" s="135">
        <f>BK431</f>
        <v>0</v>
      </c>
      <c r="L431" s="124"/>
      <c r="M431" s="129"/>
      <c r="P431" s="130">
        <f>P432</f>
        <v>0</v>
      </c>
      <c r="R431" s="130">
        <f>R432</f>
        <v>0</v>
      </c>
      <c r="T431" s="131">
        <f>T432</f>
        <v>0</v>
      </c>
      <c r="AR431" s="125" t="s">
        <v>86</v>
      </c>
      <c r="AT431" s="132" t="s">
        <v>77</v>
      </c>
      <c r="AU431" s="132" t="s">
        <v>86</v>
      </c>
      <c r="AY431" s="125" t="s">
        <v>150</v>
      </c>
      <c r="BK431" s="133">
        <f>BK432</f>
        <v>0</v>
      </c>
    </row>
    <row r="432" spans="2:65" s="1" customFormat="1" ht="49.15" customHeight="1">
      <c r="B432" s="32"/>
      <c r="C432" s="154" t="s">
        <v>894</v>
      </c>
      <c r="D432" s="154" t="s">
        <v>172</v>
      </c>
      <c r="E432" s="155" t="s">
        <v>1747</v>
      </c>
      <c r="F432" s="156" t="s">
        <v>2247</v>
      </c>
      <c r="G432" s="157" t="s">
        <v>715</v>
      </c>
      <c r="H432" s="158">
        <v>7.505</v>
      </c>
      <c r="I432" s="159"/>
      <c r="J432" s="160">
        <f>ROUND(I432*H432,2)</f>
        <v>0</v>
      </c>
      <c r="K432" s="156" t="s">
        <v>1</v>
      </c>
      <c r="L432" s="32"/>
      <c r="M432" s="196" t="s">
        <v>1</v>
      </c>
      <c r="N432" s="197" t="s">
        <v>43</v>
      </c>
      <c r="O432" s="164"/>
      <c r="P432" s="198">
        <f>O432*H432</f>
        <v>0</v>
      </c>
      <c r="Q432" s="198">
        <v>0</v>
      </c>
      <c r="R432" s="198">
        <f>Q432*H432</f>
        <v>0</v>
      </c>
      <c r="S432" s="198">
        <v>0</v>
      </c>
      <c r="T432" s="199">
        <f>S432*H432</f>
        <v>0</v>
      </c>
      <c r="AR432" s="148" t="s">
        <v>171</v>
      </c>
      <c r="AT432" s="148" t="s">
        <v>172</v>
      </c>
      <c r="AU432" s="148" t="s">
        <v>89</v>
      </c>
      <c r="AY432" s="17" t="s">
        <v>150</v>
      </c>
      <c r="BE432" s="149">
        <f>IF(N432="základní",J432,0)</f>
        <v>0</v>
      </c>
      <c r="BF432" s="149">
        <f>IF(N432="snížená",J432,0)</f>
        <v>0</v>
      </c>
      <c r="BG432" s="149">
        <f>IF(N432="zákl. přenesená",J432,0)</f>
        <v>0</v>
      </c>
      <c r="BH432" s="149">
        <f>IF(N432="sníž. přenesená",J432,0)</f>
        <v>0</v>
      </c>
      <c r="BI432" s="149">
        <f>IF(N432="nulová",J432,0)</f>
        <v>0</v>
      </c>
      <c r="BJ432" s="17" t="s">
        <v>86</v>
      </c>
      <c r="BK432" s="149">
        <f>ROUND(I432*H432,2)</f>
        <v>0</v>
      </c>
      <c r="BL432" s="17" t="s">
        <v>171</v>
      </c>
      <c r="BM432" s="148" t="s">
        <v>2248</v>
      </c>
    </row>
    <row r="433" spans="2:12" s="1" customFormat="1" ht="6.95" customHeight="1">
      <c r="B433" s="44"/>
      <c r="C433" s="45"/>
      <c r="D433" s="45"/>
      <c r="E433" s="45"/>
      <c r="F433" s="45"/>
      <c r="G433" s="45"/>
      <c r="H433" s="45"/>
      <c r="I433" s="45"/>
      <c r="J433" s="45"/>
      <c r="K433" s="45"/>
      <c r="L433" s="32"/>
    </row>
  </sheetData>
  <sheetProtection algorithmName="SHA-512" hashValue="eZX0binBSgHuek+ax7tVT7sc8yvkOrTln8cfUdoDnK8AVfFGtKDPnbxHPih1rqZJ+XNmAkM02hdZNx0raJ+swg==" saltValue="9r4Ef7kZoX5be1zxITGK0H+Ufqe9bB+Yvd+zren1LNvzy2Pq5Za5BMbZ0QIpwsWwz4ecSdOxHfuL5jkv9yAveQ==" spinCount="100000" sheet="1" objects="1" scenarios="1" formatColumns="0" formatRows="0" autoFilter="0"/>
  <autoFilter ref="C123:K43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9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ht="24.95" customHeight="1">
      <c r="B4" s="20"/>
      <c r="D4" s="21" t="s">
        <v>118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3" t="str">
        <f>'Rekapitulace stavby'!K6</f>
        <v>TÁBOR - HLINICE, VODOVOD</v>
      </c>
      <c r="F7" s="244"/>
      <c r="G7" s="244"/>
      <c r="H7" s="244"/>
      <c r="L7" s="20"/>
    </row>
    <row r="8" spans="2:12" s="1" customFormat="1" ht="12" customHeight="1">
      <c r="B8" s="32"/>
      <c r="D8" s="27" t="s">
        <v>119</v>
      </c>
      <c r="L8" s="32"/>
    </row>
    <row r="9" spans="2:12" s="1" customFormat="1" ht="16.5" customHeight="1">
      <c r="B9" s="32"/>
      <c r="E9" s="223" t="s">
        <v>2249</v>
      </c>
      <c r="F9" s="242"/>
      <c r="G9" s="242"/>
      <c r="H9" s="242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106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45135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">
        <v>25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5" t="str">
        <f>'Rekapitulace stavby'!E14</f>
        <v>Vyplň údaj</v>
      </c>
      <c r="F18" s="237"/>
      <c r="G18" s="237"/>
      <c r="H18" s="23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24</v>
      </c>
      <c r="J20" s="25" t="s">
        <v>31</v>
      </c>
      <c r="L20" s="32"/>
    </row>
    <row r="21" spans="2:12" s="1" customFormat="1" ht="18" customHeight="1">
      <c r="B21" s="32"/>
      <c r="E21" s="25" t="s">
        <v>32</v>
      </c>
      <c r="I21" s="27" t="s">
        <v>27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1783</v>
      </c>
      <c r="I24" s="27" t="s">
        <v>27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4"/>
      <c r="E27" s="241" t="s">
        <v>1</v>
      </c>
      <c r="F27" s="241"/>
      <c r="G27" s="241"/>
      <c r="H27" s="241"/>
      <c r="L27" s="94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5" t="s">
        <v>38</v>
      </c>
      <c r="J30" s="66">
        <f>ROUND(J123,2)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5" t="s">
        <v>42</v>
      </c>
      <c r="E33" s="27" t="s">
        <v>43</v>
      </c>
      <c r="F33" s="86">
        <f>ROUND((SUM(BE123:BE188)),2)</f>
        <v>0</v>
      </c>
      <c r="I33" s="96">
        <v>0.21</v>
      </c>
      <c r="J33" s="86">
        <f>ROUND(((SUM(BE123:BE188))*I33),2)</f>
        <v>0</v>
      </c>
      <c r="L33" s="32"/>
    </row>
    <row r="34" spans="2:12" s="1" customFormat="1" ht="14.45" customHeight="1">
      <c r="B34" s="32"/>
      <c r="E34" s="27" t="s">
        <v>44</v>
      </c>
      <c r="F34" s="86">
        <f>ROUND((SUM(BF123:BF188)),2)</f>
        <v>0</v>
      </c>
      <c r="I34" s="96">
        <v>0.15</v>
      </c>
      <c r="J34" s="86">
        <f>ROUND(((SUM(BF123:BF188))*I34),2)</f>
        <v>0</v>
      </c>
      <c r="L34" s="32"/>
    </row>
    <row r="35" spans="2:12" s="1" customFormat="1" ht="14.45" customHeight="1" hidden="1">
      <c r="B35" s="32"/>
      <c r="E35" s="27" t="s">
        <v>45</v>
      </c>
      <c r="F35" s="86">
        <f>ROUND((SUM(BG123:BG188)),2)</f>
        <v>0</v>
      </c>
      <c r="I35" s="96">
        <v>0.21</v>
      </c>
      <c r="J35" s="86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6">
        <f>ROUND((SUM(BH123:BH188)),2)</f>
        <v>0</v>
      </c>
      <c r="I36" s="96">
        <v>0.15</v>
      </c>
      <c r="J36" s="86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6">
        <f>ROUND((SUM(BI123:BI188)),2)</f>
        <v>0</v>
      </c>
      <c r="I37" s="96">
        <v>0</v>
      </c>
      <c r="J37" s="86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7"/>
      <c r="D39" s="98" t="s">
        <v>48</v>
      </c>
      <c r="E39" s="57"/>
      <c r="F39" s="57"/>
      <c r="G39" s="99" t="s">
        <v>49</v>
      </c>
      <c r="H39" s="100" t="s">
        <v>50</v>
      </c>
      <c r="I39" s="57"/>
      <c r="J39" s="101">
        <f>SUM(J30:J37)</f>
        <v>0</v>
      </c>
      <c r="K39" s="102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51</v>
      </c>
      <c r="E50" s="42"/>
      <c r="F50" s="42"/>
      <c r="G50" s="41" t="s">
        <v>52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53</v>
      </c>
      <c r="E61" s="34"/>
      <c r="F61" s="103" t="s">
        <v>54</v>
      </c>
      <c r="G61" s="43" t="s">
        <v>53</v>
      </c>
      <c r="H61" s="34"/>
      <c r="I61" s="34"/>
      <c r="J61" s="104" t="s">
        <v>54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53</v>
      </c>
      <c r="E76" s="34"/>
      <c r="F76" s="103" t="s">
        <v>54</v>
      </c>
      <c r="G76" s="43" t="s">
        <v>53</v>
      </c>
      <c r="H76" s="34"/>
      <c r="I76" s="34"/>
      <c r="J76" s="104" t="s">
        <v>54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122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3" t="str">
        <f>E7</f>
        <v>TÁBOR - HLINICE, VODOVOD</v>
      </c>
      <c r="F85" s="244"/>
      <c r="G85" s="244"/>
      <c r="H85" s="244"/>
      <c r="L85" s="32"/>
    </row>
    <row r="86" spans="2:12" s="1" customFormat="1" ht="12" customHeight="1">
      <c r="B86" s="32"/>
      <c r="C86" s="27" t="s">
        <v>119</v>
      </c>
      <c r="L86" s="32"/>
    </row>
    <row r="87" spans="2:12" s="1" customFormat="1" ht="16.5" customHeight="1">
      <c r="B87" s="32"/>
      <c r="E87" s="223" t="str">
        <f>E9</f>
        <v>SO-10 - Oprava kanalizačních šachet</v>
      </c>
      <c r="F87" s="242"/>
      <c r="G87" s="242"/>
      <c r="H87" s="242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Hlinice</v>
      </c>
      <c r="I89" s="27" t="s">
        <v>22</v>
      </c>
      <c r="J89" s="52">
        <f>IF(J12="","",J12)</f>
        <v>45135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23</v>
      </c>
      <c r="F91" s="25" t="str">
        <f>E15</f>
        <v>Vodárenská společnost Táborsko s.r.o.</v>
      </c>
      <c r="I91" s="27" t="s">
        <v>30</v>
      </c>
      <c r="J91" s="30" t="str">
        <f>E21</f>
        <v>Aquaprocon s.r.o., Divize Praha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34</v>
      </c>
      <c r="J92" s="30" t="str">
        <f>E24</f>
        <v>Jaroslav Pelnář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5" t="s">
        <v>123</v>
      </c>
      <c r="D94" s="97"/>
      <c r="E94" s="97"/>
      <c r="F94" s="97"/>
      <c r="G94" s="97"/>
      <c r="H94" s="97"/>
      <c r="I94" s="97"/>
      <c r="J94" s="106" t="s">
        <v>124</v>
      </c>
      <c r="K94" s="97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7" t="s">
        <v>125</v>
      </c>
      <c r="J96" s="66">
        <f>J123</f>
        <v>0</v>
      </c>
      <c r="L96" s="32"/>
      <c r="AU96" s="17" t="s">
        <v>126</v>
      </c>
    </row>
    <row r="97" spans="2:12" s="8" customFormat="1" ht="24.95" customHeight="1">
      <c r="B97" s="108"/>
      <c r="D97" s="109" t="s">
        <v>273</v>
      </c>
      <c r="E97" s="110"/>
      <c r="F97" s="110"/>
      <c r="G97" s="110"/>
      <c r="H97" s="110"/>
      <c r="I97" s="110"/>
      <c r="J97" s="111">
        <f>J124</f>
        <v>0</v>
      </c>
      <c r="L97" s="108"/>
    </row>
    <row r="98" spans="2:12" s="9" customFormat="1" ht="19.9" customHeight="1">
      <c r="B98" s="112"/>
      <c r="D98" s="113" t="s">
        <v>279</v>
      </c>
      <c r="E98" s="114"/>
      <c r="F98" s="114"/>
      <c r="G98" s="114"/>
      <c r="H98" s="114"/>
      <c r="I98" s="114"/>
      <c r="J98" s="115">
        <f>J125</f>
        <v>0</v>
      </c>
      <c r="L98" s="112"/>
    </row>
    <row r="99" spans="2:12" s="9" customFormat="1" ht="19.9" customHeight="1">
      <c r="B99" s="112"/>
      <c r="D99" s="113" t="s">
        <v>1785</v>
      </c>
      <c r="E99" s="114"/>
      <c r="F99" s="114"/>
      <c r="G99" s="114"/>
      <c r="H99" s="114"/>
      <c r="I99" s="114"/>
      <c r="J99" s="115">
        <f>J130</f>
        <v>0</v>
      </c>
      <c r="L99" s="112"/>
    </row>
    <row r="100" spans="2:12" s="9" customFormat="1" ht="19.9" customHeight="1">
      <c r="B100" s="112"/>
      <c r="D100" s="113" t="s">
        <v>281</v>
      </c>
      <c r="E100" s="114"/>
      <c r="F100" s="114"/>
      <c r="G100" s="114"/>
      <c r="H100" s="114"/>
      <c r="I100" s="114"/>
      <c r="J100" s="115">
        <f>J139</f>
        <v>0</v>
      </c>
      <c r="L100" s="112"/>
    </row>
    <row r="101" spans="2:12" s="9" customFormat="1" ht="19.9" customHeight="1">
      <c r="B101" s="112"/>
      <c r="D101" s="113" t="s">
        <v>282</v>
      </c>
      <c r="E101" s="114"/>
      <c r="F101" s="114"/>
      <c r="G101" s="114"/>
      <c r="H101" s="114"/>
      <c r="I101" s="114"/>
      <c r="J101" s="115">
        <f>J162</f>
        <v>0</v>
      </c>
      <c r="L101" s="112"/>
    </row>
    <row r="102" spans="2:12" s="9" customFormat="1" ht="19.9" customHeight="1">
      <c r="B102" s="112"/>
      <c r="D102" s="113" t="s">
        <v>283</v>
      </c>
      <c r="E102" s="114"/>
      <c r="F102" s="114"/>
      <c r="G102" s="114"/>
      <c r="H102" s="114"/>
      <c r="I102" s="114"/>
      <c r="J102" s="115">
        <f>J171</f>
        <v>0</v>
      </c>
      <c r="L102" s="112"/>
    </row>
    <row r="103" spans="2:12" s="9" customFormat="1" ht="19.9" customHeight="1">
      <c r="B103" s="112"/>
      <c r="D103" s="113" t="s">
        <v>284</v>
      </c>
      <c r="E103" s="114"/>
      <c r="F103" s="114"/>
      <c r="G103" s="114"/>
      <c r="H103" s="114"/>
      <c r="I103" s="114"/>
      <c r="J103" s="115">
        <f>J187</f>
        <v>0</v>
      </c>
      <c r="L103" s="112"/>
    </row>
    <row r="104" spans="2:12" s="1" customFormat="1" ht="21.75" customHeight="1">
      <c r="B104" s="32"/>
      <c r="L104" s="32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>
      <c r="B110" s="32"/>
      <c r="C110" s="21" t="s">
        <v>135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243" t="str">
        <f>E7</f>
        <v>TÁBOR - HLINICE, VODOVOD</v>
      </c>
      <c r="F113" s="244"/>
      <c r="G113" s="244"/>
      <c r="H113" s="244"/>
      <c r="L113" s="32"/>
    </row>
    <row r="114" spans="2:12" s="1" customFormat="1" ht="12" customHeight="1">
      <c r="B114" s="32"/>
      <c r="C114" s="27" t="s">
        <v>119</v>
      </c>
      <c r="L114" s="32"/>
    </row>
    <row r="115" spans="2:12" s="1" customFormat="1" ht="16.5" customHeight="1">
      <c r="B115" s="32"/>
      <c r="E115" s="223" t="str">
        <f>E9</f>
        <v>SO-10 - Oprava kanalizačních šachet</v>
      </c>
      <c r="F115" s="242"/>
      <c r="G115" s="242"/>
      <c r="H115" s="242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20</v>
      </c>
      <c r="F117" s="25" t="str">
        <f>F12</f>
        <v>Hlinice</v>
      </c>
      <c r="I117" s="27" t="s">
        <v>22</v>
      </c>
      <c r="J117" s="52">
        <f>IF(J12="","",J12)</f>
        <v>45135</v>
      </c>
      <c r="L117" s="32"/>
    </row>
    <row r="118" spans="2:12" s="1" customFormat="1" ht="6.95" customHeight="1">
      <c r="B118" s="32"/>
      <c r="L118" s="32"/>
    </row>
    <row r="119" spans="2:12" s="1" customFormat="1" ht="25.7" customHeight="1">
      <c r="B119" s="32"/>
      <c r="C119" s="27" t="s">
        <v>23</v>
      </c>
      <c r="F119" s="25" t="str">
        <f>E15</f>
        <v>Vodárenská společnost Táborsko s.r.o.</v>
      </c>
      <c r="I119" s="27" t="s">
        <v>30</v>
      </c>
      <c r="J119" s="30" t="str">
        <f>E21</f>
        <v>Aquaprocon s.r.o., Divize Praha</v>
      </c>
      <c r="L119" s="32"/>
    </row>
    <row r="120" spans="2:12" s="1" customFormat="1" ht="15.2" customHeight="1">
      <c r="B120" s="32"/>
      <c r="C120" s="27" t="s">
        <v>28</v>
      </c>
      <c r="F120" s="25" t="str">
        <f>IF(E18="","",E18)</f>
        <v>Vyplň údaj</v>
      </c>
      <c r="I120" s="27" t="s">
        <v>34</v>
      </c>
      <c r="J120" s="30" t="str">
        <f>E24</f>
        <v>Jaroslav Pelnář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6"/>
      <c r="C122" s="117" t="s">
        <v>136</v>
      </c>
      <c r="D122" s="118" t="s">
        <v>63</v>
      </c>
      <c r="E122" s="118" t="s">
        <v>59</v>
      </c>
      <c r="F122" s="118" t="s">
        <v>60</v>
      </c>
      <c r="G122" s="118" t="s">
        <v>137</v>
      </c>
      <c r="H122" s="118" t="s">
        <v>138</v>
      </c>
      <c r="I122" s="118" t="s">
        <v>139</v>
      </c>
      <c r="J122" s="118" t="s">
        <v>124</v>
      </c>
      <c r="K122" s="119" t="s">
        <v>140</v>
      </c>
      <c r="L122" s="116"/>
      <c r="M122" s="59" t="s">
        <v>1</v>
      </c>
      <c r="N122" s="60" t="s">
        <v>42</v>
      </c>
      <c r="O122" s="60" t="s">
        <v>141</v>
      </c>
      <c r="P122" s="60" t="s">
        <v>142</v>
      </c>
      <c r="Q122" s="60" t="s">
        <v>143</v>
      </c>
      <c r="R122" s="60" t="s">
        <v>144</v>
      </c>
      <c r="S122" s="60" t="s">
        <v>145</v>
      </c>
      <c r="T122" s="61" t="s">
        <v>146</v>
      </c>
    </row>
    <row r="123" spans="2:63" s="1" customFormat="1" ht="22.9" customHeight="1">
      <c r="B123" s="32"/>
      <c r="C123" s="64" t="s">
        <v>147</v>
      </c>
      <c r="J123" s="120">
        <f>BK123</f>
        <v>0</v>
      </c>
      <c r="L123" s="32"/>
      <c r="M123" s="62"/>
      <c r="N123" s="53"/>
      <c r="O123" s="53"/>
      <c r="P123" s="121">
        <f>P124</f>
        <v>0</v>
      </c>
      <c r="Q123" s="53"/>
      <c r="R123" s="121">
        <f>R124</f>
        <v>8.09964</v>
      </c>
      <c r="S123" s="53"/>
      <c r="T123" s="122">
        <f>T124</f>
        <v>4.17328</v>
      </c>
      <c r="AT123" s="17" t="s">
        <v>77</v>
      </c>
      <c r="AU123" s="17" t="s">
        <v>126</v>
      </c>
      <c r="BK123" s="123">
        <f>BK124</f>
        <v>0</v>
      </c>
    </row>
    <row r="124" spans="2:63" s="11" customFormat="1" ht="25.9" customHeight="1">
      <c r="B124" s="124"/>
      <c r="D124" s="125" t="s">
        <v>77</v>
      </c>
      <c r="E124" s="126" t="s">
        <v>289</v>
      </c>
      <c r="F124" s="126" t="s">
        <v>290</v>
      </c>
      <c r="I124" s="127"/>
      <c r="J124" s="128">
        <f>BK124</f>
        <v>0</v>
      </c>
      <c r="L124" s="124"/>
      <c r="M124" s="129"/>
      <c r="P124" s="130">
        <f>P125+P130+P139+P162+P171+P187</f>
        <v>0</v>
      </c>
      <c r="R124" s="130">
        <f>R125+R130+R139+R162+R171+R187</f>
        <v>8.09964</v>
      </c>
      <c r="T124" s="131">
        <f>T125+T130+T139+T162+T171+T187</f>
        <v>4.17328</v>
      </c>
      <c r="AR124" s="125" t="s">
        <v>86</v>
      </c>
      <c r="AT124" s="132" t="s">
        <v>77</v>
      </c>
      <c r="AU124" s="132" t="s">
        <v>78</v>
      </c>
      <c r="AY124" s="125" t="s">
        <v>150</v>
      </c>
      <c r="BK124" s="133">
        <f>BK125+BK130+BK139+BK162+BK171+BK187</f>
        <v>0</v>
      </c>
    </row>
    <row r="125" spans="2:63" s="11" customFormat="1" ht="22.9" customHeight="1">
      <c r="B125" s="124"/>
      <c r="D125" s="125" t="s">
        <v>77</v>
      </c>
      <c r="E125" s="134" t="s">
        <v>171</v>
      </c>
      <c r="F125" s="134" t="s">
        <v>1141</v>
      </c>
      <c r="I125" s="127"/>
      <c r="J125" s="135">
        <f>BK125</f>
        <v>0</v>
      </c>
      <c r="L125" s="124"/>
      <c r="M125" s="129"/>
      <c r="P125" s="130">
        <f>SUM(P126:P129)</f>
        <v>0</v>
      </c>
      <c r="R125" s="130">
        <f>SUM(R126:R129)</f>
        <v>2.18848</v>
      </c>
      <c r="T125" s="131">
        <f>SUM(T126:T129)</f>
        <v>0</v>
      </c>
      <c r="AR125" s="125" t="s">
        <v>86</v>
      </c>
      <c r="AT125" s="132" t="s">
        <v>77</v>
      </c>
      <c r="AU125" s="132" t="s">
        <v>86</v>
      </c>
      <c r="AY125" s="125" t="s">
        <v>150</v>
      </c>
      <c r="BK125" s="133">
        <f>SUM(BK126:BK129)</f>
        <v>0</v>
      </c>
    </row>
    <row r="126" spans="2:65" s="1" customFormat="1" ht="24.2" customHeight="1">
      <c r="B126" s="32"/>
      <c r="C126" s="154" t="s">
        <v>86</v>
      </c>
      <c r="D126" s="154" t="s">
        <v>172</v>
      </c>
      <c r="E126" s="155" t="s">
        <v>2250</v>
      </c>
      <c r="F126" s="156" t="s">
        <v>2251</v>
      </c>
      <c r="G126" s="157" t="s">
        <v>849</v>
      </c>
      <c r="H126" s="158">
        <v>14</v>
      </c>
      <c r="I126" s="159"/>
      <c r="J126" s="160">
        <f>ROUND(I126*H126,2)</f>
        <v>0</v>
      </c>
      <c r="K126" s="156" t="s">
        <v>294</v>
      </c>
      <c r="L126" s="32"/>
      <c r="M126" s="161" t="s">
        <v>1</v>
      </c>
      <c r="N126" s="162" t="s">
        <v>43</v>
      </c>
      <c r="P126" s="146">
        <f>O126*H126</f>
        <v>0</v>
      </c>
      <c r="Q126" s="146">
        <v>0.08832</v>
      </c>
      <c r="R126" s="146">
        <f>Q126*H126</f>
        <v>1.23648</v>
      </c>
      <c r="S126" s="146">
        <v>0</v>
      </c>
      <c r="T126" s="147">
        <f>S126*H126</f>
        <v>0</v>
      </c>
      <c r="AR126" s="148" t="s">
        <v>171</v>
      </c>
      <c r="AT126" s="148" t="s">
        <v>172</v>
      </c>
      <c r="AU126" s="148" t="s">
        <v>89</v>
      </c>
      <c r="AY126" s="17" t="s">
        <v>150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86</v>
      </c>
      <c r="BK126" s="149">
        <f>ROUND(I126*H126,2)</f>
        <v>0</v>
      </c>
      <c r="BL126" s="17" t="s">
        <v>171</v>
      </c>
      <c r="BM126" s="148" t="s">
        <v>2252</v>
      </c>
    </row>
    <row r="127" spans="2:51" s="13" customFormat="1" ht="12">
      <c r="B127" s="172"/>
      <c r="D127" s="150" t="s">
        <v>296</v>
      </c>
      <c r="E127" s="173" t="s">
        <v>1</v>
      </c>
      <c r="F127" s="174" t="s">
        <v>1419</v>
      </c>
      <c r="H127" s="175">
        <v>14</v>
      </c>
      <c r="I127" s="176"/>
      <c r="L127" s="172"/>
      <c r="M127" s="177"/>
      <c r="T127" s="178"/>
      <c r="AT127" s="173" t="s">
        <v>296</v>
      </c>
      <c r="AU127" s="173" t="s">
        <v>89</v>
      </c>
      <c r="AV127" s="13" t="s">
        <v>89</v>
      </c>
      <c r="AW127" s="13" t="s">
        <v>33</v>
      </c>
      <c r="AX127" s="13" t="s">
        <v>86</v>
      </c>
      <c r="AY127" s="173" t="s">
        <v>150</v>
      </c>
    </row>
    <row r="128" spans="2:65" s="1" customFormat="1" ht="24.2" customHeight="1">
      <c r="B128" s="32"/>
      <c r="C128" s="136" t="s">
        <v>89</v>
      </c>
      <c r="D128" s="136" t="s">
        <v>153</v>
      </c>
      <c r="E128" s="137" t="s">
        <v>2253</v>
      </c>
      <c r="F128" s="138" t="s">
        <v>2254</v>
      </c>
      <c r="G128" s="139" t="s">
        <v>849</v>
      </c>
      <c r="H128" s="140">
        <v>14</v>
      </c>
      <c r="I128" s="141"/>
      <c r="J128" s="142">
        <f>ROUND(I128*H128,2)</f>
        <v>0</v>
      </c>
      <c r="K128" s="138" t="s">
        <v>294</v>
      </c>
      <c r="L128" s="143"/>
      <c r="M128" s="144" t="s">
        <v>1</v>
      </c>
      <c r="N128" s="145" t="s">
        <v>43</v>
      </c>
      <c r="P128" s="146">
        <f>O128*H128</f>
        <v>0</v>
      </c>
      <c r="Q128" s="146">
        <v>0.068</v>
      </c>
      <c r="R128" s="146">
        <f>Q128*H128</f>
        <v>0.9520000000000001</v>
      </c>
      <c r="S128" s="146">
        <v>0</v>
      </c>
      <c r="T128" s="147">
        <f>S128*H128</f>
        <v>0</v>
      </c>
      <c r="AR128" s="148" t="s">
        <v>195</v>
      </c>
      <c r="AT128" s="148" t="s">
        <v>153</v>
      </c>
      <c r="AU128" s="148" t="s">
        <v>89</v>
      </c>
      <c r="AY128" s="17" t="s">
        <v>150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7" t="s">
        <v>86</v>
      </c>
      <c r="BK128" s="149">
        <f>ROUND(I128*H128,2)</f>
        <v>0</v>
      </c>
      <c r="BL128" s="17" t="s">
        <v>171</v>
      </c>
      <c r="BM128" s="148" t="s">
        <v>2255</v>
      </c>
    </row>
    <row r="129" spans="2:51" s="13" customFormat="1" ht="12">
      <c r="B129" s="172"/>
      <c r="D129" s="150" t="s">
        <v>296</v>
      </c>
      <c r="E129" s="173" t="s">
        <v>1</v>
      </c>
      <c r="F129" s="174" t="s">
        <v>1419</v>
      </c>
      <c r="H129" s="175">
        <v>14</v>
      </c>
      <c r="I129" s="176"/>
      <c r="L129" s="172"/>
      <c r="M129" s="177"/>
      <c r="T129" s="178"/>
      <c r="AT129" s="173" t="s">
        <v>296</v>
      </c>
      <c r="AU129" s="173" t="s">
        <v>89</v>
      </c>
      <c r="AV129" s="13" t="s">
        <v>89</v>
      </c>
      <c r="AW129" s="13" t="s">
        <v>33</v>
      </c>
      <c r="AX129" s="13" t="s">
        <v>86</v>
      </c>
      <c r="AY129" s="173" t="s">
        <v>150</v>
      </c>
    </row>
    <row r="130" spans="2:63" s="11" customFormat="1" ht="22.9" customHeight="1">
      <c r="B130" s="124"/>
      <c r="D130" s="125" t="s">
        <v>77</v>
      </c>
      <c r="E130" s="134" t="s">
        <v>185</v>
      </c>
      <c r="F130" s="134" t="s">
        <v>1938</v>
      </c>
      <c r="I130" s="127"/>
      <c r="J130" s="135">
        <f>BK130</f>
        <v>0</v>
      </c>
      <c r="L130" s="124"/>
      <c r="M130" s="129"/>
      <c r="P130" s="130">
        <f>SUM(P131:P138)</f>
        <v>0</v>
      </c>
      <c r="R130" s="130">
        <f>SUM(R131:R138)</f>
        <v>0.6004</v>
      </c>
      <c r="T130" s="131">
        <f>SUM(T131:T138)</f>
        <v>0</v>
      </c>
      <c r="AR130" s="125" t="s">
        <v>86</v>
      </c>
      <c r="AT130" s="132" t="s">
        <v>77</v>
      </c>
      <c r="AU130" s="132" t="s">
        <v>86</v>
      </c>
      <c r="AY130" s="125" t="s">
        <v>150</v>
      </c>
      <c r="BK130" s="133">
        <f>SUM(BK131:BK138)</f>
        <v>0</v>
      </c>
    </row>
    <row r="131" spans="2:65" s="1" customFormat="1" ht="21.75" customHeight="1">
      <c r="B131" s="32"/>
      <c r="C131" s="154" t="s">
        <v>166</v>
      </c>
      <c r="D131" s="154" t="s">
        <v>172</v>
      </c>
      <c r="E131" s="155" t="s">
        <v>2256</v>
      </c>
      <c r="F131" s="156" t="s">
        <v>2257</v>
      </c>
      <c r="G131" s="157" t="s">
        <v>293</v>
      </c>
      <c r="H131" s="158">
        <v>75.05</v>
      </c>
      <c r="I131" s="159"/>
      <c r="J131" s="160">
        <f>ROUND(I131*H131,2)</f>
        <v>0</v>
      </c>
      <c r="K131" s="156" t="s">
        <v>294</v>
      </c>
      <c r="L131" s="32"/>
      <c r="M131" s="161" t="s">
        <v>1</v>
      </c>
      <c r="N131" s="162" t="s">
        <v>43</v>
      </c>
      <c r="P131" s="146">
        <f>O131*H131</f>
        <v>0</v>
      </c>
      <c r="Q131" s="146">
        <v>0.008</v>
      </c>
      <c r="R131" s="146">
        <f>Q131*H131</f>
        <v>0.6004</v>
      </c>
      <c r="S131" s="146">
        <v>0</v>
      </c>
      <c r="T131" s="147">
        <f>S131*H131</f>
        <v>0</v>
      </c>
      <c r="AR131" s="148" t="s">
        <v>171</v>
      </c>
      <c r="AT131" s="148" t="s">
        <v>172</v>
      </c>
      <c r="AU131" s="148" t="s">
        <v>89</v>
      </c>
      <c r="AY131" s="17" t="s">
        <v>150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86</v>
      </c>
      <c r="BK131" s="149">
        <f>ROUND(I131*H131,2)</f>
        <v>0</v>
      </c>
      <c r="BL131" s="17" t="s">
        <v>171</v>
      </c>
      <c r="BM131" s="148" t="s">
        <v>2258</v>
      </c>
    </row>
    <row r="132" spans="2:51" s="12" customFormat="1" ht="12">
      <c r="B132" s="166"/>
      <c r="D132" s="150" t="s">
        <v>296</v>
      </c>
      <c r="E132" s="167" t="s">
        <v>1</v>
      </c>
      <c r="F132" s="168" t="s">
        <v>2259</v>
      </c>
      <c r="H132" s="167" t="s">
        <v>1</v>
      </c>
      <c r="I132" s="169"/>
      <c r="L132" s="166"/>
      <c r="M132" s="170"/>
      <c r="T132" s="171"/>
      <c r="AT132" s="167" t="s">
        <v>296</v>
      </c>
      <c r="AU132" s="167" t="s">
        <v>89</v>
      </c>
      <c r="AV132" s="12" t="s">
        <v>86</v>
      </c>
      <c r="AW132" s="12" t="s">
        <v>33</v>
      </c>
      <c r="AX132" s="12" t="s">
        <v>78</v>
      </c>
      <c r="AY132" s="167" t="s">
        <v>150</v>
      </c>
    </row>
    <row r="133" spans="2:51" s="13" customFormat="1" ht="12">
      <c r="B133" s="172"/>
      <c r="D133" s="150" t="s">
        <v>296</v>
      </c>
      <c r="E133" s="173" t="s">
        <v>1</v>
      </c>
      <c r="F133" s="174" t="s">
        <v>2260</v>
      </c>
      <c r="H133" s="175">
        <v>28.8</v>
      </c>
      <c r="I133" s="176"/>
      <c r="L133" s="172"/>
      <c r="M133" s="177"/>
      <c r="T133" s="178"/>
      <c r="AT133" s="173" t="s">
        <v>296</v>
      </c>
      <c r="AU133" s="173" t="s">
        <v>89</v>
      </c>
      <c r="AV133" s="13" t="s">
        <v>89</v>
      </c>
      <c r="AW133" s="13" t="s">
        <v>33</v>
      </c>
      <c r="AX133" s="13" t="s">
        <v>78</v>
      </c>
      <c r="AY133" s="173" t="s">
        <v>150</v>
      </c>
    </row>
    <row r="134" spans="2:51" s="13" customFormat="1" ht="12">
      <c r="B134" s="172"/>
      <c r="D134" s="150" t="s">
        <v>296</v>
      </c>
      <c r="E134" s="173" t="s">
        <v>1</v>
      </c>
      <c r="F134" s="174" t="s">
        <v>2261</v>
      </c>
      <c r="H134" s="175">
        <v>3.925</v>
      </c>
      <c r="I134" s="176"/>
      <c r="L134" s="172"/>
      <c r="M134" s="177"/>
      <c r="T134" s="178"/>
      <c r="AT134" s="173" t="s">
        <v>296</v>
      </c>
      <c r="AU134" s="173" t="s">
        <v>89</v>
      </c>
      <c r="AV134" s="13" t="s">
        <v>89</v>
      </c>
      <c r="AW134" s="13" t="s">
        <v>33</v>
      </c>
      <c r="AX134" s="13" t="s">
        <v>78</v>
      </c>
      <c r="AY134" s="173" t="s">
        <v>150</v>
      </c>
    </row>
    <row r="135" spans="2:51" s="12" customFormat="1" ht="12">
      <c r="B135" s="166"/>
      <c r="D135" s="150" t="s">
        <v>296</v>
      </c>
      <c r="E135" s="167" t="s">
        <v>1</v>
      </c>
      <c r="F135" s="168" t="s">
        <v>2262</v>
      </c>
      <c r="H135" s="167" t="s">
        <v>1</v>
      </c>
      <c r="I135" s="169"/>
      <c r="L135" s="166"/>
      <c r="M135" s="170"/>
      <c r="T135" s="171"/>
      <c r="AT135" s="167" t="s">
        <v>296</v>
      </c>
      <c r="AU135" s="167" t="s">
        <v>89</v>
      </c>
      <c r="AV135" s="12" t="s">
        <v>86</v>
      </c>
      <c r="AW135" s="12" t="s">
        <v>33</v>
      </c>
      <c r="AX135" s="12" t="s">
        <v>78</v>
      </c>
      <c r="AY135" s="167" t="s">
        <v>150</v>
      </c>
    </row>
    <row r="136" spans="2:51" s="13" customFormat="1" ht="12">
      <c r="B136" s="172"/>
      <c r="D136" s="150" t="s">
        <v>296</v>
      </c>
      <c r="E136" s="173" t="s">
        <v>1</v>
      </c>
      <c r="F136" s="174" t="s">
        <v>2263</v>
      </c>
      <c r="H136" s="175">
        <v>38.4</v>
      </c>
      <c r="I136" s="176"/>
      <c r="L136" s="172"/>
      <c r="M136" s="177"/>
      <c r="T136" s="178"/>
      <c r="AT136" s="173" t="s">
        <v>296</v>
      </c>
      <c r="AU136" s="173" t="s">
        <v>89</v>
      </c>
      <c r="AV136" s="13" t="s">
        <v>89</v>
      </c>
      <c r="AW136" s="13" t="s">
        <v>33</v>
      </c>
      <c r="AX136" s="13" t="s">
        <v>78</v>
      </c>
      <c r="AY136" s="173" t="s">
        <v>150</v>
      </c>
    </row>
    <row r="137" spans="2:51" s="13" customFormat="1" ht="12">
      <c r="B137" s="172"/>
      <c r="D137" s="150" t="s">
        <v>296</v>
      </c>
      <c r="E137" s="173" t="s">
        <v>1</v>
      </c>
      <c r="F137" s="174" t="s">
        <v>2261</v>
      </c>
      <c r="H137" s="175">
        <v>3.925</v>
      </c>
      <c r="I137" s="176"/>
      <c r="L137" s="172"/>
      <c r="M137" s="177"/>
      <c r="T137" s="178"/>
      <c r="AT137" s="173" t="s">
        <v>296</v>
      </c>
      <c r="AU137" s="173" t="s">
        <v>89</v>
      </c>
      <c r="AV137" s="13" t="s">
        <v>89</v>
      </c>
      <c r="AW137" s="13" t="s">
        <v>33</v>
      </c>
      <c r="AX137" s="13" t="s">
        <v>78</v>
      </c>
      <c r="AY137" s="173" t="s">
        <v>150</v>
      </c>
    </row>
    <row r="138" spans="2:51" s="14" customFormat="1" ht="12">
      <c r="B138" s="179"/>
      <c r="D138" s="150" t="s">
        <v>296</v>
      </c>
      <c r="E138" s="180" t="s">
        <v>1</v>
      </c>
      <c r="F138" s="181" t="s">
        <v>303</v>
      </c>
      <c r="H138" s="182">
        <v>75.05</v>
      </c>
      <c r="I138" s="183"/>
      <c r="L138" s="179"/>
      <c r="M138" s="184"/>
      <c r="T138" s="185"/>
      <c r="AT138" s="180" t="s">
        <v>296</v>
      </c>
      <c r="AU138" s="180" t="s">
        <v>89</v>
      </c>
      <c r="AV138" s="14" t="s">
        <v>171</v>
      </c>
      <c r="AW138" s="14" t="s">
        <v>33</v>
      </c>
      <c r="AX138" s="14" t="s">
        <v>86</v>
      </c>
      <c r="AY138" s="180" t="s">
        <v>150</v>
      </c>
    </row>
    <row r="139" spans="2:63" s="11" customFormat="1" ht="22.9" customHeight="1">
      <c r="B139" s="124"/>
      <c r="D139" s="125" t="s">
        <v>77</v>
      </c>
      <c r="E139" s="134" t="s">
        <v>195</v>
      </c>
      <c r="F139" s="134" t="s">
        <v>1251</v>
      </c>
      <c r="I139" s="127"/>
      <c r="J139" s="135">
        <f>BK139</f>
        <v>0</v>
      </c>
      <c r="L139" s="124"/>
      <c r="M139" s="129"/>
      <c r="P139" s="130">
        <f>SUM(P140:P161)</f>
        <v>0</v>
      </c>
      <c r="R139" s="130">
        <f>SUM(R140:R161)</f>
        <v>5.31076</v>
      </c>
      <c r="T139" s="131">
        <f>SUM(T140:T161)</f>
        <v>4.17328</v>
      </c>
      <c r="AR139" s="125" t="s">
        <v>86</v>
      </c>
      <c r="AT139" s="132" t="s">
        <v>77</v>
      </c>
      <c r="AU139" s="132" t="s">
        <v>86</v>
      </c>
      <c r="AY139" s="125" t="s">
        <v>150</v>
      </c>
      <c r="BK139" s="133">
        <f>SUM(BK140:BK161)</f>
        <v>0</v>
      </c>
    </row>
    <row r="140" spans="2:65" s="1" customFormat="1" ht="16.5" customHeight="1">
      <c r="B140" s="32"/>
      <c r="C140" s="154" t="s">
        <v>171</v>
      </c>
      <c r="D140" s="154" t="s">
        <v>172</v>
      </c>
      <c r="E140" s="155" t="s">
        <v>2264</v>
      </c>
      <c r="F140" s="156" t="s">
        <v>2265</v>
      </c>
      <c r="G140" s="157" t="s">
        <v>446</v>
      </c>
      <c r="H140" s="158">
        <v>1.178</v>
      </c>
      <c r="I140" s="159"/>
      <c r="J140" s="160">
        <f>ROUND(I140*H140,2)</f>
        <v>0</v>
      </c>
      <c r="K140" s="156" t="s">
        <v>294</v>
      </c>
      <c r="L140" s="32"/>
      <c r="M140" s="161" t="s">
        <v>1</v>
      </c>
      <c r="N140" s="162" t="s">
        <v>43</v>
      </c>
      <c r="P140" s="146">
        <f>O140*H140</f>
        <v>0</v>
      </c>
      <c r="Q140" s="146">
        <v>0</v>
      </c>
      <c r="R140" s="146">
        <f>Q140*H140</f>
        <v>0</v>
      </c>
      <c r="S140" s="146">
        <v>1.76</v>
      </c>
      <c r="T140" s="147">
        <f>S140*H140</f>
        <v>2.07328</v>
      </c>
      <c r="AR140" s="148" t="s">
        <v>171</v>
      </c>
      <c r="AT140" s="148" t="s">
        <v>172</v>
      </c>
      <c r="AU140" s="148" t="s">
        <v>89</v>
      </c>
      <c r="AY140" s="17" t="s">
        <v>150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86</v>
      </c>
      <c r="BK140" s="149">
        <f>ROUND(I140*H140,2)</f>
        <v>0</v>
      </c>
      <c r="BL140" s="17" t="s">
        <v>171</v>
      </c>
      <c r="BM140" s="148" t="s">
        <v>2266</v>
      </c>
    </row>
    <row r="141" spans="2:51" s="12" customFormat="1" ht="12">
      <c r="B141" s="166"/>
      <c r="D141" s="150" t="s">
        <v>296</v>
      </c>
      <c r="E141" s="167" t="s">
        <v>1</v>
      </c>
      <c r="F141" s="168" t="s">
        <v>2267</v>
      </c>
      <c r="H141" s="167" t="s">
        <v>1</v>
      </c>
      <c r="I141" s="169"/>
      <c r="L141" s="166"/>
      <c r="M141" s="170"/>
      <c r="T141" s="171"/>
      <c r="AT141" s="167" t="s">
        <v>296</v>
      </c>
      <c r="AU141" s="167" t="s">
        <v>89</v>
      </c>
      <c r="AV141" s="12" t="s">
        <v>86</v>
      </c>
      <c r="AW141" s="12" t="s">
        <v>33</v>
      </c>
      <c r="AX141" s="12" t="s">
        <v>78</v>
      </c>
      <c r="AY141" s="167" t="s">
        <v>150</v>
      </c>
    </row>
    <row r="142" spans="2:51" s="13" customFormat="1" ht="12">
      <c r="B142" s="172"/>
      <c r="D142" s="150" t="s">
        <v>296</v>
      </c>
      <c r="E142" s="173" t="s">
        <v>1</v>
      </c>
      <c r="F142" s="174" t="s">
        <v>2268</v>
      </c>
      <c r="H142" s="175">
        <v>0.589</v>
      </c>
      <c r="I142" s="176"/>
      <c r="L142" s="172"/>
      <c r="M142" s="177"/>
      <c r="T142" s="178"/>
      <c r="AT142" s="173" t="s">
        <v>296</v>
      </c>
      <c r="AU142" s="173" t="s">
        <v>89</v>
      </c>
      <c r="AV142" s="13" t="s">
        <v>89</v>
      </c>
      <c r="AW142" s="13" t="s">
        <v>33</v>
      </c>
      <c r="AX142" s="13" t="s">
        <v>78</v>
      </c>
      <c r="AY142" s="173" t="s">
        <v>150</v>
      </c>
    </row>
    <row r="143" spans="2:51" s="13" customFormat="1" ht="12">
      <c r="B143" s="172"/>
      <c r="D143" s="150" t="s">
        <v>296</v>
      </c>
      <c r="E143" s="173" t="s">
        <v>1</v>
      </c>
      <c r="F143" s="174" t="s">
        <v>2269</v>
      </c>
      <c r="H143" s="175">
        <v>0.589</v>
      </c>
      <c r="I143" s="176"/>
      <c r="L143" s="172"/>
      <c r="M143" s="177"/>
      <c r="T143" s="178"/>
      <c r="AT143" s="173" t="s">
        <v>296</v>
      </c>
      <c r="AU143" s="173" t="s">
        <v>89</v>
      </c>
      <c r="AV143" s="13" t="s">
        <v>89</v>
      </c>
      <c r="AW143" s="13" t="s">
        <v>33</v>
      </c>
      <c r="AX143" s="13" t="s">
        <v>78</v>
      </c>
      <c r="AY143" s="173" t="s">
        <v>150</v>
      </c>
    </row>
    <row r="144" spans="2:51" s="14" customFormat="1" ht="12">
      <c r="B144" s="179"/>
      <c r="D144" s="150" t="s">
        <v>296</v>
      </c>
      <c r="E144" s="180" t="s">
        <v>1</v>
      </c>
      <c r="F144" s="181" t="s">
        <v>303</v>
      </c>
      <c r="H144" s="182">
        <v>1.178</v>
      </c>
      <c r="I144" s="183"/>
      <c r="L144" s="179"/>
      <c r="M144" s="184"/>
      <c r="T144" s="185"/>
      <c r="AT144" s="180" t="s">
        <v>296</v>
      </c>
      <c r="AU144" s="180" t="s">
        <v>89</v>
      </c>
      <c r="AV144" s="14" t="s">
        <v>171</v>
      </c>
      <c r="AW144" s="14" t="s">
        <v>33</v>
      </c>
      <c r="AX144" s="14" t="s">
        <v>86</v>
      </c>
      <c r="AY144" s="180" t="s">
        <v>150</v>
      </c>
    </row>
    <row r="145" spans="2:65" s="1" customFormat="1" ht="24.2" customHeight="1">
      <c r="B145" s="32"/>
      <c r="C145" s="154" t="s">
        <v>178</v>
      </c>
      <c r="D145" s="154" t="s">
        <v>172</v>
      </c>
      <c r="E145" s="155" t="s">
        <v>2270</v>
      </c>
      <c r="F145" s="156" t="s">
        <v>2271</v>
      </c>
      <c r="G145" s="157" t="s">
        <v>446</v>
      </c>
      <c r="H145" s="158">
        <v>1.178</v>
      </c>
      <c r="I145" s="159"/>
      <c r="J145" s="160">
        <f>ROUND(I145*H145,2)</f>
        <v>0</v>
      </c>
      <c r="K145" s="156" t="s">
        <v>294</v>
      </c>
      <c r="L145" s="32"/>
      <c r="M145" s="161" t="s">
        <v>1</v>
      </c>
      <c r="N145" s="162" t="s">
        <v>43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171</v>
      </c>
      <c r="AT145" s="148" t="s">
        <v>172</v>
      </c>
      <c r="AU145" s="148" t="s">
        <v>89</v>
      </c>
      <c r="AY145" s="17" t="s">
        <v>150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86</v>
      </c>
      <c r="BK145" s="149">
        <f>ROUND(I145*H145,2)</f>
        <v>0</v>
      </c>
      <c r="BL145" s="17" t="s">
        <v>171</v>
      </c>
      <c r="BM145" s="148" t="s">
        <v>2272</v>
      </c>
    </row>
    <row r="146" spans="2:51" s="12" customFormat="1" ht="12">
      <c r="B146" s="166"/>
      <c r="D146" s="150" t="s">
        <v>296</v>
      </c>
      <c r="E146" s="167" t="s">
        <v>1</v>
      </c>
      <c r="F146" s="168" t="s">
        <v>2273</v>
      </c>
      <c r="H146" s="167" t="s">
        <v>1</v>
      </c>
      <c r="I146" s="169"/>
      <c r="L146" s="166"/>
      <c r="M146" s="170"/>
      <c r="T146" s="171"/>
      <c r="AT146" s="167" t="s">
        <v>296</v>
      </c>
      <c r="AU146" s="167" t="s">
        <v>89</v>
      </c>
      <c r="AV146" s="12" t="s">
        <v>86</v>
      </c>
      <c r="AW146" s="12" t="s">
        <v>33</v>
      </c>
      <c r="AX146" s="12" t="s">
        <v>78</v>
      </c>
      <c r="AY146" s="167" t="s">
        <v>150</v>
      </c>
    </row>
    <row r="147" spans="2:51" s="13" customFormat="1" ht="12">
      <c r="B147" s="172"/>
      <c r="D147" s="150" t="s">
        <v>296</v>
      </c>
      <c r="E147" s="173" t="s">
        <v>1</v>
      </c>
      <c r="F147" s="174" t="s">
        <v>2268</v>
      </c>
      <c r="H147" s="175">
        <v>0.589</v>
      </c>
      <c r="I147" s="176"/>
      <c r="L147" s="172"/>
      <c r="M147" s="177"/>
      <c r="T147" s="178"/>
      <c r="AT147" s="173" t="s">
        <v>296</v>
      </c>
      <c r="AU147" s="173" t="s">
        <v>89</v>
      </c>
      <c r="AV147" s="13" t="s">
        <v>89</v>
      </c>
      <c r="AW147" s="13" t="s">
        <v>33</v>
      </c>
      <c r="AX147" s="13" t="s">
        <v>78</v>
      </c>
      <c r="AY147" s="173" t="s">
        <v>150</v>
      </c>
    </row>
    <row r="148" spans="2:51" s="13" customFormat="1" ht="12">
      <c r="B148" s="172"/>
      <c r="D148" s="150" t="s">
        <v>296</v>
      </c>
      <c r="E148" s="173" t="s">
        <v>1</v>
      </c>
      <c r="F148" s="174" t="s">
        <v>2269</v>
      </c>
      <c r="H148" s="175">
        <v>0.589</v>
      </c>
      <c r="I148" s="176"/>
      <c r="L148" s="172"/>
      <c r="M148" s="177"/>
      <c r="T148" s="178"/>
      <c r="AT148" s="173" t="s">
        <v>296</v>
      </c>
      <c r="AU148" s="173" t="s">
        <v>89</v>
      </c>
      <c r="AV148" s="13" t="s">
        <v>89</v>
      </c>
      <c r="AW148" s="13" t="s">
        <v>33</v>
      </c>
      <c r="AX148" s="13" t="s">
        <v>78</v>
      </c>
      <c r="AY148" s="173" t="s">
        <v>150</v>
      </c>
    </row>
    <row r="149" spans="2:51" s="14" customFormat="1" ht="12">
      <c r="B149" s="179"/>
      <c r="D149" s="150" t="s">
        <v>296</v>
      </c>
      <c r="E149" s="180" t="s">
        <v>1</v>
      </c>
      <c r="F149" s="181" t="s">
        <v>303</v>
      </c>
      <c r="H149" s="182">
        <v>1.178</v>
      </c>
      <c r="I149" s="183"/>
      <c r="L149" s="179"/>
      <c r="M149" s="184"/>
      <c r="T149" s="185"/>
      <c r="AT149" s="180" t="s">
        <v>296</v>
      </c>
      <c r="AU149" s="180" t="s">
        <v>89</v>
      </c>
      <c r="AV149" s="14" t="s">
        <v>171</v>
      </c>
      <c r="AW149" s="14" t="s">
        <v>33</v>
      </c>
      <c r="AX149" s="14" t="s">
        <v>86</v>
      </c>
      <c r="AY149" s="180" t="s">
        <v>150</v>
      </c>
    </row>
    <row r="150" spans="2:65" s="1" customFormat="1" ht="24.2" customHeight="1">
      <c r="B150" s="32"/>
      <c r="C150" s="154" t="s">
        <v>185</v>
      </c>
      <c r="D150" s="154" t="s">
        <v>172</v>
      </c>
      <c r="E150" s="155" t="s">
        <v>2274</v>
      </c>
      <c r="F150" s="156" t="s">
        <v>2275</v>
      </c>
      <c r="G150" s="157" t="s">
        <v>446</v>
      </c>
      <c r="H150" s="158">
        <v>0.894</v>
      </c>
      <c r="I150" s="159"/>
      <c r="J150" s="160">
        <f>ROUND(I150*H150,2)</f>
        <v>0</v>
      </c>
      <c r="K150" s="156" t="s">
        <v>294</v>
      </c>
      <c r="L150" s="32"/>
      <c r="M150" s="161" t="s">
        <v>1</v>
      </c>
      <c r="N150" s="162" t="s">
        <v>43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AR150" s="148" t="s">
        <v>171</v>
      </c>
      <c r="AT150" s="148" t="s">
        <v>172</v>
      </c>
      <c r="AU150" s="148" t="s">
        <v>89</v>
      </c>
      <c r="AY150" s="17" t="s">
        <v>150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7" t="s">
        <v>86</v>
      </c>
      <c r="BK150" s="149">
        <f>ROUND(I150*H150,2)</f>
        <v>0</v>
      </c>
      <c r="BL150" s="17" t="s">
        <v>171</v>
      </c>
      <c r="BM150" s="148" t="s">
        <v>2276</v>
      </c>
    </row>
    <row r="151" spans="2:51" s="12" customFormat="1" ht="12">
      <c r="B151" s="166"/>
      <c r="D151" s="150" t="s">
        <v>296</v>
      </c>
      <c r="E151" s="167" t="s">
        <v>1</v>
      </c>
      <c r="F151" s="168" t="s">
        <v>2273</v>
      </c>
      <c r="H151" s="167" t="s">
        <v>1</v>
      </c>
      <c r="I151" s="169"/>
      <c r="L151" s="166"/>
      <c r="M151" s="170"/>
      <c r="T151" s="171"/>
      <c r="AT151" s="167" t="s">
        <v>296</v>
      </c>
      <c r="AU151" s="167" t="s">
        <v>89</v>
      </c>
      <c r="AV151" s="12" t="s">
        <v>86</v>
      </c>
      <c r="AW151" s="12" t="s">
        <v>33</v>
      </c>
      <c r="AX151" s="12" t="s">
        <v>78</v>
      </c>
      <c r="AY151" s="167" t="s">
        <v>150</v>
      </c>
    </row>
    <row r="152" spans="2:51" s="13" customFormat="1" ht="22.5">
      <c r="B152" s="172"/>
      <c r="D152" s="150" t="s">
        <v>296</v>
      </c>
      <c r="E152" s="173" t="s">
        <v>1</v>
      </c>
      <c r="F152" s="174" t="s">
        <v>2277</v>
      </c>
      <c r="H152" s="175">
        <v>0.447</v>
      </c>
      <c r="I152" s="176"/>
      <c r="L152" s="172"/>
      <c r="M152" s="177"/>
      <c r="T152" s="178"/>
      <c r="AT152" s="173" t="s">
        <v>296</v>
      </c>
      <c r="AU152" s="173" t="s">
        <v>89</v>
      </c>
      <c r="AV152" s="13" t="s">
        <v>89</v>
      </c>
      <c r="AW152" s="13" t="s">
        <v>33</v>
      </c>
      <c r="AX152" s="13" t="s">
        <v>78</v>
      </c>
      <c r="AY152" s="173" t="s">
        <v>150</v>
      </c>
    </row>
    <row r="153" spans="2:51" s="13" customFormat="1" ht="22.5">
      <c r="B153" s="172"/>
      <c r="D153" s="150" t="s">
        <v>296</v>
      </c>
      <c r="E153" s="173" t="s">
        <v>1</v>
      </c>
      <c r="F153" s="174" t="s">
        <v>2278</v>
      </c>
      <c r="H153" s="175">
        <v>0.447</v>
      </c>
      <c r="I153" s="176"/>
      <c r="L153" s="172"/>
      <c r="M153" s="177"/>
      <c r="T153" s="178"/>
      <c r="AT153" s="173" t="s">
        <v>296</v>
      </c>
      <c r="AU153" s="173" t="s">
        <v>89</v>
      </c>
      <c r="AV153" s="13" t="s">
        <v>89</v>
      </c>
      <c r="AW153" s="13" t="s">
        <v>33</v>
      </c>
      <c r="AX153" s="13" t="s">
        <v>78</v>
      </c>
      <c r="AY153" s="173" t="s">
        <v>150</v>
      </c>
    </row>
    <row r="154" spans="2:51" s="14" customFormat="1" ht="12">
      <c r="B154" s="179"/>
      <c r="D154" s="150" t="s">
        <v>296</v>
      </c>
      <c r="E154" s="180" t="s">
        <v>1</v>
      </c>
      <c r="F154" s="181" t="s">
        <v>303</v>
      </c>
      <c r="H154" s="182">
        <v>0.894</v>
      </c>
      <c r="I154" s="183"/>
      <c r="L154" s="179"/>
      <c r="M154" s="184"/>
      <c r="T154" s="185"/>
      <c r="AT154" s="180" t="s">
        <v>296</v>
      </c>
      <c r="AU154" s="180" t="s">
        <v>89</v>
      </c>
      <c r="AV154" s="14" t="s">
        <v>171</v>
      </c>
      <c r="AW154" s="14" t="s">
        <v>33</v>
      </c>
      <c r="AX154" s="14" t="s">
        <v>86</v>
      </c>
      <c r="AY154" s="180" t="s">
        <v>150</v>
      </c>
    </row>
    <row r="155" spans="2:65" s="1" customFormat="1" ht="24.2" customHeight="1">
      <c r="B155" s="32"/>
      <c r="C155" s="154" t="s">
        <v>190</v>
      </c>
      <c r="D155" s="154" t="s">
        <v>172</v>
      </c>
      <c r="E155" s="155" t="s">
        <v>2279</v>
      </c>
      <c r="F155" s="156" t="s">
        <v>2280</v>
      </c>
      <c r="G155" s="157" t="s">
        <v>849</v>
      </c>
      <c r="H155" s="158">
        <v>14</v>
      </c>
      <c r="I155" s="159"/>
      <c r="J155" s="160">
        <f>ROUND(I155*H155,2)</f>
        <v>0</v>
      </c>
      <c r="K155" s="156" t="s">
        <v>294</v>
      </c>
      <c r="L155" s="32"/>
      <c r="M155" s="161" t="s">
        <v>1</v>
      </c>
      <c r="N155" s="162" t="s">
        <v>43</v>
      </c>
      <c r="P155" s="146">
        <f>O155*H155</f>
        <v>0</v>
      </c>
      <c r="Q155" s="146">
        <v>0</v>
      </c>
      <c r="R155" s="146">
        <f>Q155*H155</f>
        <v>0</v>
      </c>
      <c r="S155" s="146">
        <v>0.15</v>
      </c>
      <c r="T155" s="147">
        <f>S155*H155</f>
        <v>2.1</v>
      </c>
      <c r="AR155" s="148" t="s">
        <v>171</v>
      </c>
      <c r="AT155" s="148" t="s">
        <v>172</v>
      </c>
      <c r="AU155" s="148" t="s">
        <v>89</v>
      </c>
      <c r="AY155" s="17" t="s">
        <v>150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86</v>
      </c>
      <c r="BK155" s="149">
        <f>ROUND(I155*H155,2)</f>
        <v>0</v>
      </c>
      <c r="BL155" s="17" t="s">
        <v>171</v>
      </c>
      <c r="BM155" s="148" t="s">
        <v>2281</v>
      </c>
    </row>
    <row r="156" spans="2:51" s="13" customFormat="1" ht="12">
      <c r="B156" s="172"/>
      <c r="D156" s="150" t="s">
        <v>296</v>
      </c>
      <c r="E156" s="173" t="s">
        <v>1</v>
      </c>
      <c r="F156" s="174" t="s">
        <v>1419</v>
      </c>
      <c r="H156" s="175">
        <v>14</v>
      </c>
      <c r="I156" s="176"/>
      <c r="L156" s="172"/>
      <c r="M156" s="177"/>
      <c r="T156" s="178"/>
      <c r="AT156" s="173" t="s">
        <v>296</v>
      </c>
      <c r="AU156" s="173" t="s">
        <v>89</v>
      </c>
      <c r="AV156" s="13" t="s">
        <v>89</v>
      </c>
      <c r="AW156" s="13" t="s">
        <v>33</v>
      </c>
      <c r="AX156" s="13" t="s">
        <v>86</v>
      </c>
      <c r="AY156" s="173" t="s">
        <v>150</v>
      </c>
    </row>
    <row r="157" spans="2:65" s="1" customFormat="1" ht="37.9" customHeight="1">
      <c r="B157" s="32"/>
      <c r="C157" s="154" t="s">
        <v>195</v>
      </c>
      <c r="D157" s="154" t="s">
        <v>172</v>
      </c>
      <c r="E157" s="155" t="s">
        <v>2282</v>
      </c>
      <c r="F157" s="156" t="s">
        <v>2283</v>
      </c>
      <c r="G157" s="157" t="s">
        <v>849</v>
      </c>
      <c r="H157" s="158">
        <v>14</v>
      </c>
      <c r="I157" s="159"/>
      <c r="J157" s="160">
        <f>ROUND(I157*H157,2)</f>
        <v>0</v>
      </c>
      <c r="K157" s="156" t="s">
        <v>294</v>
      </c>
      <c r="L157" s="32"/>
      <c r="M157" s="161" t="s">
        <v>1</v>
      </c>
      <c r="N157" s="162" t="s">
        <v>43</v>
      </c>
      <c r="P157" s="146">
        <f>O157*H157</f>
        <v>0</v>
      </c>
      <c r="Q157" s="146">
        <v>0.21734</v>
      </c>
      <c r="R157" s="146">
        <f>Q157*H157</f>
        <v>3.04276</v>
      </c>
      <c r="S157" s="146">
        <v>0</v>
      </c>
      <c r="T157" s="147">
        <f>S157*H157</f>
        <v>0</v>
      </c>
      <c r="AR157" s="148" t="s">
        <v>171</v>
      </c>
      <c r="AT157" s="148" t="s">
        <v>172</v>
      </c>
      <c r="AU157" s="148" t="s">
        <v>89</v>
      </c>
      <c r="AY157" s="17" t="s">
        <v>150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86</v>
      </c>
      <c r="BK157" s="149">
        <f>ROUND(I157*H157,2)</f>
        <v>0</v>
      </c>
      <c r="BL157" s="17" t="s">
        <v>171</v>
      </c>
      <c r="BM157" s="148" t="s">
        <v>2284</v>
      </c>
    </row>
    <row r="158" spans="2:51" s="13" customFormat="1" ht="12">
      <c r="B158" s="172"/>
      <c r="D158" s="150" t="s">
        <v>296</v>
      </c>
      <c r="E158" s="173" t="s">
        <v>1</v>
      </c>
      <c r="F158" s="174" t="s">
        <v>1419</v>
      </c>
      <c r="H158" s="175">
        <v>14</v>
      </c>
      <c r="I158" s="176"/>
      <c r="L158" s="172"/>
      <c r="M158" s="177"/>
      <c r="T158" s="178"/>
      <c r="AT158" s="173" t="s">
        <v>296</v>
      </c>
      <c r="AU158" s="173" t="s">
        <v>89</v>
      </c>
      <c r="AV158" s="13" t="s">
        <v>89</v>
      </c>
      <c r="AW158" s="13" t="s">
        <v>33</v>
      </c>
      <c r="AX158" s="13" t="s">
        <v>86</v>
      </c>
      <c r="AY158" s="173" t="s">
        <v>150</v>
      </c>
    </row>
    <row r="159" spans="2:65" s="1" customFormat="1" ht="21.75" customHeight="1">
      <c r="B159" s="32"/>
      <c r="C159" s="136" t="s">
        <v>199</v>
      </c>
      <c r="D159" s="136" t="s">
        <v>153</v>
      </c>
      <c r="E159" s="137" t="s">
        <v>2285</v>
      </c>
      <c r="F159" s="138" t="s">
        <v>2286</v>
      </c>
      <c r="G159" s="139" t="s">
        <v>849</v>
      </c>
      <c r="H159" s="140">
        <v>14</v>
      </c>
      <c r="I159" s="141"/>
      <c r="J159" s="142">
        <f>ROUND(I159*H159,2)</f>
        <v>0</v>
      </c>
      <c r="K159" s="138" t="s">
        <v>294</v>
      </c>
      <c r="L159" s="143"/>
      <c r="M159" s="144" t="s">
        <v>1</v>
      </c>
      <c r="N159" s="145" t="s">
        <v>43</v>
      </c>
      <c r="P159" s="146">
        <f>O159*H159</f>
        <v>0</v>
      </c>
      <c r="Q159" s="146">
        <v>0.162</v>
      </c>
      <c r="R159" s="146">
        <f>Q159*H159</f>
        <v>2.2680000000000002</v>
      </c>
      <c r="S159" s="146">
        <v>0</v>
      </c>
      <c r="T159" s="147">
        <f>S159*H159</f>
        <v>0</v>
      </c>
      <c r="AR159" s="148" t="s">
        <v>195</v>
      </c>
      <c r="AT159" s="148" t="s">
        <v>153</v>
      </c>
      <c r="AU159" s="148" t="s">
        <v>89</v>
      </c>
      <c r="AY159" s="17" t="s">
        <v>150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86</v>
      </c>
      <c r="BK159" s="149">
        <f>ROUND(I159*H159,2)</f>
        <v>0</v>
      </c>
      <c r="BL159" s="17" t="s">
        <v>171</v>
      </c>
      <c r="BM159" s="148" t="s">
        <v>2287</v>
      </c>
    </row>
    <row r="160" spans="2:47" s="1" customFormat="1" ht="19.5">
      <c r="B160" s="32"/>
      <c r="D160" s="150" t="s">
        <v>160</v>
      </c>
      <c r="F160" s="151" t="s">
        <v>2288</v>
      </c>
      <c r="I160" s="152"/>
      <c r="L160" s="32"/>
      <c r="M160" s="153"/>
      <c r="T160" s="56"/>
      <c r="AT160" s="17" t="s">
        <v>160</v>
      </c>
      <c r="AU160" s="17" t="s">
        <v>89</v>
      </c>
    </row>
    <row r="161" spans="2:51" s="13" customFormat="1" ht="12">
      <c r="B161" s="172"/>
      <c r="D161" s="150" t="s">
        <v>296</v>
      </c>
      <c r="E161" s="173" t="s">
        <v>1</v>
      </c>
      <c r="F161" s="174" t="s">
        <v>1419</v>
      </c>
      <c r="H161" s="175">
        <v>14</v>
      </c>
      <c r="I161" s="176"/>
      <c r="L161" s="172"/>
      <c r="M161" s="177"/>
      <c r="T161" s="178"/>
      <c r="AT161" s="173" t="s">
        <v>296</v>
      </c>
      <c r="AU161" s="173" t="s">
        <v>89</v>
      </c>
      <c r="AV161" s="13" t="s">
        <v>89</v>
      </c>
      <c r="AW161" s="13" t="s">
        <v>33</v>
      </c>
      <c r="AX161" s="13" t="s">
        <v>86</v>
      </c>
      <c r="AY161" s="173" t="s">
        <v>150</v>
      </c>
    </row>
    <row r="162" spans="2:63" s="11" customFormat="1" ht="22.9" customHeight="1">
      <c r="B162" s="124"/>
      <c r="D162" s="125" t="s">
        <v>77</v>
      </c>
      <c r="E162" s="134" t="s">
        <v>199</v>
      </c>
      <c r="F162" s="134" t="s">
        <v>1632</v>
      </c>
      <c r="I162" s="127"/>
      <c r="J162" s="135">
        <f>BK162</f>
        <v>0</v>
      </c>
      <c r="L162" s="124"/>
      <c r="M162" s="129"/>
      <c r="P162" s="130">
        <f>SUM(P163:P170)</f>
        <v>0</v>
      </c>
      <c r="R162" s="130">
        <f>SUM(R163:R170)</f>
        <v>0</v>
      </c>
      <c r="T162" s="131">
        <f>SUM(T163:T170)</f>
        <v>0</v>
      </c>
      <c r="AR162" s="125" t="s">
        <v>86</v>
      </c>
      <c r="AT162" s="132" t="s">
        <v>77</v>
      </c>
      <c r="AU162" s="132" t="s">
        <v>86</v>
      </c>
      <c r="AY162" s="125" t="s">
        <v>150</v>
      </c>
      <c r="BK162" s="133">
        <f>SUM(BK163:BK170)</f>
        <v>0</v>
      </c>
    </row>
    <row r="163" spans="2:65" s="1" customFormat="1" ht="24.2" customHeight="1">
      <c r="B163" s="32"/>
      <c r="C163" s="154" t="s">
        <v>203</v>
      </c>
      <c r="D163" s="154" t="s">
        <v>172</v>
      </c>
      <c r="E163" s="155" t="s">
        <v>2289</v>
      </c>
      <c r="F163" s="156" t="s">
        <v>2290</v>
      </c>
      <c r="G163" s="157" t="s">
        <v>293</v>
      </c>
      <c r="H163" s="158">
        <v>75.05</v>
      </c>
      <c r="I163" s="159"/>
      <c r="J163" s="160">
        <f>ROUND(I163*H163,2)</f>
        <v>0</v>
      </c>
      <c r="K163" s="156" t="s">
        <v>294</v>
      </c>
      <c r="L163" s="32"/>
      <c r="M163" s="161" t="s">
        <v>1</v>
      </c>
      <c r="N163" s="162" t="s">
        <v>43</v>
      </c>
      <c r="P163" s="146">
        <f>O163*H163</f>
        <v>0</v>
      </c>
      <c r="Q163" s="146">
        <v>0</v>
      </c>
      <c r="R163" s="146">
        <f>Q163*H163</f>
        <v>0</v>
      </c>
      <c r="S163" s="146">
        <v>0</v>
      </c>
      <c r="T163" s="147">
        <f>S163*H163</f>
        <v>0</v>
      </c>
      <c r="AR163" s="148" t="s">
        <v>171</v>
      </c>
      <c r="AT163" s="148" t="s">
        <v>172</v>
      </c>
      <c r="AU163" s="148" t="s">
        <v>89</v>
      </c>
      <c r="AY163" s="17" t="s">
        <v>150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86</v>
      </c>
      <c r="BK163" s="149">
        <f>ROUND(I163*H163,2)</f>
        <v>0</v>
      </c>
      <c r="BL163" s="17" t="s">
        <v>171</v>
      </c>
      <c r="BM163" s="148" t="s">
        <v>2291</v>
      </c>
    </row>
    <row r="164" spans="2:51" s="12" customFormat="1" ht="12">
      <c r="B164" s="166"/>
      <c r="D164" s="150" t="s">
        <v>296</v>
      </c>
      <c r="E164" s="167" t="s">
        <v>1</v>
      </c>
      <c r="F164" s="168" t="s">
        <v>2259</v>
      </c>
      <c r="H164" s="167" t="s">
        <v>1</v>
      </c>
      <c r="I164" s="169"/>
      <c r="L164" s="166"/>
      <c r="M164" s="170"/>
      <c r="T164" s="171"/>
      <c r="AT164" s="167" t="s">
        <v>296</v>
      </c>
      <c r="AU164" s="167" t="s">
        <v>89</v>
      </c>
      <c r="AV164" s="12" t="s">
        <v>86</v>
      </c>
      <c r="AW164" s="12" t="s">
        <v>33</v>
      </c>
      <c r="AX164" s="12" t="s">
        <v>78</v>
      </c>
      <c r="AY164" s="167" t="s">
        <v>150</v>
      </c>
    </row>
    <row r="165" spans="2:51" s="13" customFormat="1" ht="12">
      <c r="B165" s="172"/>
      <c r="D165" s="150" t="s">
        <v>296</v>
      </c>
      <c r="E165" s="173" t="s">
        <v>1</v>
      </c>
      <c r="F165" s="174" t="s">
        <v>2260</v>
      </c>
      <c r="H165" s="175">
        <v>28.8</v>
      </c>
      <c r="I165" s="176"/>
      <c r="L165" s="172"/>
      <c r="M165" s="177"/>
      <c r="T165" s="178"/>
      <c r="AT165" s="173" t="s">
        <v>296</v>
      </c>
      <c r="AU165" s="173" t="s">
        <v>89</v>
      </c>
      <c r="AV165" s="13" t="s">
        <v>89</v>
      </c>
      <c r="AW165" s="13" t="s">
        <v>33</v>
      </c>
      <c r="AX165" s="13" t="s">
        <v>78</v>
      </c>
      <c r="AY165" s="173" t="s">
        <v>150</v>
      </c>
    </row>
    <row r="166" spans="2:51" s="13" customFormat="1" ht="12">
      <c r="B166" s="172"/>
      <c r="D166" s="150" t="s">
        <v>296</v>
      </c>
      <c r="E166" s="173" t="s">
        <v>1</v>
      </c>
      <c r="F166" s="174" t="s">
        <v>2261</v>
      </c>
      <c r="H166" s="175">
        <v>3.925</v>
      </c>
      <c r="I166" s="176"/>
      <c r="L166" s="172"/>
      <c r="M166" s="177"/>
      <c r="T166" s="178"/>
      <c r="AT166" s="173" t="s">
        <v>296</v>
      </c>
      <c r="AU166" s="173" t="s">
        <v>89</v>
      </c>
      <c r="AV166" s="13" t="s">
        <v>89</v>
      </c>
      <c r="AW166" s="13" t="s">
        <v>33</v>
      </c>
      <c r="AX166" s="13" t="s">
        <v>78</v>
      </c>
      <c r="AY166" s="173" t="s">
        <v>150</v>
      </c>
    </row>
    <row r="167" spans="2:51" s="12" customFormat="1" ht="12">
      <c r="B167" s="166"/>
      <c r="D167" s="150" t="s">
        <v>296</v>
      </c>
      <c r="E167" s="167" t="s">
        <v>1</v>
      </c>
      <c r="F167" s="168" t="s">
        <v>2262</v>
      </c>
      <c r="H167" s="167" t="s">
        <v>1</v>
      </c>
      <c r="I167" s="169"/>
      <c r="L167" s="166"/>
      <c r="M167" s="170"/>
      <c r="T167" s="171"/>
      <c r="AT167" s="167" t="s">
        <v>296</v>
      </c>
      <c r="AU167" s="167" t="s">
        <v>89</v>
      </c>
      <c r="AV167" s="12" t="s">
        <v>86</v>
      </c>
      <c r="AW167" s="12" t="s">
        <v>33</v>
      </c>
      <c r="AX167" s="12" t="s">
        <v>78</v>
      </c>
      <c r="AY167" s="167" t="s">
        <v>150</v>
      </c>
    </row>
    <row r="168" spans="2:51" s="13" customFormat="1" ht="12">
      <c r="B168" s="172"/>
      <c r="D168" s="150" t="s">
        <v>296</v>
      </c>
      <c r="E168" s="173" t="s">
        <v>1</v>
      </c>
      <c r="F168" s="174" t="s">
        <v>2263</v>
      </c>
      <c r="H168" s="175">
        <v>38.4</v>
      </c>
      <c r="I168" s="176"/>
      <c r="L168" s="172"/>
      <c r="M168" s="177"/>
      <c r="T168" s="178"/>
      <c r="AT168" s="173" t="s">
        <v>296</v>
      </c>
      <c r="AU168" s="173" t="s">
        <v>89</v>
      </c>
      <c r="AV168" s="13" t="s">
        <v>89</v>
      </c>
      <c r="AW168" s="13" t="s">
        <v>33</v>
      </c>
      <c r="AX168" s="13" t="s">
        <v>78</v>
      </c>
      <c r="AY168" s="173" t="s">
        <v>150</v>
      </c>
    </row>
    <row r="169" spans="2:51" s="13" customFormat="1" ht="12">
      <c r="B169" s="172"/>
      <c r="D169" s="150" t="s">
        <v>296</v>
      </c>
      <c r="E169" s="173" t="s">
        <v>1</v>
      </c>
      <c r="F169" s="174" t="s">
        <v>2261</v>
      </c>
      <c r="H169" s="175">
        <v>3.925</v>
      </c>
      <c r="I169" s="176"/>
      <c r="L169" s="172"/>
      <c r="M169" s="177"/>
      <c r="T169" s="178"/>
      <c r="AT169" s="173" t="s">
        <v>296</v>
      </c>
      <c r="AU169" s="173" t="s">
        <v>89</v>
      </c>
      <c r="AV169" s="13" t="s">
        <v>89</v>
      </c>
      <c r="AW169" s="13" t="s">
        <v>33</v>
      </c>
      <c r="AX169" s="13" t="s">
        <v>78</v>
      </c>
      <c r="AY169" s="173" t="s">
        <v>150</v>
      </c>
    </row>
    <row r="170" spans="2:51" s="14" customFormat="1" ht="12">
      <c r="B170" s="179"/>
      <c r="D170" s="150" t="s">
        <v>296</v>
      </c>
      <c r="E170" s="180" t="s">
        <v>1</v>
      </c>
      <c r="F170" s="181" t="s">
        <v>303</v>
      </c>
      <c r="H170" s="182">
        <v>75.05</v>
      </c>
      <c r="I170" s="183"/>
      <c r="L170" s="179"/>
      <c r="M170" s="184"/>
      <c r="T170" s="185"/>
      <c r="AT170" s="180" t="s">
        <v>296</v>
      </c>
      <c r="AU170" s="180" t="s">
        <v>89</v>
      </c>
      <c r="AV170" s="14" t="s">
        <v>171</v>
      </c>
      <c r="AW170" s="14" t="s">
        <v>33</v>
      </c>
      <c r="AX170" s="14" t="s">
        <v>86</v>
      </c>
      <c r="AY170" s="180" t="s">
        <v>150</v>
      </c>
    </row>
    <row r="171" spans="2:63" s="11" customFormat="1" ht="22.9" customHeight="1">
      <c r="B171" s="124"/>
      <c r="D171" s="125" t="s">
        <v>77</v>
      </c>
      <c r="E171" s="134" t="s">
        <v>1691</v>
      </c>
      <c r="F171" s="134" t="s">
        <v>1692</v>
      </c>
      <c r="I171" s="127"/>
      <c r="J171" s="135">
        <f>BK171</f>
        <v>0</v>
      </c>
      <c r="L171" s="124"/>
      <c r="M171" s="129"/>
      <c r="P171" s="130">
        <f>SUM(P172:P186)</f>
        <v>0</v>
      </c>
      <c r="R171" s="130">
        <f>SUM(R172:R186)</f>
        <v>0</v>
      </c>
      <c r="T171" s="131">
        <f>SUM(T172:T186)</f>
        <v>0</v>
      </c>
      <c r="AR171" s="125" t="s">
        <v>86</v>
      </c>
      <c r="AT171" s="132" t="s">
        <v>77</v>
      </c>
      <c r="AU171" s="132" t="s">
        <v>86</v>
      </c>
      <c r="AY171" s="125" t="s">
        <v>150</v>
      </c>
      <c r="BK171" s="133">
        <f>SUM(BK172:BK186)</f>
        <v>0</v>
      </c>
    </row>
    <row r="172" spans="2:65" s="1" customFormat="1" ht="33" customHeight="1">
      <c r="B172" s="32"/>
      <c r="C172" s="154" t="s">
        <v>207</v>
      </c>
      <c r="D172" s="154" t="s">
        <v>172</v>
      </c>
      <c r="E172" s="155" t="s">
        <v>2292</v>
      </c>
      <c r="F172" s="156" t="s">
        <v>2293</v>
      </c>
      <c r="G172" s="157" t="s">
        <v>715</v>
      </c>
      <c r="H172" s="158">
        <v>2.073</v>
      </c>
      <c r="I172" s="159"/>
      <c r="J172" s="160">
        <f>ROUND(I172*H172,2)</f>
        <v>0</v>
      </c>
      <c r="K172" s="156" t="s">
        <v>294</v>
      </c>
      <c r="L172" s="32"/>
      <c r="M172" s="161" t="s">
        <v>1</v>
      </c>
      <c r="N172" s="162" t="s">
        <v>43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171</v>
      </c>
      <c r="AT172" s="148" t="s">
        <v>172</v>
      </c>
      <c r="AU172" s="148" t="s">
        <v>89</v>
      </c>
      <c r="AY172" s="17" t="s">
        <v>150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86</v>
      </c>
      <c r="BK172" s="149">
        <f>ROUND(I172*H172,2)</f>
        <v>0</v>
      </c>
      <c r="BL172" s="17" t="s">
        <v>171</v>
      </c>
      <c r="BM172" s="148" t="s">
        <v>2294</v>
      </c>
    </row>
    <row r="173" spans="2:51" s="13" customFormat="1" ht="12">
      <c r="B173" s="172"/>
      <c r="D173" s="150" t="s">
        <v>296</v>
      </c>
      <c r="E173" s="173" t="s">
        <v>1</v>
      </c>
      <c r="F173" s="174" t="s">
        <v>2295</v>
      </c>
      <c r="H173" s="175">
        <v>2.073</v>
      </c>
      <c r="I173" s="176"/>
      <c r="L173" s="172"/>
      <c r="M173" s="177"/>
      <c r="T173" s="178"/>
      <c r="AT173" s="173" t="s">
        <v>296</v>
      </c>
      <c r="AU173" s="173" t="s">
        <v>89</v>
      </c>
      <c r="AV173" s="13" t="s">
        <v>89</v>
      </c>
      <c r="AW173" s="13" t="s">
        <v>33</v>
      </c>
      <c r="AX173" s="13" t="s">
        <v>78</v>
      </c>
      <c r="AY173" s="173" t="s">
        <v>150</v>
      </c>
    </row>
    <row r="174" spans="2:51" s="14" customFormat="1" ht="12">
      <c r="B174" s="179"/>
      <c r="D174" s="150" t="s">
        <v>296</v>
      </c>
      <c r="E174" s="180" t="s">
        <v>1</v>
      </c>
      <c r="F174" s="181" t="s">
        <v>303</v>
      </c>
      <c r="H174" s="182">
        <v>2.073</v>
      </c>
      <c r="I174" s="183"/>
      <c r="L174" s="179"/>
      <c r="M174" s="184"/>
      <c r="T174" s="185"/>
      <c r="AT174" s="180" t="s">
        <v>296</v>
      </c>
      <c r="AU174" s="180" t="s">
        <v>89</v>
      </c>
      <c r="AV174" s="14" t="s">
        <v>171</v>
      </c>
      <c r="AW174" s="14" t="s">
        <v>33</v>
      </c>
      <c r="AX174" s="14" t="s">
        <v>86</v>
      </c>
      <c r="AY174" s="180" t="s">
        <v>150</v>
      </c>
    </row>
    <row r="175" spans="2:65" s="1" customFormat="1" ht="24.2" customHeight="1">
      <c r="B175" s="32"/>
      <c r="C175" s="154" t="s">
        <v>211</v>
      </c>
      <c r="D175" s="154" t="s">
        <v>172</v>
      </c>
      <c r="E175" s="155" t="s">
        <v>2296</v>
      </c>
      <c r="F175" s="156" t="s">
        <v>2297</v>
      </c>
      <c r="G175" s="157" t="s">
        <v>715</v>
      </c>
      <c r="H175" s="158">
        <v>4.173</v>
      </c>
      <c r="I175" s="159"/>
      <c r="J175" s="160">
        <f>ROUND(I175*H175,2)</f>
        <v>0</v>
      </c>
      <c r="K175" s="156" t="s">
        <v>294</v>
      </c>
      <c r="L175" s="32"/>
      <c r="M175" s="161" t="s">
        <v>1</v>
      </c>
      <c r="N175" s="162" t="s">
        <v>43</v>
      </c>
      <c r="P175" s="146">
        <f>O175*H175</f>
        <v>0</v>
      </c>
      <c r="Q175" s="146">
        <v>0</v>
      </c>
      <c r="R175" s="146">
        <f>Q175*H175</f>
        <v>0</v>
      </c>
      <c r="S175" s="146">
        <v>0</v>
      </c>
      <c r="T175" s="147">
        <f>S175*H175</f>
        <v>0</v>
      </c>
      <c r="AR175" s="148" t="s">
        <v>171</v>
      </c>
      <c r="AT175" s="148" t="s">
        <v>172</v>
      </c>
      <c r="AU175" s="148" t="s">
        <v>89</v>
      </c>
      <c r="AY175" s="17" t="s">
        <v>150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86</v>
      </c>
      <c r="BK175" s="149">
        <f>ROUND(I175*H175,2)</f>
        <v>0</v>
      </c>
      <c r="BL175" s="17" t="s">
        <v>171</v>
      </c>
      <c r="BM175" s="148" t="s">
        <v>2298</v>
      </c>
    </row>
    <row r="176" spans="2:51" s="13" customFormat="1" ht="12">
      <c r="B176" s="172"/>
      <c r="D176" s="150" t="s">
        <v>296</v>
      </c>
      <c r="E176" s="173" t="s">
        <v>1</v>
      </c>
      <c r="F176" s="174" t="s">
        <v>2295</v>
      </c>
      <c r="H176" s="175">
        <v>2.073</v>
      </c>
      <c r="I176" s="176"/>
      <c r="L176" s="172"/>
      <c r="M176" s="177"/>
      <c r="T176" s="178"/>
      <c r="AT176" s="173" t="s">
        <v>296</v>
      </c>
      <c r="AU176" s="173" t="s">
        <v>89</v>
      </c>
      <c r="AV176" s="13" t="s">
        <v>89</v>
      </c>
      <c r="AW176" s="13" t="s">
        <v>33</v>
      </c>
      <c r="AX176" s="13" t="s">
        <v>78</v>
      </c>
      <c r="AY176" s="173" t="s">
        <v>150</v>
      </c>
    </row>
    <row r="177" spans="2:51" s="13" customFormat="1" ht="12">
      <c r="B177" s="172"/>
      <c r="D177" s="150" t="s">
        <v>296</v>
      </c>
      <c r="E177" s="173" t="s">
        <v>1</v>
      </c>
      <c r="F177" s="174" t="s">
        <v>2299</v>
      </c>
      <c r="H177" s="175">
        <v>2.1</v>
      </c>
      <c r="I177" s="176"/>
      <c r="L177" s="172"/>
      <c r="M177" s="177"/>
      <c r="T177" s="178"/>
      <c r="AT177" s="173" t="s">
        <v>296</v>
      </c>
      <c r="AU177" s="173" t="s">
        <v>89</v>
      </c>
      <c r="AV177" s="13" t="s">
        <v>89</v>
      </c>
      <c r="AW177" s="13" t="s">
        <v>33</v>
      </c>
      <c r="AX177" s="13" t="s">
        <v>78</v>
      </c>
      <c r="AY177" s="173" t="s">
        <v>150</v>
      </c>
    </row>
    <row r="178" spans="2:51" s="14" customFormat="1" ht="12">
      <c r="B178" s="179"/>
      <c r="D178" s="150" t="s">
        <v>296</v>
      </c>
      <c r="E178" s="180" t="s">
        <v>1</v>
      </c>
      <c r="F178" s="181" t="s">
        <v>303</v>
      </c>
      <c r="H178" s="182">
        <v>4.173</v>
      </c>
      <c r="I178" s="183"/>
      <c r="L178" s="179"/>
      <c r="M178" s="184"/>
      <c r="T178" s="185"/>
      <c r="AT178" s="180" t="s">
        <v>296</v>
      </c>
      <c r="AU178" s="180" t="s">
        <v>89</v>
      </c>
      <c r="AV178" s="14" t="s">
        <v>171</v>
      </c>
      <c r="AW178" s="14" t="s">
        <v>33</v>
      </c>
      <c r="AX178" s="14" t="s">
        <v>86</v>
      </c>
      <c r="AY178" s="180" t="s">
        <v>150</v>
      </c>
    </row>
    <row r="179" spans="2:65" s="1" customFormat="1" ht="24.2" customHeight="1">
      <c r="B179" s="32"/>
      <c r="C179" s="154" t="s">
        <v>215</v>
      </c>
      <c r="D179" s="154" t="s">
        <v>172</v>
      </c>
      <c r="E179" s="155" t="s">
        <v>2300</v>
      </c>
      <c r="F179" s="156" t="s">
        <v>2301</v>
      </c>
      <c r="G179" s="157" t="s">
        <v>715</v>
      </c>
      <c r="H179" s="158">
        <v>66.768</v>
      </c>
      <c r="I179" s="159"/>
      <c r="J179" s="160">
        <f>ROUND(I179*H179,2)</f>
        <v>0</v>
      </c>
      <c r="K179" s="156" t="s">
        <v>294</v>
      </c>
      <c r="L179" s="32"/>
      <c r="M179" s="161" t="s">
        <v>1</v>
      </c>
      <c r="N179" s="162" t="s">
        <v>43</v>
      </c>
      <c r="P179" s="146">
        <f>O179*H179</f>
        <v>0</v>
      </c>
      <c r="Q179" s="146">
        <v>0</v>
      </c>
      <c r="R179" s="146">
        <f>Q179*H179</f>
        <v>0</v>
      </c>
      <c r="S179" s="146">
        <v>0</v>
      </c>
      <c r="T179" s="147">
        <f>S179*H179</f>
        <v>0</v>
      </c>
      <c r="AR179" s="148" t="s">
        <v>171</v>
      </c>
      <c r="AT179" s="148" t="s">
        <v>172</v>
      </c>
      <c r="AU179" s="148" t="s">
        <v>89</v>
      </c>
      <c r="AY179" s="17" t="s">
        <v>150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86</v>
      </c>
      <c r="BK179" s="149">
        <f>ROUND(I179*H179,2)</f>
        <v>0</v>
      </c>
      <c r="BL179" s="17" t="s">
        <v>171</v>
      </c>
      <c r="BM179" s="148" t="s">
        <v>2302</v>
      </c>
    </row>
    <row r="180" spans="2:51" s="12" customFormat="1" ht="12">
      <c r="B180" s="166"/>
      <c r="D180" s="150" t="s">
        <v>296</v>
      </c>
      <c r="E180" s="167" t="s">
        <v>1</v>
      </c>
      <c r="F180" s="168" t="s">
        <v>2166</v>
      </c>
      <c r="H180" s="167" t="s">
        <v>1</v>
      </c>
      <c r="I180" s="169"/>
      <c r="L180" s="166"/>
      <c r="M180" s="170"/>
      <c r="T180" s="171"/>
      <c r="AT180" s="167" t="s">
        <v>296</v>
      </c>
      <c r="AU180" s="167" t="s">
        <v>89</v>
      </c>
      <c r="AV180" s="12" t="s">
        <v>86</v>
      </c>
      <c r="AW180" s="12" t="s">
        <v>33</v>
      </c>
      <c r="AX180" s="12" t="s">
        <v>78</v>
      </c>
      <c r="AY180" s="167" t="s">
        <v>150</v>
      </c>
    </row>
    <row r="181" spans="2:51" s="13" customFormat="1" ht="12">
      <c r="B181" s="172"/>
      <c r="D181" s="150" t="s">
        <v>296</v>
      </c>
      <c r="E181" s="173" t="s">
        <v>1</v>
      </c>
      <c r="F181" s="174" t="s">
        <v>2303</v>
      </c>
      <c r="H181" s="175">
        <v>66.768</v>
      </c>
      <c r="I181" s="176"/>
      <c r="L181" s="172"/>
      <c r="M181" s="177"/>
      <c r="T181" s="178"/>
      <c r="AT181" s="173" t="s">
        <v>296</v>
      </c>
      <c r="AU181" s="173" t="s">
        <v>89</v>
      </c>
      <c r="AV181" s="13" t="s">
        <v>89</v>
      </c>
      <c r="AW181" s="13" t="s">
        <v>33</v>
      </c>
      <c r="AX181" s="13" t="s">
        <v>78</v>
      </c>
      <c r="AY181" s="173" t="s">
        <v>150</v>
      </c>
    </row>
    <row r="182" spans="2:51" s="14" customFormat="1" ht="12">
      <c r="B182" s="179"/>
      <c r="D182" s="150" t="s">
        <v>296</v>
      </c>
      <c r="E182" s="180" t="s">
        <v>1</v>
      </c>
      <c r="F182" s="181" t="s">
        <v>303</v>
      </c>
      <c r="H182" s="182">
        <v>66.768</v>
      </c>
      <c r="I182" s="183"/>
      <c r="L182" s="179"/>
      <c r="M182" s="184"/>
      <c r="T182" s="185"/>
      <c r="AT182" s="180" t="s">
        <v>296</v>
      </c>
      <c r="AU182" s="180" t="s">
        <v>89</v>
      </c>
      <c r="AV182" s="14" t="s">
        <v>171</v>
      </c>
      <c r="AW182" s="14" t="s">
        <v>33</v>
      </c>
      <c r="AX182" s="14" t="s">
        <v>86</v>
      </c>
      <c r="AY182" s="180" t="s">
        <v>150</v>
      </c>
    </row>
    <row r="183" spans="2:65" s="1" customFormat="1" ht="37.9" customHeight="1">
      <c r="B183" s="32"/>
      <c r="C183" s="154" t="s">
        <v>220</v>
      </c>
      <c r="D183" s="154" t="s">
        <v>172</v>
      </c>
      <c r="E183" s="155" t="s">
        <v>2304</v>
      </c>
      <c r="F183" s="156" t="s">
        <v>2305</v>
      </c>
      <c r="G183" s="157" t="s">
        <v>715</v>
      </c>
      <c r="H183" s="158">
        <v>2.073</v>
      </c>
      <c r="I183" s="159"/>
      <c r="J183" s="160">
        <f>ROUND(I183*H183,2)</f>
        <v>0</v>
      </c>
      <c r="K183" s="156" t="s">
        <v>294</v>
      </c>
      <c r="L183" s="32"/>
      <c r="M183" s="161" t="s">
        <v>1</v>
      </c>
      <c r="N183" s="162" t="s">
        <v>43</v>
      </c>
      <c r="P183" s="146">
        <f>O183*H183</f>
        <v>0</v>
      </c>
      <c r="Q183" s="146">
        <v>0</v>
      </c>
      <c r="R183" s="146">
        <f>Q183*H183</f>
        <v>0</v>
      </c>
      <c r="S183" s="146">
        <v>0</v>
      </c>
      <c r="T183" s="147">
        <f>S183*H183</f>
        <v>0</v>
      </c>
      <c r="AR183" s="148" t="s">
        <v>171</v>
      </c>
      <c r="AT183" s="148" t="s">
        <v>172</v>
      </c>
      <c r="AU183" s="148" t="s">
        <v>89</v>
      </c>
      <c r="AY183" s="17" t="s">
        <v>150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86</v>
      </c>
      <c r="BK183" s="149">
        <f>ROUND(I183*H183,2)</f>
        <v>0</v>
      </c>
      <c r="BL183" s="17" t="s">
        <v>171</v>
      </c>
      <c r="BM183" s="148" t="s">
        <v>2306</v>
      </c>
    </row>
    <row r="184" spans="2:51" s="13" customFormat="1" ht="12">
      <c r="B184" s="172"/>
      <c r="D184" s="150" t="s">
        <v>296</v>
      </c>
      <c r="E184" s="173" t="s">
        <v>1</v>
      </c>
      <c r="F184" s="174" t="s">
        <v>2295</v>
      </c>
      <c r="H184" s="175">
        <v>2.073</v>
      </c>
      <c r="I184" s="176"/>
      <c r="L184" s="172"/>
      <c r="M184" s="177"/>
      <c r="T184" s="178"/>
      <c r="AT184" s="173" t="s">
        <v>296</v>
      </c>
      <c r="AU184" s="173" t="s">
        <v>89</v>
      </c>
      <c r="AV184" s="13" t="s">
        <v>89</v>
      </c>
      <c r="AW184" s="13" t="s">
        <v>33</v>
      </c>
      <c r="AX184" s="13" t="s">
        <v>86</v>
      </c>
      <c r="AY184" s="173" t="s">
        <v>150</v>
      </c>
    </row>
    <row r="185" spans="2:65" s="1" customFormat="1" ht="44.25" customHeight="1">
      <c r="B185" s="32"/>
      <c r="C185" s="154" t="s">
        <v>8</v>
      </c>
      <c r="D185" s="154" t="s">
        <v>172</v>
      </c>
      <c r="E185" s="155" t="s">
        <v>2307</v>
      </c>
      <c r="F185" s="156" t="s">
        <v>2308</v>
      </c>
      <c r="G185" s="157" t="s">
        <v>715</v>
      </c>
      <c r="H185" s="158">
        <v>2.1</v>
      </c>
      <c r="I185" s="159"/>
      <c r="J185" s="160">
        <f>ROUND(I185*H185,2)</f>
        <v>0</v>
      </c>
      <c r="K185" s="156" t="s">
        <v>294</v>
      </c>
      <c r="L185" s="32"/>
      <c r="M185" s="161" t="s">
        <v>1</v>
      </c>
      <c r="N185" s="162" t="s">
        <v>43</v>
      </c>
      <c r="P185" s="146">
        <f>O185*H185</f>
        <v>0</v>
      </c>
      <c r="Q185" s="146">
        <v>0</v>
      </c>
      <c r="R185" s="146">
        <f>Q185*H185</f>
        <v>0</v>
      </c>
      <c r="S185" s="146">
        <v>0</v>
      </c>
      <c r="T185" s="147">
        <f>S185*H185</f>
        <v>0</v>
      </c>
      <c r="AR185" s="148" t="s">
        <v>171</v>
      </c>
      <c r="AT185" s="148" t="s">
        <v>172</v>
      </c>
      <c r="AU185" s="148" t="s">
        <v>89</v>
      </c>
      <c r="AY185" s="17" t="s">
        <v>150</v>
      </c>
      <c r="BE185" s="149">
        <f>IF(N185="základní",J185,0)</f>
        <v>0</v>
      </c>
      <c r="BF185" s="149">
        <f>IF(N185="snížená",J185,0)</f>
        <v>0</v>
      </c>
      <c r="BG185" s="149">
        <f>IF(N185="zákl. přenesená",J185,0)</f>
        <v>0</v>
      </c>
      <c r="BH185" s="149">
        <f>IF(N185="sníž. přenesená",J185,0)</f>
        <v>0</v>
      </c>
      <c r="BI185" s="149">
        <f>IF(N185="nulová",J185,0)</f>
        <v>0</v>
      </c>
      <c r="BJ185" s="17" t="s">
        <v>86</v>
      </c>
      <c r="BK185" s="149">
        <f>ROUND(I185*H185,2)</f>
        <v>0</v>
      </c>
      <c r="BL185" s="17" t="s">
        <v>171</v>
      </c>
      <c r="BM185" s="148" t="s">
        <v>2309</v>
      </c>
    </row>
    <row r="186" spans="2:51" s="13" customFormat="1" ht="12">
      <c r="B186" s="172"/>
      <c r="D186" s="150" t="s">
        <v>296</v>
      </c>
      <c r="E186" s="173" t="s">
        <v>1</v>
      </c>
      <c r="F186" s="174" t="s">
        <v>2299</v>
      </c>
      <c r="H186" s="175">
        <v>2.1</v>
      </c>
      <c r="I186" s="176"/>
      <c r="L186" s="172"/>
      <c r="M186" s="177"/>
      <c r="T186" s="178"/>
      <c r="AT186" s="173" t="s">
        <v>296</v>
      </c>
      <c r="AU186" s="173" t="s">
        <v>89</v>
      </c>
      <c r="AV186" s="13" t="s">
        <v>89</v>
      </c>
      <c r="AW186" s="13" t="s">
        <v>33</v>
      </c>
      <c r="AX186" s="13" t="s">
        <v>86</v>
      </c>
      <c r="AY186" s="173" t="s">
        <v>150</v>
      </c>
    </row>
    <row r="187" spans="2:63" s="11" customFormat="1" ht="22.9" customHeight="1">
      <c r="B187" s="124"/>
      <c r="D187" s="125" t="s">
        <v>77</v>
      </c>
      <c r="E187" s="134" t="s">
        <v>1744</v>
      </c>
      <c r="F187" s="134" t="s">
        <v>1745</v>
      </c>
      <c r="I187" s="127"/>
      <c r="J187" s="135">
        <f>BK187</f>
        <v>0</v>
      </c>
      <c r="L187" s="124"/>
      <c r="M187" s="129"/>
      <c r="P187" s="130">
        <f>P188</f>
        <v>0</v>
      </c>
      <c r="R187" s="130">
        <f>R188</f>
        <v>0</v>
      </c>
      <c r="T187" s="131">
        <f>T188</f>
        <v>0</v>
      </c>
      <c r="AR187" s="125" t="s">
        <v>86</v>
      </c>
      <c r="AT187" s="132" t="s">
        <v>77</v>
      </c>
      <c r="AU187" s="132" t="s">
        <v>86</v>
      </c>
      <c r="AY187" s="125" t="s">
        <v>150</v>
      </c>
      <c r="BK187" s="133">
        <f>BK188</f>
        <v>0</v>
      </c>
    </row>
    <row r="188" spans="2:65" s="1" customFormat="1" ht="24.2" customHeight="1">
      <c r="B188" s="32"/>
      <c r="C188" s="154" t="s">
        <v>231</v>
      </c>
      <c r="D188" s="154" t="s">
        <v>172</v>
      </c>
      <c r="E188" s="155" t="s">
        <v>2310</v>
      </c>
      <c r="F188" s="156" t="s">
        <v>2311</v>
      </c>
      <c r="G188" s="157" t="s">
        <v>715</v>
      </c>
      <c r="H188" s="158">
        <v>8.1</v>
      </c>
      <c r="I188" s="159"/>
      <c r="J188" s="160">
        <f>ROUND(I188*H188,2)</f>
        <v>0</v>
      </c>
      <c r="K188" s="156" t="s">
        <v>294</v>
      </c>
      <c r="L188" s="32"/>
      <c r="M188" s="196" t="s">
        <v>1</v>
      </c>
      <c r="N188" s="197" t="s">
        <v>43</v>
      </c>
      <c r="O188" s="164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AR188" s="148" t="s">
        <v>171</v>
      </c>
      <c r="AT188" s="148" t="s">
        <v>172</v>
      </c>
      <c r="AU188" s="148" t="s">
        <v>89</v>
      </c>
      <c r="AY188" s="17" t="s">
        <v>150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86</v>
      </c>
      <c r="BK188" s="149">
        <f>ROUND(I188*H188,2)</f>
        <v>0</v>
      </c>
      <c r="BL188" s="17" t="s">
        <v>171</v>
      </c>
      <c r="BM188" s="148" t="s">
        <v>2312</v>
      </c>
    </row>
    <row r="189" spans="2:12" s="1" customFormat="1" ht="6.95" customHeight="1">
      <c r="B189" s="44"/>
      <c r="C189" s="45"/>
      <c r="D189" s="45"/>
      <c r="E189" s="45"/>
      <c r="F189" s="45"/>
      <c r="G189" s="45"/>
      <c r="H189" s="45"/>
      <c r="I189" s="45"/>
      <c r="J189" s="45"/>
      <c r="K189" s="45"/>
      <c r="L189" s="32"/>
    </row>
  </sheetData>
  <sheetProtection algorithmName="SHA-512" hashValue="IGcCp3aWwcbS4XkeuJ6ke4JOLo1xORAQ8D0XdBIamTTHk6EkfbmIjH8llyGxI0R9Ju7D1It8yh9BaGGdkNJ4EQ==" saltValue="13O2cZ0ULQR7TwH1pz9QgkWiKgtR0Q65DDnlQGjeysJgcDXRpBSVT1xcOY3qBP2haHlCNThdwRS+o9DUMYqa9w==" spinCount="100000" sheet="1" objects="1" scenarios="1" formatColumns="0" formatRows="0" autoFilter="0"/>
  <autoFilter ref="C122:K18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464"/>
  <sheetViews>
    <sheetView showGridLines="0" workbookViewId="0" topLeftCell="A1">
      <selection activeCell="E20" sqref="E20:H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113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ht="24.95" customHeight="1">
      <c r="B4" s="20"/>
      <c r="D4" s="21" t="s">
        <v>118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3" t="str">
        <f>'Rekapitulace stavby'!K6</f>
        <v>TÁBOR - HLINICE, VODOVOD</v>
      </c>
      <c r="F7" s="244"/>
      <c r="G7" s="244"/>
      <c r="H7" s="244"/>
      <c r="L7" s="20"/>
    </row>
    <row r="8" spans="2:12" ht="12" customHeight="1">
      <c r="B8" s="20"/>
      <c r="D8" s="27" t="s">
        <v>119</v>
      </c>
      <c r="L8" s="20"/>
    </row>
    <row r="9" spans="2:12" s="1" customFormat="1" ht="16.5" customHeight="1">
      <c r="B9" s="32"/>
      <c r="E9" s="243" t="s">
        <v>2313</v>
      </c>
      <c r="F9" s="242"/>
      <c r="G9" s="242"/>
      <c r="H9" s="242"/>
      <c r="L9" s="32"/>
    </row>
    <row r="10" spans="2:12" s="1" customFormat="1" ht="12" customHeight="1">
      <c r="B10" s="32"/>
      <c r="D10" s="27" t="s">
        <v>271</v>
      </c>
      <c r="L10" s="32"/>
    </row>
    <row r="11" spans="2:12" s="1" customFormat="1" ht="16.5" customHeight="1">
      <c r="B11" s="32"/>
      <c r="E11" s="223" t="s">
        <v>2314</v>
      </c>
      <c r="F11" s="242"/>
      <c r="G11" s="242"/>
      <c r="H11" s="242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>
        <f>'Rekapitulace stavby'!AN8</f>
        <v>45135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23</v>
      </c>
      <c r="I16" s="27" t="s">
        <v>24</v>
      </c>
      <c r="J16" s="25" t="s">
        <v>25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5" t="str">
        <f>'Rekapitulace stavby'!E14</f>
        <v>Vyplň údaj</v>
      </c>
      <c r="F20" s="237"/>
      <c r="G20" s="237"/>
      <c r="H20" s="237"/>
      <c r="I20" s="27" t="s">
        <v>27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24</v>
      </c>
      <c r="J22" s="25" t="s">
        <v>31</v>
      </c>
      <c r="L22" s="32"/>
    </row>
    <row r="23" spans="2:12" s="1" customFormat="1" ht="18" customHeight="1">
      <c r="B23" s="32"/>
      <c r="E23" s="25" t="s">
        <v>32</v>
      </c>
      <c r="I23" s="27" t="s">
        <v>27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24</v>
      </c>
      <c r="J25" s="25" t="s">
        <v>1</v>
      </c>
      <c r="L25" s="32"/>
    </row>
    <row r="26" spans="2:12" s="1" customFormat="1" ht="18" customHeight="1">
      <c r="B26" s="32"/>
      <c r="E26" s="25" t="s">
        <v>1783</v>
      </c>
      <c r="I26" s="27" t="s">
        <v>27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4"/>
      <c r="E29" s="241" t="s">
        <v>1</v>
      </c>
      <c r="F29" s="241"/>
      <c r="G29" s="241"/>
      <c r="H29" s="241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38</v>
      </c>
      <c r="J32" s="66">
        <f>ROUND(J128,2)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5" t="s">
        <v>42</v>
      </c>
      <c r="E35" s="27" t="s">
        <v>43</v>
      </c>
      <c r="F35" s="86">
        <f>ROUND((SUM(BE128:BE463)),2)</f>
        <v>0</v>
      </c>
      <c r="I35" s="96">
        <v>0.21</v>
      </c>
      <c r="J35" s="86">
        <f>ROUND(((SUM(BE128:BE463))*I35),2)</f>
        <v>0</v>
      </c>
      <c r="L35" s="32"/>
    </row>
    <row r="36" spans="2:12" s="1" customFormat="1" ht="14.45" customHeight="1">
      <c r="B36" s="32"/>
      <c r="E36" s="27" t="s">
        <v>44</v>
      </c>
      <c r="F36" s="86">
        <f>ROUND((SUM(BF128:BF463)),2)</f>
        <v>0</v>
      </c>
      <c r="I36" s="96">
        <v>0.15</v>
      </c>
      <c r="J36" s="86">
        <f>ROUND(((SUM(BF128:BF463))*I36),2)</f>
        <v>0</v>
      </c>
      <c r="L36" s="32"/>
    </row>
    <row r="37" spans="2:12" s="1" customFormat="1" ht="14.45" customHeight="1" hidden="1">
      <c r="B37" s="32"/>
      <c r="E37" s="27" t="s">
        <v>45</v>
      </c>
      <c r="F37" s="86">
        <f>ROUND((SUM(BG128:BG463)),2)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6">
        <f>ROUND((SUM(BH128:BH463)),2)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6">
        <f>ROUND((SUM(BI128:BI463)),2)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48</v>
      </c>
      <c r="E41" s="57"/>
      <c r="F41" s="57"/>
      <c r="G41" s="99" t="s">
        <v>49</v>
      </c>
      <c r="H41" s="100" t="s">
        <v>50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51</v>
      </c>
      <c r="E50" s="42"/>
      <c r="F50" s="42"/>
      <c r="G50" s="41" t="s">
        <v>52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53</v>
      </c>
      <c r="E61" s="34"/>
      <c r="F61" s="103" t="s">
        <v>54</v>
      </c>
      <c r="G61" s="43" t="s">
        <v>53</v>
      </c>
      <c r="H61" s="34"/>
      <c r="I61" s="34"/>
      <c r="J61" s="104" t="s">
        <v>54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53</v>
      </c>
      <c r="E76" s="34"/>
      <c r="F76" s="103" t="s">
        <v>54</v>
      </c>
      <c r="G76" s="43" t="s">
        <v>53</v>
      </c>
      <c r="H76" s="34"/>
      <c r="I76" s="34"/>
      <c r="J76" s="104" t="s">
        <v>54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122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3" t="str">
        <f>E7</f>
        <v>TÁBOR - HLINICE, VODOVOD</v>
      </c>
      <c r="F85" s="244"/>
      <c r="G85" s="244"/>
      <c r="H85" s="244"/>
      <c r="L85" s="32"/>
    </row>
    <row r="86" spans="2:12" ht="12" customHeight="1">
      <c r="B86" s="20"/>
      <c r="C86" s="27" t="s">
        <v>119</v>
      </c>
      <c r="L86" s="20"/>
    </row>
    <row r="87" spans="2:12" s="1" customFormat="1" ht="16.5" customHeight="1">
      <c r="B87" s="32"/>
      <c r="E87" s="243" t="s">
        <v>2313</v>
      </c>
      <c r="F87" s="242"/>
      <c r="G87" s="242"/>
      <c r="H87" s="242"/>
      <c r="L87" s="32"/>
    </row>
    <row r="88" spans="2:12" s="1" customFormat="1" ht="12" customHeight="1">
      <c r="B88" s="32"/>
      <c r="C88" s="27" t="s">
        <v>271</v>
      </c>
      <c r="L88" s="32"/>
    </row>
    <row r="89" spans="2:12" s="1" customFormat="1" ht="16.5" customHeight="1">
      <c r="B89" s="32"/>
      <c r="E89" s="223" t="str">
        <f>E11</f>
        <v>11.1 - Opravy místních komunikací mimo rýhu</v>
      </c>
      <c r="F89" s="242"/>
      <c r="G89" s="242"/>
      <c r="H89" s="242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Hlinice</v>
      </c>
      <c r="I91" s="27" t="s">
        <v>22</v>
      </c>
      <c r="J91" s="52">
        <f>IF(J14="","",J14)</f>
        <v>45135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23</v>
      </c>
      <c r="F93" s="25" t="str">
        <f>E17</f>
        <v>Vodárenská společnost Táborsko s.r.o.</v>
      </c>
      <c r="I93" s="27" t="s">
        <v>30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28</v>
      </c>
      <c r="F94" s="25" t="str">
        <f>IF(E20="","",E20)</f>
        <v>Vyplň údaj</v>
      </c>
      <c r="I94" s="27" t="s">
        <v>34</v>
      </c>
      <c r="J94" s="30" t="str">
        <f>E26</f>
        <v>Jaroslav Pelnář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123</v>
      </c>
      <c r="D96" s="97"/>
      <c r="E96" s="97"/>
      <c r="F96" s="97"/>
      <c r="G96" s="97"/>
      <c r="H96" s="97"/>
      <c r="I96" s="97"/>
      <c r="J96" s="106" t="s">
        <v>124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125</v>
      </c>
      <c r="J98" s="66">
        <f>J128</f>
        <v>0</v>
      </c>
      <c r="L98" s="32"/>
      <c r="AU98" s="17" t="s">
        <v>126</v>
      </c>
    </row>
    <row r="99" spans="2:12" s="8" customFormat="1" ht="24.95" customHeight="1">
      <c r="B99" s="108"/>
      <c r="D99" s="109" t="s">
        <v>273</v>
      </c>
      <c r="E99" s="110"/>
      <c r="F99" s="110"/>
      <c r="G99" s="110"/>
      <c r="H99" s="110"/>
      <c r="I99" s="110"/>
      <c r="J99" s="111">
        <f>J129</f>
        <v>0</v>
      </c>
      <c r="L99" s="108"/>
    </row>
    <row r="100" spans="2:12" s="9" customFormat="1" ht="19.9" customHeight="1">
      <c r="B100" s="112"/>
      <c r="D100" s="113" t="s">
        <v>274</v>
      </c>
      <c r="E100" s="114"/>
      <c r="F100" s="114"/>
      <c r="G100" s="114"/>
      <c r="H100" s="114"/>
      <c r="I100" s="114"/>
      <c r="J100" s="115">
        <f>J130</f>
        <v>0</v>
      </c>
      <c r="L100" s="112"/>
    </row>
    <row r="101" spans="2:12" s="9" customFormat="1" ht="14.85" customHeight="1">
      <c r="B101" s="112"/>
      <c r="D101" s="113" t="s">
        <v>2057</v>
      </c>
      <c r="E101" s="114"/>
      <c r="F101" s="114"/>
      <c r="G101" s="114"/>
      <c r="H101" s="114"/>
      <c r="I101" s="114"/>
      <c r="J101" s="115">
        <f>J165</f>
        <v>0</v>
      </c>
      <c r="L101" s="112"/>
    </row>
    <row r="102" spans="2:12" s="9" customFormat="1" ht="14.85" customHeight="1">
      <c r="B102" s="112"/>
      <c r="D102" s="113" t="s">
        <v>2058</v>
      </c>
      <c r="E102" s="114"/>
      <c r="F102" s="114"/>
      <c r="G102" s="114"/>
      <c r="H102" s="114"/>
      <c r="I102" s="114"/>
      <c r="J102" s="115">
        <f>J256</f>
        <v>0</v>
      </c>
      <c r="L102" s="112"/>
    </row>
    <row r="103" spans="2:12" s="9" customFormat="1" ht="19.9" customHeight="1">
      <c r="B103" s="112"/>
      <c r="D103" s="113" t="s">
        <v>280</v>
      </c>
      <c r="E103" s="114"/>
      <c r="F103" s="114"/>
      <c r="G103" s="114"/>
      <c r="H103" s="114"/>
      <c r="I103" s="114"/>
      <c r="J103" s="115">
        <f>J294</f>
        <v>0</v>
      </c>
      <c r="L103" s="112"/>
    </row>
    <row r="104" spans="2:12" s="9" customFormat="1" ht="19.9" customHeight="1">
      <c r="B104" s="112"/>
      <c r="D104" s="113" t="s">
        <v>2315</v>
      </c>
      <c r="E104" s="114"/>
      <c r="F104" s="114"/>
      <c r="G104" s="114"/>
      <c r="H104" s="114"/>
      <c r="I104" s="114"/>
      <c r="J104" s="115">
        <f>J437</f>
        <v>0</v>
      </c>
      <c r="L104" s="112"/>
    </row>
    <row r="105" spans="2:12" s="9" customFormat="1" ht="19.9" customHeight="1">
      <c r="B105" s="112"/>
      <c r="D105" s="113" t="s">
        <v>282</v>
      </c>
      <c r="E105" s="114"/>
      <c r="F105" s="114"/>
      <c r="G105" s="114"/>
      <c r="H105" s="114"/>
      <c r="I105" s="114"/>
      <c r="J105" s="115">
        <f>J440</f>
        <v>0</v>
      </c>
      <c r="L105" s="112"/>
    </row>
    <row r="106" spans="2:12" s="9" customFormat="1" ht="19.9" customHeight="1">
      <c r="B106" s="112"/>
      <c r="D106" s="113" t="s">
        <v>284</v>
      </c>
      <c r="E106" s="114"/>
      <c r="F106" s="114"/>
      <c r="G106" s="114"/>
      <c r="H106" s="114"/>
      <c r="I106" s="114"/>
      <c r="J106" s="115">
        <f>J462</f>
        <v>0</v>
      </c>
      <c r="L106" s="112"/>
    </row>
    <row r="107" spans="2:12" s="1" customFormat="1" ht="21.75" customHeight="1">
      <c r="B107" s="32"/>
      <c r="L107" s="32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2"/>
    </row>
    <row r="112" spans="2:12" s="1" customFormat="1" ht="6.9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2"/>
    </row>
    <row r="113" spans="2:12" s="1" customFormat="1" ht="24.95" customHeight="1">
      <c r="B113" s="32"/>
      <c r="C113" s="21" t="s">
        <v>135</v>
      </c>
      <c r="L113" s="32"/>
    </row>
    <row r="114" spans="2:12" s="1" customFormat="1" ht="6.95" customHeight="1">
      <c r="B114" s="32"/>
      <c r="L114" s="32"/>
    </row>
    <row r="115" spans="2:12" s="1" customFormat="1" ht="12" customHeight="1">
      <c r="B115" s="32"/>
      <c r="C115" s="27" t="s">
        <v>16</v>
      </c>
      <c r="L115" s="32"/>
    </row>
    <row r="116" spans="2:12" s="1" customFormat="1" ht="16.5" customHeight="1">
      <c r="B116" s="32"/>
      <c r="E116" s="243" t="str">
        <f>E7</f>
        <v>TÁBOR - HLINICE, VODOVOD</v>
      </c>
      <c r="F116" s="244"/>
      <c r="G116" s="244"/>
      <c r="H116" s="244"/>
      <c r="L116" s="32"/>
    </row>
    <row r="117" spans="2:12" ht="12" customHeight="1">
      <c r="B117" s="20"/>
      <c r="C117" s="27" t="s">
        <v>119</v>
      </c>
      <c r="L117" s="20"/>
    </row>
    <row r="118" spans="2:12" s="1" customFormat="1" ht="16.5" customHeight="1">
      <c r="B118" s="32"/>
      <c r="E118" s="243" t="s">
        <v>2313</v>
      </c>
      <c r="F118" s="242"/>
      <c r="G118" s="242"/>
      <c r="H118" s="242"/>
      <c r="L118" s="32"/>
    </row>
    <row r="119" spans="2:12" s="1" customFormat="1" ht="12" customHeight="1">
      <c r="B119" s="32"/>
      <c r="C119" s="27" t="s">
        <v>271</v>
      </c>
      <c r="L119" s="32"/>
    </row>
    <row r="120" spans="2:12" s="1" customFormat="1" ht="16.5" customHeight="1">
      <c r="B120" s="32"/>
      <c r="E120" s="223" t="str">
        <f>E11</f>
        <v>11.1 - Opravy místních komunikací mimo rýhu</v>
      </c>
      <c r="F120" s="242"/>
      <c r="G120" s="242"/>
      <c r="H120" s="242"/>
      <c r="L120" s="32"/>
    </row>
    <row r="121" spans="2:12" s="1" customFormat="1" ht="6.95" customHeight="1">
      <c r="B121" s="32"/>
      <c r="L121" s="32"/>
    </row>
    <row r="122" spans="2:12" s="1" customFormat="1" ht="12" customHeight="1">
      <c r="B122" s="32"/>
      <c r="C122" s="27" t="s">
        <v>20</v>
      </c>
      <c r="F122" s="25" t="str">
        <f>F14</f>
        <v>Hlinice</v>
      </c>
      <c r="I122" s="27" t="s">
        <v>22</v>
      </c>
      <c r="J122" s="52">
        <f>IF(J14="","",J14)</f>
        <v>45135</v>
      </c>
      <c r="L122" s="32"/>
    </row>
    <row r="123" spans="2:12" s="1" customFormat="1" ht="6.95" customHeight="1">
      <c r="B123" s="32"/>
      <c r="L123" s="32"/>
    </row>
    <row r="124" spans="2:12" s="1" customFormat="1" ht="25.7" customHeight="1">
      <c r="B124" s="32"/>
      <c r="C124" s="27" t="s">
        <v>23</v>
      </c>
      <c r="F124" s="25" t="str">
        <f>E17</f>
        <v>Vodárenská společnost Táborsko s.r.o.</v>
      </c>
      <c r="I124" s="27" t="s">
        <v>30</v>
      </c>
      <c r="J124" s="30" t="str">
        <f>E23</f>
        <v>Aquaprocon s.r.o., Divize Praha</v>
      </c>
      <c r="L124" s="32"/>
    </row>
    <row r="125" spans="2:12" s="1" customFormat="1" ht="15.2" customHeight="1">
      <c r="B125" s="32"/>
      <c r="C125" s="27" t="s">
        <v>28</v>
      </c>
      <c r="F125" s="25" t="str">
        <f>IF(E20="","",E20)</f>
        <v>Vyplň údaj</v>
      </c>
      <c r="I125" s="27" t="s">
        <v>34</v>
      </c>
      <c r="J125" s="30" t="str">
        <f>E26</f>
        <v>Jaroslav Pelnář</v>
      </c>
      <c r="L125" s="32"/>
    </row>
    <row r="126" spans="2:12" s="1" customFormat="1" ht="10.35" customHeight="1">
      <c r="B126" s="32"/>
      <c r="L126" s="32"/>
    </row>
    <row r="127" spans="2:20" s="10" customFormat="1" ht="29.25" customHeight="1">
      <c r="B127" s="116"/>
      <c r="C127" s="117" t="s">
        <v>136</v>
      </c>
      <c r="D127" s="118" t="s">
        <v>63</v>
      </c>
      <c r="E127" s="118" t="s">
        <v>59</v>
      </c>
      <c r="F127" s="118" t="s">
        <v>60</v>
      </c>
      <c r="G127" s="118" t="s">
        <v>137</v>
      </c>
      <c r="H127" s="118" t="s">
        <v>138</v>
      </c>
      <c r="I127" s="118" t="s">
        <v>139</v>
      </c>
      <c r="J127" s="118" t="s">
        <v>124</v>
      </c>
      <c r="K127" s="119" t="s">
        <v>140</v>
      </c>
      <c r="L127" s="116"/>
      <c r="M127" s="59" t="s">
        <v>1</v>
      </c>
      <c r="N127" s="60" t="s">
        <v>42</v>
      </c>
      <c r="O127" s="60" t="s">
        <v>141</v>
      </c>
      <c r="P127" s="60" t="s">
        <v>142</v>
      </c>
      <c r="Q127" s="60" t="s">
        <v>143</v>
      </c>
      <c r="R127" s="60" t="s">
        <v>144</v>
      </c>
      <c r="S127" s="60" t="s">
        <v>145</v>
      </c>
      <c r="T127" s="61" t="s">
        <v>146</v>
      </c>
    </row>
    <row r="128" spans="2:63" s="1" customFormat="1" ht="22.9" customHeight="1">
      <c r="B128" s="32"/>
      <c r="C128" s="64" t="s">
        <v>147</v>
      </c>
      <c r="J128" s="120">
        <f>BK128</f>
        <v>0</v>
      </c>
      <c r="L128" s="32"/>
      <c r="M128" s="62"/>
      <c r="N128" s="53"/>
      <c r="O128" s="53"/>
      <c r="P128" s="121">
        <f>P129</f>
        <v>0</v>
      </c>
      <c r="Q128" s="53"/>
      <c r="R128" s="121">
        <f>R129</f>
        <v>83.142618</v>
      </c>
      <c r="S128" s="53"/>
      <c r="T128" s="122">
        <f>T129</f>
        <v>3557.1016999999997</v>
      </c>
      <c r="AT128" s="17" t="s">
        <v>77</v>
      </c>
      <c r="AU128" s="17" t="s">
        <v>126</v>
      </c>
      <c r="BK128" s="123">
        <f>BK129</f>
        <v>0</v>
      </c>
    </row>
    <row r="129" spans="2:63" s="11" customFormat="1" ht="25.9" customHeight="1">
      <c r="B129" s="124"/>
      <c r="D129" s="125" t="s">
        <v>77</v>
      </c>
      <c r="E129" s="126" t="s">
        <v>289</v>
      </c>
      <c r="F129" s="126" t="s">
        <v>290</v>
      </c>
      <c r="I129" s="127"/>
      <c r="J129" s="128">
        <f>BK129</f>
        <v>0</v>
      </c>
      <c r="L129" s="124"/>
      <c r="M129" s="129"/>
      <c r="P129" s="130">
        <f>P130+P294+P437+P440+P462</f>
        <v>0</v>
      </c>
      <c r="R129" s="130">
        <f>R130+R294+R437+R440+R462</f>
        <v>83.142618</v>
      </c>
      <c r="T129" s="131">
        <f>T130+T294+T437+T440+T462</f>
        <v>3557.1016999999997</v>
      </c>
      <c r="AR129" s="125" t="s">
        <v>86</v>
      </c>
      <c r="AT129" s="132" t="s">
        <v>77</v>
      </c>
      <c r="AU129" s="132" t="s">
        <v>78</v>
      </c>
      <c r="AY129" s="125" t="s">
        <v>150</v>
      </c>
      <c r="BK129" s="133">
        <f>BK130+BK294+BK437+BK440+BK462</f>
        <v>0</v>
      </c>
    </row>
    <row r="130" spans="2:63" s="11" customFormat="1" ht="22.9" customHeight="1">
      <c r="B130" s="124"/>
      <c r="D130" s="125" t="s">
        <v>77</v>
      </c>
      <c r="E130" s="134" t="s">
        <v>86</v>
      </c>
      <c r="F130" s="134" t="s">
        <v>242</v>
      </c>
      <c r="I130" s="127"/>
      <c r="J130" s="135">
        <f>BK130</f>
        <v>0</v>
      </c>
      <c r="L130" s="124"/>
      <c r="M130" s="129"/>
      <c r="P130" s="130">
        <f>P131+SUM(P132:P165)+P256</f>
        <v>0</v>
      </c>
      <c r="R130" s="130">
        <f>R131+SUM(R132:R165)+R256</f>
        <v>0.09939499999999998</v>
      </c>
      <c r="T130" s="131">
        <f>T131+SUM(T132:T165)+T256</f>
        <v>3557.1016999999997</v>
      </c>
      <c r="AR130" s="125" t="s">
        <v>86</v>
      </c>
      <c r="AT130" s="132" t="s">
        <v>77</v>
      </c>
      <c r="AU130" s="132" t="s">
        <v>86</v>
      </c>
      <c r="AY130" s="125" t="s">
        <v>150</v>
      </c>
      <c r="BK130" s="133">
        <f>BK131+SUM(BK132:BK165)+BK256</f>
        <v>0</v>
      </c>
    </row>
    <row r="131" spans="2:65" s="1" customFormat="1" ht="24.2" customHeight="1">
      <c r="B131" s="32"/>
      <c r="C131" s="154" t="s">
        <v>86</v>
      </c>
      <c r="D131" s="154" t="s">
        <v>172</v>
      </c>
      <c r="E131" s="155" t="s">
        <v>1795</v>
      </c>
      <c r="F131" s="156" t="s">
        <v>1796</v>
      </c>
      <c r="G131" s="157" t="s">
        <v>293</v>
      </c>
      <c r="H131" s="158">
        <v>36.9</v>
      </c>
      <c r="I131" s="159"/>
      <c r="J131" s="160">
        <f>ROUND(I131*H131,2)</f>
        <v>0</v>
      </c>
      <c r="K131" s="156" t="s">
        <v>294</v>
      </c>
      <c r="L131" s="32"/>
      <c r="M131" s="161" t="s">
        <v>1</v>
      </c>
      <c r="N131" s="162" t="s">
        <v>43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171</v>
      </c>
      <c r="AT131" s="148" t="s">
        <v>172</v>
      </c>
      <c r="AU131" s="148" t="s">
        <v>89</v>
      </c>
      <c r="AY131" s="17" t="s">
        <v>150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86</v>
      </c>
      <c r="BK131" s="149">
        <f>ROUND(I131*H131,2)</f>
        <v>0</v>
      </c>
      <c r="BL131" s="17" t="s">
        <v>171</v>
      </c>
      <c r="BM131" s="148" t="s">
        <v>2316</v>
      </c>
    </row>
    <row r="132" spans="2:51" s="12" customFormat="1" ht="12">
      <c r="B132" s="166"/>
      <c r="D132" s="150" t="s">
        <v>296</v>
      </c>
      <c r="E132" s="167" t="s">
        <v>1</v>
      </c>
      <c r="F132" s="168" t="s">
        <v>2317</v>
      </c>
      <c r="H132" s="167" t="s">
        <v>1</v>
      </c>
      <c r="I132" s="169"/>
      <c r="L132" s="166"/>
      <c r="M132" s="170"/>
      <c r="T132" s="171"/>
      <c r="AT132" s="167" t="s">
        <v>296</v>
      </c>
      <c r="AU132" s="167" t="s">
        <v>89</v>
      </c>
      <c r="AV132" s="12" t="s">
        <v>86</v>
      </c>
      <c r="AW132" s="12" t="s">
        <v>33</v>
      </c>
      <c r="AX132" s="12" t="s">
        <v>78</v>
      </c>
      <c r="AY132" s="167" t="s">
        <v>150</v>
      </c>
    </row>
    <row r="133" spans="2:51" s="12" customFormat="1" ht="12">
      <c r="B133" s="166"/>
      <c r="D133" s="150" t="s">
        <v>296</v>
      </c>
      <c r="E133" s="167" t="s">
        <v>1</v>
      </c>
      <c r="F133" s="168" t="s">
        <v>2318</v>
      </c>
      <c r="H133" s="167" t="s">
        <v>1</v>
      </c>
      <c r="I133" s="169"/>
      <c r="L133" s="166"/>
      <c r="M133" s="170"/>
      <c r="T133" s="171"/>
      <c r="AT133" s="167" t="s">
        <v>296</v>
      </c>
      <c r="AU133" s="167" t="s">
        <v>89</v>
      </c>
      <c r="AV133" s="12" t="s">
        <v>86</v>
      </c>
      <c r="AW133" s="12" t="s">
        <v>33</v>
      </c>
      <c r="AX133" s="12" t="s">
        <v>78</v>
      </c>
      <c r="AY133" s="167" t="s">
        <v>150</v>
      </c>
    </row>
    <row r="134" spans="2:51" s="13" customFormat="1" ht="12">
      <c r="B134" s="172"/>
      <c r="D134" s="150" t="s">
        <v>296</v>
      </c>
      <c r="E134" s="173" t="s">
        <v>1</v>
      </c>
      <c r="F134" s="174" t="s">
        <v>2319</v>
      </c>
      <c r="H134" s="175">
        <v>36.9</v>
      </c>
      <c r="I134" s="176"/>
      <c r="L134" s="172"/>
      <c r="M134" s="177"/>
      <c r="T134" s="178"/>
      <c r="AT134" s="173" t="s">
        <v>296</v>
      </c>
      <c r="AU134" s="173" t="s">
        <v>89</v>
      </c>
      <c r="AV134" s="13" t="s">
        <v>89</v>
      </c>
      <c r="AW134" s="13" t="s">
        <v>33</v>
      </c>
      <c r="AX134" s="13" t="s">
        <v>78</v>
      </c>
      <c r="AY134" s="173" t="s">
        <v>150</v>
      </c>
    </row>
    <row r="135" spans="2:51" s="15" customFormat="1" ht="12">
      <c r="B135" s="186"/>
      <c r="D135" s="150" t="s">
        <v>296</v>
      </c>
      <c r="E135" s="187" t="s">
        <v>1</v>
      </c>
      <c r="F135" s="188" t="s">
        <v>430</v>
      </c>
      <c r="H135" s="189">
        <v>36.9</v>
      </c>
      <c r="I135" s="190"/>
      <c r="L135" s="186"/>
      <c r="M135" s="191"/>
      <c r="T135" s="192"/>
      <c r="AT135" s="187" t="s">
        <v>296</v>
      </c>
      <c r="AU135" s="187" t="s">
        <v>89</v>
      </c>
      <c r="AV135" s="15" t="s">
        <v>166</v>
      </c>
      <c r="AW135" s="15" t="s">
        <v>33</v>
      </c>
      <c r="AX135" s="15" t="s">
        <v>78</v>
      </c>
      <c r="AY135" s="187" t="s">
        <v>150</v>
      </c>
    </row>
    <row r="136" spans="2:51" s="14" customFormat="1" ht="12">
      <c r="B136" s="179"/>
      <c r="D136" s="150" t="s">
        <v>296</v>
      </c>
      <c r="E136" s="180" t="s">
        <v>1</v>
      </c>
      <c r="F136" s="181" t="s">
        <v>303</v>
      </c>
      <c r="H136" s="182">
        <v>36.9</v>
      </c>
      <c r="I136" s="183"/>
      <c r="L136" s="179"/>
      <c r="M136" s="184"/>
      <c r="T136" s="185"/>
      <c r="AT136" s="180" t="s">
        <v>296</v>
      </c>
      <c r="AU136" s="180" t="s">
        <v>89</v>
      </c>
      <c r="AV136" s="14" t="s">
        <v>171</v>
      </c>
      <c r="AW136" s="14" t="s">
        <v>33</v>
      </c>
      <c r="AX136" s="14" t="s">
        <v>86</v>
      </c>
      <c r="AY136" s="180" t="s">
        <v>150</v>
      </c>
    </row>
    <row r="137" spans="2:65" s="1" customFormat="1" ht="33" customHeight="1">
      <c r="B137" s="32"/>
      <c r="C137" s="154" t="s">
        <v>89</v>
      </c>
      <c r="D137" s="154" t="s">
        <v>172</v>
      </c>
      <c r="E137" s="155" t="s">
        <v>2320</v>
      </c>
      <c r="F137" s="156" t="s">
        <v>2321</v>
      </c>
      <c r="G137" s="157" t="s">
        <v>446</v>
      </c>
      <c r="H137" s="158">
        <v>5.535</v>
      </c>
      <c r="I137" s="159"/>
      <c r="J137" s="160">
        <f>ROUND(I137*H137,2)</f>
        <v>0</v>
      </c>
      <c r="K137" s="156" t="s">
        <v>294</v>
      </c>
      <c r="L137" s="32"/>
      <c r="M137" s="161" t="s">
        <v>1</v>
      </c>
      <c r="N137" s="162" t="s">
        <v>43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AR137" s="148" t="s">
        <v>171</v>
      </c>
      <c r="AT137" s="148" t="s">
        <v>172</v>
      </c>
      <c r="AU137" s="148" t="s">
        <v>89</v>
      </c>
      <c r="AY137" s="17" t="s">
        <v>150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86</v>
      </c>
      <c r="BK137" s="149">
        <f>ROUND(I137*H137,2)</f>
        <v>0</v>
      </c>
      <c r="BL137" s="17" t="s">
        <v>171</v>
      </c>
      <c r="BM137" s="148" t="s">
        <v>2322</v>
      </c>
    </row>
    <row r="138" spans="2:51" s="12" customFormat="1" ht="12">
      <c r="B138" s="166"/>
      <c r="D138" s="150" t="s">
        <v>296</v>
      </c>
      <c r="E138" s="167" t="s">
        <v>1</v>
      </c>
      <c r="F138" s="168" t="s">
        <v>2317</v>
      </c>
      <c r="H138" s="167" t="s">
        <v>1</v>
      </c>
      <c r="I138" s="169"/>
      <c r="L138" s="166"/>
      <c r="M138" s="170"/>
      <c r="T138" s="171"/>
      <c r="AT138" s="167" t="s">
        <v>296</v>
      </c>
      <c r="AU138" s="167" t="s">
        <v>89</v>
      </c>
      <c r="AV138" s="12" t="s">
        <v>86</v>
      </c>
      <c r="AW138" s="12" t="s">
        <v>33</v>
      </c>
      <c r="AX138" s="12" t="s">
        <v>78</v>
      </c>
      <c r="AY138" s="167" t="s">
        <v>150</v>
      </c>
    </row>
    <row r="139" spans="2:51" s="12" customFormat="1" ht="12">
      <c r="B139" s="166"/>
      <c r="D139" s="150" t="s">
        <v>296</v>
      </c>
      <c r="E139" s="167" t="s">
        <v>1</v>
      </c>
      <c r="F139" s="168" t="s">
        <v>2318</v>
      </c>
      <c r="H139" s="167" t="s">
        <v>1</v>
      </c>
      <c r="I139" s="169"/>
      <c r="L139" s="166"/>
      <c r="M139" s="170"/>
      <c r="T139" s="171"/>
      <c r="AT139" s="167" t="s">
        <v>296</v>
      </c>
      <c r="AU139" s="167" t="s">
        <v>89</v>
      </c>
      <c r="AV139" s="12" t="s">
        <v>86</v>
      </c>
      <c r="AW139" s="12" t="s">
        <v>33</v>
      </c>
      <c r="AX139" s="12" t="s">
        <v>78</v>
      </c>
      <c r="AY139" s="167" t="s">
        <v>150</v>
      </c>
    </row>
    <row r="140" spans="2:51" s="13" customFormat="1" ht="12">
      <c r="B140" s="172"/>
      <c r="D140" s="150" t="s">
        <v>296</v>
      </c>
      <c r="E140" s="173" t="s">
        <v>1</v>
      </c>
      <c r="F140" s="174" t="s">
        <v>2323</v>
      </c>
      <c r="H140" s="175">
        <v>5.535</v>
      </c>
      <c r="I140" s="176"/>
      <c r="L140" s="172"/>
      <c r="M140" s="177"/>
      <c r="T140" s="178"/>
      <c r="AT140" s="173" t="s">
        <v>296</v>
      </c>
      <c r="AU140" s="173" t="s">
        <v>89</v>
      </c>
      <c r="AV140" s="13" t="s">
        <v>89</v>
      </c>
      <c r="AW140" s="13" t="s">
        <v>33</v>
      </c>
      <c r="AX140" s="13" t="s">
        <v>78</v>
      </c>
      <c r="AY140" s="173" t="s">
        <v>150</v>
      </c>
    </row>
    <row r="141" spans="2:51" s="15" customFormat="1" ht="12">
      <c r="B141" s="186"/>
      <c r="D141" s="150" t="s">
        <v>296</v>
      </c>
      <c r="E141" s="187" t="s">
        <v>1</v>
      </c>
      <c r="F141" s="188" t="s">
        <v>430</v>
      </c>
      <c r="H141" s="189">
        <v>5.535</v>
      </c>
      <c r="I141" s="190"/>
      <c r="L141" s="186"/>
      <c r="M141" s="191"/>
      <c r="T141" s="192"/>
      <c r="AT141" s="187" t="s">
        <v>296</v>
      </c>
      <c r="AU141" s="187" t="s">
        <v>89</v>
      </c>
      <c r="AV141" s="15" t="s">
        <v>166</v>
      </c>
      <c r="AW141" s="15" t="s">
        <v>33</v>
      </c>
      <c r="AX141" s="15" t="s">
        <v>78</v>
      </c>
      <c r="AY141" s="187" t="s">
        <v>150</v>
      </c>
    </row>
    <row r="142" spans="2:51" s="14" customFormat="1" ht="12">
      <c r="B142" s="179"/>
      <c r="D142" s="150" t="s">
        <v>296</v>
      </c>
      <c r="E142" s="180" t="s">
        <v>1</v>
      </c>
      <c r="F142" s="181" t="s">
        <v>303</v>
      </c>
      <c r="H142" s="182">
        <v>5.535</v>
      </c>
      <c r="I142" s="183"/>
      <c r="L142" s="179"/>
      <c r="M142" s="184"/>
      <c r="T142" s="185"/>
      <c r="AT142" s="180" t="s">
        <v>296</v>
      </c>
      <c r="AU142" s="180" t="s">
        <v>89</v>
      </c>
      <c r="AV142" s="14" t="s">
        <v>171</v>
      </c>
      <c r="AW142" s="14" t="s">
        <v>33</v>
      </c>
      <c r="AX142" s="14" t="s">
        <v>86</v>
      </c>
      <c r="AY142" s="180" t="s">
        <v>150</v>
      </c>
    </row>
    <row r="143" spans="2:65" s="1" customFormat="1" ht="24.2" customHeight="1">
      <c r="B143" s="32"/>
      <c r="C143" s="154" t="s">
        <v>166</v>
      </c>
      <c r="D143" s="154" t="s">
        <v>172</v>
      </c>
      <c r="E143" s="155" t="s">
        <v>2122</v>
      </c>
      <c r="F143" s="156" t="s">
        <v>1862</v>
      </c>
      <c r="G143" s="157" t="s">
        <v>446</v>
      </c>
      <c r="H143" s="158">
        <v>5.535</v>
      </c>
      <c r="I143" s="159"/>
      <c r="J143" s="160">
        <f>ROUND(I143*H143,2)</f>
        <v>0</v>
      </c>
      <c r="K143" s="156" t="s">
        <v>294</v>
      </c>
      <c r="L143" s="32"/>
      <c r="M143" s="161" t="s">
        <v>1</v>
      </c>
      <c r="N143" s="162" t="s">
        <v>43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171</v>
      </c>
      <c r="AT143" s="148" t="s">
        <v>172</v>
      </c>
      <c r="AU143" s="148" t="s">
        <v>89</v>
      </c>
      <c r="AY143" s="17" t="s">
        <v>150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86</v>
      </c>
      <c r="BK143" s="149">
        <f>ROUND(I143*H143,2)</f>
        <v>0</v>
      </c>
      <c r="BL143" s="17" t="s">
        <v>171</v>
      </c>
      <c r="BM143" s="148" t="s">
        <v>2324</v>
      </c>
    </row>
    <row r="144" spans="2:51" s="12" customFormat="1" ht="12">
      <c r="B144" s="166"/>
      <c r="D144" s="150" t="s">
        <v>296</v>
      </c>
      <c r="E144" s="167" t="s">
        <v>1</v>
      </c>
      <c r="F144" s="168" t="s">
        <v>2317</v>
      </c>
      <c r="H144" s="167" t="s">
        <v>1</v>
      </c>
      <c r="I144" s="169"/>
      <c r="L144" s="166"/>
      <c r="M144" s="170"/>
      <c r="T144" s="171"/>
      <c r="AT144" s="167" t="s">
        <v>296</v>
      </c>
      <c r="AU144" s="167" t="s">
        <v>89</v>
      </c>
      <c r="AV144" s="12" t="s">
        <v>86</v>
      </c>
      <c r="AW144" s="12" t="s">
        <v>33</v>
      </c>
      <c r="AX144" s="12" t="s">
        <v>78</v>
      </c>
      <c r="AY144" s="167" t="s">
        <v>150</v>
      </c>
    </row>
    <row r="145" spans="2:51" s="12" customFormat="1" ht="12">
      <c r="B145" s="166"/>
      <c r="D145" s="150" t="s">
        <v>296</v>
      </c>
      <c r="E145" s="167" t="s">
        <v>1</v>
      </c>
      <c r="F145" s="168" t="s">
        <v>2318</v>
      </c>
      <c r="H145" s="167" t="s">
        <v>1</v>
      </c>
      <c r="I145" s="169"/>
      <c r="L145" s="166"/>
      <c r="M145" s="170"/>
      <c r="T145" s="171"/>
      <c r="AT145" s="167" t="s">
        <v>296</v>
      </c>
      <c r="AU145" s="167" t="s">
        <v>89</v>
      </c>
      <c r="AV145" s="12" t="s">
        <v>86</v>
      </c>
      <c r="AW145" s="12" t="s">
        <v>33</v>
      </c>
      <c r="AX145" s="12" t="s">
        <v>78</v>
      </c>
      <c r="AY145" s="167" t="s">
        <v>150</v>
      </c>
    </row>
    <row r="146" spans="2:51" s="13" customFormat="1" ht="12">
      <c r="B146" s="172"/>
      <c r="D146" s="150" t="s">
        <v>296</v>
      </c>
      <c r="E146" s="173" t="s">
        <v>1</v>
      </c>
      <c r="F146" s="174" t="s">
        <v>2323</v>
      </c>
      <c r="H146" s="175">
        <v>5.535</v>
      </c>
      <c r="I146" s="176"/>
      <c r="L146" s="172"/>
      <c r="M146" s="177"/>
      <c r="T146" s="178"/>
      <c r="AT146" s="173" t="s">
        <v>296</v>
      </c>
      <c r="AU146" s="173" t="s">
        <v>89</v>
      </c>
      <c r="AV146" s="13" t="s">
        <v>89</v>
      </c>
      <c r="AW146" s="13" t="s">
        <v>33</v>
      </c>
      <c r="AX146" s="13" t="s">
        <v>78</v>
      </c>
      <c r="AY146" s="173" t="s">
        <v>150</v>
      </c>
    </row>
    <row r="147" spans="2:51" s="15" customFormat="1" ht="12">
      <c r="B147" s="186"/>
      <c r="D147" s="150" t="s">
        <v>296</v>
      </c>
      <c r="E147" s="187" t="s">
        <v>1</v>
      </c>
      <c r="F147" s="188" t="s">
        <v>430</v>
      </c>
      <c r="H147" s="189">
        <v>5.535</v>
      </c>
      <c r="I147" s="190"/>
      <c r="L147" s="186"/>
      <c r="M147" s="191"/>
      <c r="T147" s="192"/>
      <c r="AT147" s="187" t="s">
        <v>296</v>
      </c>
      <c r="AU147" s="187" t="s">
        <v>89</v>
      </c>
      <c r="AV147" s="15" t="s">
        <v>166</v>
      </c>
      <c r="AW147" s="15" t="s">
        <v>33</v>
      </c>
      <c r="AX147" s="15" t="s">
        <v>78</v>
      </c>
      <c r="AY147" s="187" t="s">
        <v>150</v>
      </c>
    </row>
    <row r="148" spans="2:51" s="14" customFormat="1" ht="12">
      <c r="B148" s="179"/>
      <c r="D148" s="150" t="s">
        <v>296</v>
      </c>
      <c r="E148" s="180" t="s">
        <v>1</v>
      </c>
      <c r="F148" s="181" t="s">
        <v>303</v>
      </c>
      <c r="H148" s="182">
        <v>5.535</v>
      </c>
      <c r="I148" s="183"/>
      <c r="L148" s="179"/>
      <c r="M148" s="184"/>
      <c r="T148" s="185"/>
      <c r="AT148" s="180" t="s">
        <v>296</v>
      </c>
      <c r="AU148" s="180" t="s">
        <v>89</v>
      </c>
      <c r="AV148" s="14" t="s">
        <v>171</v>
      </c>
      <c r="AW148" s="14" t="s">
        <v>33</v>
      </c>
      <c r="AX148" s="14" t="s">
        <v>86</v>
      </c>
      <c r="AY148" s="180" t="s">
        <v>150</v>
      </c>
    </row>
    <row r="149" spans="2:65" s="1" customFormat="1" ht="24.2" customHeight="1">
      <c r="B149" s="32"/>
      <c r="C149" s="154" t="s">
        <v>171</v>
      </c>
      <c r="D149" s="154" t="s">
        <v>172</v>
      </c>
      <c r="E149" s="155" t="s">
        <v>1870</v>
      </c>
      <c r="F149" s="156" t="s">
        <v>1871</v>
      </c>
      <c r="G149" s="157" t="s">
        <v>293</v>
      </c>
      <c r="H149" s="158">
        <v>36.9</v>
      </c>
      <c r="I149" s="159"/>
      <c r="J149" s="160">
        <f>ROUND(I149*H149,2)</f>
        <v>0</v>
      </c>
      <c r="K149" s="156" t="s">
        <v>294</v>
      </c>
      <c r="L149" s="32"/>
      <c r="M149" s="161" t="s">
        <v>1</v>
      </c>
      <c r="N149" s="162" t="s">
        <v>43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171</v>
      </c>
      <c r="AT149" s="148" t="s">
        <v>172</v>
      </c>
      <c r="AU149" s="148" t="s">
        <v>89</v>
      </c>
      <c r="AY149" s="17" t="s">
        <v>150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86</v>
      </c>
      <c r="BK149" s="149">
        <f>ROUND(I149*H149,2)</f>
        <v>0</v>
      </c>
      <c r="BL149" s="17" t="s">
        <v>171</v>
      </c>
      <c r="BM149" s="148" t="s">
        <v>2325</v>
      </c>
    </row>
    <row r="150" spans="2:51" s="12" customFormat="1" ht="12">
      <c r="B150" s="166"/>
      <c r="D150" s="150" t="s">
        <v>296</v>
      </c>
      <c r="E150" s="167" t="s">
        <v>1</v>
      </c>
      <c r="F150" s="168" t="s">
        <v>2317</v>
      </c>
      <c r="H150" s="167" t="s">
        <v>1</v>
      </c>
      <c r="I150" s="169"/>
      <c r="L150" s="166"/>
      <c r="M150" s="170"/>
      <c r="T150" s="171"/>
      <c r="AT150" s="167" t="s">
        <v>296</v>
      </c>
      <c r="AU150" s="167" t="s">
        <v>89</v>
      </c>
      <c r="AV150" s="12" t="s">
        <v>86</v>
      </c>
      <c r="AW150" s="12" t="s">
        <v>33</v>
      </c>
      <c r="AX150" s="12" t="s">
        <v>78</v>
      </c>
      <c r="AY150" s="167" t="s">
        <v>150</v>
      </c>
    </row>
    <row r="151" spans="2:51" s="12" customFormat="1" ht="12">
      <c r="B151" s="166"/>
      <c r="D151" s="150" t="s">
        <v>296</v>
      </c>
      <c r="E151" s="167" t="s">
        <v>1</v>
      </c>
      <c r="F151" s="168" t="s">
        <v>2318</v>
      </c>
      <c r="H151" s="167" t="s">
        <v>1</v>
      </c>
      <c r="I151" s="169"/>
      <c r="L151" s="166"/>
      <c r="M151" s="170"/>
      <c r="T151" s="171"/>
      <c r="AT151" s="167" t="s">
        <v>296</v>
      </c>
      <c r="AU151" s="167" t="s">
        <v>89</v>
      </c>
      <c r="AV151" s="12" t="s">
        <v>86</v>
      </c>
      <c r="AW151" s="12" t="s">
        <v>33</v>
      </c>
      <c r="AX151" s="12" t="s">
        <v>78</v>
      </c>
      <c r="AY151" s="167" t="s">
        <v>150</v>
      </c>
    </row>
    <row r="152" spans="2:51" s="13" customFormat="1" ht="12">
      <c r="B152" s="172"/>
      <c r="D152" s="150" t="s">
        <v>296</v>
      </c>
      <c r="E152" s="173" t="s">
        <v>1</v>
      </c>
      <c r="F152" s="174" t="s">
        <v>2319</v>
      </c>
      <c r="H152" s="175">
        <v>36.9</v>
      </c>
      <c r="I152" s="176"/>
      <c r="L152" s="172"/>
      <c r="M152" s="177"/>
      <c r="T152" s="178"/>
      <c r="AT152" s="173" t="s">
        <v>296</v>
      </c>
      <c r="AU152" s="173" t="s">
        <v>89</v>
      </c>
      <c r="AV152" s="13" t="s">
        <v>89</v>
      </c>
      <c r="AW152" s="13" t="s">
        <v>33</v>
      </c>
      <c r="AX152" s="13" t="s">
        <v>78</v>
      </c>
      <c r="AY152" s="173" t="s">
        <v>150</v>
      </c>
    </row>
    <row r="153" spans="2:51" s="15" customFormat="1" ht="12">
      <c r="B153" s="186"/>
      <c r="D153" s="150" t="s">
        <v>296</v>
      </c>
      <c r="E153" s="187" t="s">
        <v>1</v>
      </c>
      <c r="F153" s="188" t="s">
        <v>430</v>
      </c>
      <c r="H153" s="189">
        <v>36.9</v>
      </c>
      <c r="I153" s="190"/>
      <c r="L153" s="186"/>
      <c r="M153" s="191"/>
      <c r="T153" s="192"/>
      <c r="AT153" s="187" t="s">
        <v>296</v>
      </c>
      <c r="AU153" s="187" t="s">
        <v>89</v>
      </c>
      <c r="AV153" s="15" t="s">
        <v>166</v>
      </c>
      <c r="AW153" s="15" t="s">
        <v>33</v>
      </c>
      <c r="AX153" s="15" t="s">
        <v>78</v>
      </c>
      <c r="AY153" s="187" t="s">
        <v>150</v>
      </c>
    </row>
    <row r="154" spans="2:51" s="14" customFormat="1" ht="12">
      <c r="B154" s="179"/>
      <c r="D154" s="150" t="s">
        <v>296</v>
      </c>
      <c r="E154" s="180" t="s">
        <v>1</v>
      </c>
      <c r="F154" s="181" t="s">
        <v>303</v>
      </c>
      <c r="H154" s="182">
        <v>36.9</v>
      </c>
      <c r="I154" s="183"/>
      <c r="L154" s="179"/>
      <c r="M154" s="184"/>
      <c r="T154" s="185"/>
      <c r="AT154" s="180" t="s">
        <v>296</v>
      </c>
      <c r="AU154" s="180" t="s">
        <v>89</v>
      </c>
      <c r="AV154" s="14" t="s">
        <v>171</v>
      </c>
      <c r="AW154" s="14" t="s">
        <v>33</v>
      </c>
      <c r="AX154" s="14" t="s">
        <v>86</v>
      </c>
      <c r="AY154" s="180" t="s">
        <v>150</v>
      </c>
    </row>
    <row r="155" spans="2:65" s="1" customFormat="1" ht="24.2" customHeight="1">
      <c r="B155" s="32"/>
      <c r="C155" s="154" t="s">
        <v>178</v>
      </c>
      <c r="D155" s="154" t="s">
        <v>172</v>
      </c>
      <c r="E155" s="155" t="s">
        <v>2326</v>
      </c>
      <c r="F155" s="156" t="s">
        <v>2327</v>
      </c>
      <c r="G155" s="157" t="s">
        <v>293</v>
      </c>
      <c r="H155" s="158">
        <v>36.9</v>
      </c>
      <c r="I155" s="159"/>
      <c r="J155" s="160">
        <f>ROUND(I155*H155,2)</f>
        <v>0</v>
      </c>
      <c r="K155" s="156" t="s">
        <v>294</v>
      </c>
      <c r="L155" s="32"/>
      <c r="M155" s="161" t="s">
        <v>1</v>
      </c>
      <c r="N155" s="162" t="s">
        <v>43</v>
      </c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AR155" s="148" t="s">
        <v>171</v>
      </c>
      <c r="AT155" s="148" t="s">
        <v>172</v>
      </c>
      <c r="AU155" s="148" t="s">
        <v>89</v>
      </c>
      <c r="AY155" s="17" t="s">
        <v>150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86</v>
      </c>
      <c r="BK155" s="149">
        <f>ROUND(I155*H155,2)</f>
        <v>0</v>
      </c>
      <c r="BL155" s="17" t="s">
        <v>171</v>
      </c>
      <c r="BM155" s="148" t="s">
        <v>2328</v>
      </c>
    </row>
    <row r="156" spans="2:51" s="12" customFormat="1" ht="12">
      <c r="B156" s="166"/>
      <c r="D156" s="150" t="s">
        <v>296</v>
      </c>
      <c r="E156" s="167" t="s">
        <v>1</v>
      </c>
      <c r="F156" s="168" t="s">
        <v>2317</v>
      </c>
      <c r="H156" s="167" t="s">
        <v>1</v>
      </c>
      <c r="I156" s="169"/>
      <c r="L156" s="166"/>
      <c r="M156" s="170"/>
      <c r="T156" s="171"/>
      <c r="AT156" s="167" t="s">
        <v>296</v>
      </c>
      <c r="AU156" s="167" t="s">
        <v>89</v>
      </c>
      <c r="AV156" s="12" t="s">
        <v>86</v>
      </c>
      <c r="AW156" s="12" t="s">
        <v>33</v>
      </c>
      <c r="AX156" s="12" t="s">
        <v>78</v>
      </c>
      <c r="AY156" s="167" t="s">
        <v>150</v>
      </c>
    </row>
    <row r="157" spans="2:51" s="12" customFormat="1" ht="12">
      <c r="B157" s="166"/>
      <c r="D157" s="150" t="s">
        <v>296</v>
      </c>
      <c r="E157" s="167" t="s">
        <v>1</v>
      </c>
      <c r="F157" s="168" t="s">
        <v>2318</v>
      </c>
      <c r="H157" s="167" t="s">
        <v>1</v>
      </c>
      <c r="I157" s="169"/>
      <c r="L157" s="166"/>
      <c r="M157" s="170"/>
      <c r="T157" s="171"/>
      <c r="AT157" s="167" t="s">
        <v>296</v>
      </c>
      <c r="AU157" s="167" t="s">
        <v>89</v>
      </c>
      <c r="AV157" s="12" t="s">
        <v>86</v>
      </c>
      <c r="AW157" s="12" t="s">
        <v>33</v>
      </c>
      <c r="AX157" s="12" t="s">
        <v>78</v>
      </c>
      <c r="AY157" s="167" t="s">
        <v>150</v>
      </c>
    </row>
    <row r="158" spans="2:51" s="13" customFormat="1" ht="12">
      <c r="B158" s="172"/>
      <c r="D158" s="150" t="s">
        <v>296</v>
      </c>
      <c r="E158" s="173" t="s">
        <v>1</v>
      </c>
      <c r="F158" s="174" t="s">
        <v>2319</v>
      </c>
      <c r="H158" s="175">
        <v>36.9</v>
      </c>
      <c r="I158" s="176"/>
      <c r="L158" s="172"/>
      <c r="M158" s="177"/>
      <c r="T158" s="178"/>
      <c r="AT158" s="173" t="s">
        <v>296</v>
      </c>
      <c r="AU158" s="173" t="s">
        <v>89</v>
      </c>
      <c r="AV158" s="13" t="s">
        <v>89</v>
      </c>
      <c r="AW158" s="13" t="s">
        <v>33</v>
      </c>
      <c r="AX158" s="13" t="s">
        <v>78</v>
      </c>
      <c r="AY158" s="173" t="s">
        <v>150</v>
      </c>
    </row>
    <row r="159" spans="2:51" s="15" customFormat="1" ht="12">
      <c r="B159" s="186"/>
      <c r="D159" s="150" t="s">
        <v>296</v>
      </c>
      <c r="E159" s="187" t="s">
        <v>1</v>
      </c>
      <c r="F159" s="188" t="s">
        <v>430</v>
      </c>
      <c r="H159" s="189">
        <v>36.9</v>
      </c>
      <c r="I159" s="190"/>
      <c r="L159" s="186"/>
      <c r="M159" s="191"/>
      <c r="T159" s="192"/>
      <c r="AT159" s="187" t="s">
        <v>296</v>
      </c>
      <c r="AU159" s="187" t="s">
        <v>89</v>
      </c>
      <c r="AV159" s="15" t="s">
        <v>166</v>
      </c>
      <c r="AW159" s="15" t="s">
        <v>33</v>
      </c>
      <c r="AX159" s="15" t="s">
        <v>78</v>
      </c>
      <c r="AY159" s="187" t="s">
        <v>150</v>
      </c>
    </row>
    <row r="160" spans="2:51" s="14" customFormat="1" ht="12">
      <c r="B160" s="179"/>
      <c r="D160" s="150" t="s">
        <v>296</v>
      </c>
      <c r="E160" s="180" t="s">
        <v>1</v>
      </c>
      <c r="F160" s="181" t="s">
        <v>303</v>
      </c>
      <c r="H160" s="182">
        <v>36.9</v>
      </c>
      <c r="I160" s="183"/>
      <c r="L160" s="179"/>
      <c r="M160" s="184"/>
      <c r="T160" s="185"/>
      <c r="AT160" s="180" t="s">
        <v>296</v>
      </c>
      <c r="AU160" s="180" t="s">
        <v>89</v>
      </c>
      <c r="AV160" s="14" t="s">
        <v>171</v>
      </c>
      <c r="AW160" s="14" t="s">
        <v>33</v>
      </c>
      <c r="AX160" s="14" t="s">
        <v>86</v>
      </c>
      <c r="AY160" s="180" t="s">
        <v>150</v>
      </c>
    </row>
    <row r="161" spans="2:65" s="1" customFormat="1" ht="16.5" customHeight="1">
      <c r="B161" s="32"/>
      <c r="C161" s="136" t="s">
        <v>185</v>
      </c>
      <c r="D161" s="136" t="s">
        <v>153</v>
      </c>
      <c r="E161" s="137" t="s">
        <v>2329</v>
      </c>
      <c r="F161" s="138" t="s">
        <v>2330</v>
      </c>
      <c r="G161" s="139" t="s">
        <v>827</v>
      </c>
      <c r="H161" s="140">
        <v>1.528</v>
      </c>
      <c r="I161" s="141"/>
      <c r="J161" s="142">
        <f>ROUND(I161*H161,2)</f>
        <v>0</v>
      </c>
      <c r="K161" s="138" t="s">
        <v>294</v>
      </c>
      <c r="L161" s="143"/>
      <c r="M161" s="144" t="s">
        <v>1</v>
      </c>
      <c r="N161" s="145" t="s">
        <v>43</v>
      </c>
      <c r="P161" s="146">
        <f>O161*H161</f>
        <v>0</v>
      </c>
      <c r="Q161" s="146">
        <v>0.001</v>
      </c>
      <c r="R161" s="146">
        <f>Q161*H161</f>
        <v>0.001528</v>
      </c>
      <c r="S161" s="146">
        <v>0</v>
      </c>
      <c r="T161" s="147">
        <f>S161*H161</f>
        <v>0</v>
      </c>
      <c r="AR161" s="148" t="s">
        <v>195</v>
      </c>
      <c r="AT161" s="148" t="s">
        <v>153</v>
      </c>
      <c r="AU161" s="148" t="s">
        <v>89</v>
      </c>
      <c r="AY161" s="17" t="s">
        <v>150</v>
      </c>
      <c r="BE161" s="149">
        <f>IF(N161="základní",J161,0)</f>
        <v>0</v>
      </c>
      <c r="BF161" s="149">
        <f>IF(N161="snížená",J161,0)</f>
        <v>0</v>
      </c>
      <c r="BG161" s="149">
        <f>IF(N161="zákl. přenesená",J161,0)</f>
        <v>0</v>
      </c>
      <c r="BH161" s="149">
        <f>IF(N161="sníž. přenesená",J161,0)</f>
        <v>0</v>
      </c>
      <c r="BI161" s="149">
        <f>IF(N161="nulová",J161,0)</f>
        <v>0</v>
      </c>
      <c r="BJ161" s="17" t="s">
        <v>86</v>
      </c>
      <c r="BK161" s="149">
        <f>ROUND(I161*H161,2)</f>
        <v>0</v>
      </c>
      <c r="BL161" s="17" t="s">
        <v>171</v>
      </c>
      <c r="BM161" s="148" t="s">
        <v>2331</v>
      </c>
    </row>
    <row r="162" spans="2:51" s="12" customFormat="1" ht="12">
      <c r="B162" s="166"/>
      <c r="D162" s="150" t="s">
        <v>296</v>
      </c>
      <c r="E162" s="167" t="s">
        <v>1</v>
      </c>
      <c r="F162" s="168" t="s">
        <v>2332</v>
      </c>
      <c r="H162" s="167" t="s">
        <v>1</v>
      </c>
      <c r="I162" s="169"/>
      <c r="L162" s="166"/>
      <c r="M162" s="170"/>
      <c r="T162" s="171"/>
      <c r="AT162" s="167" t="s">
        <v>296</v>
      </c>
      <c r="AU162" s="167" t="s">
        <v>89</v>
      </c>
      <c r="AV162" s="12" t="s">
        <v>86</v>
      </c>
      <c r="AW162" s="12" t="s">
        <v>33</v>
      </c>
      <c r="AX162" s="12" t="s">
        <v>78</v>
      </c>
      <c r="AY162" s="167" t="s">
        <v>150</v>
      </c>
    </row>
    <row r="163" spans="2:51" s="13" customFormat="1" ht="12">
      <c r="B163" s="172"/>
      <c r="D163" s="150" t="s">
        <v>296</v>
      </c>
      <c r="E163" s="173" t="s">
        <v>1</v>
      </c>
      <c r="F163" s="174" t="s">
        <v>2333</v>
      </c>
      <c r="H163" s="175">
        <v>1.528</v>
      </c>
      <c r="I163" s="176"/>
      <c r="L163" s="172"/>
      <c r="M163" s="177"/>
      <c r="T163" s="178"/>
      <c r="AT163" s="173" t="s">
        <v>296</v>
      </c>
      <c r="AU163" s="173" t="s">
        <v>89</v>
      </c>
      <c r="AV163" s="13" t="s">
        <v>89</v>
      </c>
      <c r="AW163" s="13" t="s">
        <v>33</v>
      </c>
      <c r="AX163" s="13" t="s">
        <v>78</v>
      </c>
      <c r="AY163" s="173" t="s">
        <v>150</v>
      </c>
    </row>
    <row r="164" spans="2:51" s="14" customFormat="1" ht="12">
      <c r="B164" s="179"/>
      <c r="D164" s="150" t="s">
        <v>296</v>
      </c>
      <c r="E164" s="180" t="s">
        <v>1</v>
      </c>
      <c r="F164" s="181" t="s">
        <v>303</v>
      </c>
      <c r="H164" s="182">
        <v>1.528</v>
      </c>
      <c r="I164" s="183"/>
      <c r="L164" s="179"/>
      <c r="M164" s="184"/>
      <c r="T164" s="185"/>
      <c r="AT164" s="180" t="s">
        <v>296</v>
      </c>
      <c r="AU164" s="180" t="s">
        <v>89</v>
      </c>
      <c r="AV164" s="14" t="s">
        <v>171</v>
      </c>
      <c r="AW164" s="14" t="s">
        <v>33</v>
      </c>
      <c r="AX164" s="14" t="s">
        <v>86</v>
      </c>
      <c r="AY164" s="180" t="s">
        <v>150</v>
      </c>
    </row>
    <row r="165" spans="2:63" s="11" customFormat="1" ht="20.85" customHeight="1">
      <c r="B165" s="124"/>
      <c r="D165" s="125" t="s">
        <v>77</v>
      </c>
      <c r="E165" s="134" t="s">
        <v>207</v>
      </c>
      <c r="F165" s="134" t="s">
        <v>845</v>
      </c>
      <c r="I165" s="127"/>
      <c r="J165" s="135">
        <f>BK165</f>
        <v>0</v>
      </c>
      <c r="L165" s="124"/>
      <c r="M165" s="129"/>
      <c r="P165" s="130">
        <f>SUM(P166:P255)</f>
        <v>0</v>
      </c>
      <c r="R165" s="130">
        <f>SUM(R166:R255)</f>
        <v>0</v>
      </c>
      <c r="T165" s="131">
        <f>SUM(T166:T255)</f>
        <v>2005.3829999999998</v>
      </c>
      <c r="AR165" s="125" t="s">
        <v>86</v>
      </c>
      <c r="AT165" s="132" t="s">
        <v>77</v>
      </c>
      <c r="AU165" s="132" t="s">
        <v>89</v>
      </c>
      <c r="AY165" s="125" t="s">
        <v>150</v>
      </c>
      <c r="BK165" s="133">
        <f>SUM(BK166:BK255)</f>
        <v>0</v>
      </c>
    </row>
    <row r="166" spans="2:65" s="1" customFormat="1" ht="24.2" customHeight="1">
      <c r="B166" s="32"/>
      <c r="C166" s="154" t="s">
        <v>190</v>
      </c>
      <c r="D166" s="154" t="s">
        <v>172</v>
      </c>
      <c r="E166" s="155" t="s">
        <v>2334</v>
      </c>
      <c r="F166" s="156" t="s">
        <v>2335</v>
      </c>
      <c r="G166" s="157" t="s">
        <v>293</v>
      </c>
      <c r="H166" s="158">
        <v>42.9</v>
      </c>
      <c r="I166" s="159"/>
      <c r="J166" s="160">
        <f>ROUND(I166*H166,2)</f>
        <v>0</v>
      </c>
      <c r="K166" s="156" t="s">
        <v>294</v>
      </c>
      <c r="L166" s="32"/>
      <c r="M166" s="161" t="s">
        <v>1</v>
      </c>
      <c r="N166" s="162" t="s">
        <v>43</v>
      </c>
      <c r="P166" s="146">
        <f>O166*H166</f>
        <v>0</v>
      </c>
      <c r="Q166" s="146">
        <v>0</v>
      </c>
      <c r="R166" s="146">
        <f>Q166*H166</f>
        <v>0</v>
      </c>
      <c r="S166" s="146">
        <v>0.255</v>
      </c>
      <c r="T166" s="147">
        <f>S166*H166</f>
        <v>10.9395</v>
      </c>
      <c r="AR166" s="148" t="s">
        <v>171</v>
      </c>
      <c r="AT166" s="148" t="s">
        <v>172</v>
      </c>
      <c r="AU166" s="148" t="s">
        <v>166</v>
      </c>
      <c r="AY166" s="17" t="s">
        <v>150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86</v>
      </c>
      <c r="BK166" s="149">
        <f>ROUND(I166*H166,2)</f>
        <v>0</v>
      </c>
      <c r="BL166" s="17" t="s">
        <v>171</v>
      </c>
      <c r="BM166" s="148" t="s">
        <v>2336</v>
      </c>
    </row>
    <row r="167" spans="2:51" s="12" customFormat="1" ht="12">
      <c r="B167" s="166"/>
      <c r="D167" s="150" t="s">
        <v>296</v>
      </c>
      <c r="E167" s="167" t="s">
        <v>1</v>
      </c>
      <c r="F167" s="168" t="s">
        <v>2317</v>
      </c>
      <c r="H167" s="167" t="s">
        <v>1</v>
      </c>
      <c r="I167" s="169"/>
      <c r="L167" s="166"/>
      <c r="M167" s="170"/>
      <c r="T167" s="171"/>
      <c r="AT167" s="167" t="s">
        <v>296</v>
      </c>
      <c r="AU167" s="167" t="s">
        <v>166</v>
      </c>
      <c r="AV167" s="12" t="s">
        <v>86</v>
      </c>
      <c r="AW167" s="12" t="s">
        <v>33</v>
      </c>
      <c r="AX167" s="12" t="s">
        <v>78</v>
      </c>
      <c r="AY167" s="167" t="s">
        <v>150</v>
      </c>
    </row>
    <row r="168" spans="2:51" s="12" customFormat="1" ht="12">
      <c r="B168" s="166"/>
      <c r="D168" s="150" t="s">
        <v>296</v>
      </c>
      <c r="E168" s="167" t="s">
        <v>1</v>
      </c>
      <c r="F168" s="168" t="s">
        <v>2337</v>
      </c>
      <c r="H168" s="167" t="s">
        <v>1</v>
      </c>
      <c r="I168" s="169"/>
      <c r="L168" s="166"/>
      <c r="M168" s="170"/>
      <c r="T168" s="171"/>
      <c r="AT168" s="167" t="s">
        <v>296</v>
      </c>
      <c r="AU168" s="167" t="s">
        <v>166</v>
      </c>
      <c r="AV168" s="12" t="s">
        <v>86</v>
      </c>
      <c r="AW168" s="12" t="s">
        <v>33</v>
      </c>
      <c r="AX168" s="12" t="s">
        <v>78</v>
      </c>
      <c r="AY168" s="167" t="s">
        <v>150</v>
      </c>
    </row>
    <row r="169" spans="2:51" s="13" customFormat="1" ht="12">
      <c r="B169" s="172"/>
      <c r="D169" s="150" t="s">
        <v>296</v>
      </c>
      <c r="E169" s="173" t="s">
        <v>1</v>
      </c>
      <c r="F169" s="174" t="s">
        <v>2338</v>
      </c>
      <c r="H169" s="175">
        <v>42.9</v>
      </c>
      <c r="I169" s="176"/>
      <c r="L169" s="172"/>
      <c r="M169" s="177"/>
      <c r="T169" s="178"/>
      <c r="AT169" s="173" t="s">
        <v>296</v>
      </c>
      <c r="AU169" s="173" t="s">
        <v>166</v>
      </c>
      <c r="AV169" s="13" t="s">
        <v>89</v>
      </c>
      <c r="AW169" s="13" t="s">
        <v>33</v>
      </c>
      <c r="AX169" s="13" t="s">
        <v>78</v>
      </c>
      <c r="AY169" s="173" t="s">
        <v>150</v>
      </c>
    </row>
    <row r="170" spans="2:51" s="15" customFormat="1" ht="12">
      <c r="B170" s="186"/>
      <c r="D170" s="150" t="s">
        <v>296</v>
      </c>
      <c r="E170" s="187" t="s">
        <v>1</v>
      </c>
      <c r="F170" s="188" t="s">
        <v>430</v>
      </c>
      <c r="H170" s="189">
        <v>42.9</v>
      </c>
      <c r="I170" s="190"/>
      <c r="L170" s="186"/>
      <c r="M170" s="191"/>
      <c r="T170" s="192"/>
      <c r="AT170" s="187" t="s">
        <v>296</v>
      </c>
      <c r="AU170" s="187" t="s">
        <v>166</v>
      </c>
      <c r="AV170" s="15" t="s">
        <v>166</v>
      </c>
      <c r="AW170" s="15" t="s">
        <v>33</v>
      </c>
      <c r="AX170" s="15" t="s">
        <v>78</v>
      </c>
      <c r="AY170" s="187" t="s">
        <v>150</v>
      </c>
    </row>
    <row r="171" spans="2:51" s="14" customFormat="1" ht="12">
      <c r="B171" s="179"/>
      <c r="D171" s="150" t="s">
        <v>296</v>
      </c>
      <c r="E171" s="180" t="s">
        <v>1</v>
      </c>
      <c r="F171" s="181" t="s">
        <v>303</v>
      </c>
      <c r="H171" s="182">
        <v>42.9</v>
      </c>
      <c r="I171" s="183"/>
      <c r="L171" s="179"/>
      <c r="M171" s="184"/>
      <c r="T171" s="185"/>
      <c r="AT171" s="180" t="s">
        <v>296</v>
      </c>
      <c r="AU171" s="180" t="s">
        <v>166</v>
      </c>
      <c r="AV171" s="14" t="s">
        <v>171</v>
      </c>
      <c r="AW171" s="14" t="s">
        <v>33</v>
      </c>
      <c r="AX171" s="14" t="s">
        <v>86</v>
      </c>
      <c r="AY171" s="180" t="s">
        <v>150</v>
      </c>
    </row>
    <row r="172" spans="2:65" s="1" customFormat="1" ht="24.2" customHeight="1">
      <c r="B172" s="32"/>
      <c r="C172" s="154" t="s">
        <v>195</v>
      </c>
      <c r="D172" s="154" t="s">
        <v>172</v>
      </c>
      <c r="E172" s="155" t="s">
        <v>2143</v>
      </c>
      <c r="F172" s="156" t="s">
        <v>2144</v>
      </c>
      <c r="G172" s="157" t="s">
        <v>293</v>
      </c>
      <c r="H172" s="158">
        <v>5.9</v>
      </c>
      <c r="I172" s="159"/>
      <c r="J172" s="160">
        <f>ROUND(I172*H172,2)</f>
        <v>0</v>
      </c>
      <c r="K172" s="156" t="s">
        <v>294</v>
      </c>
      <c r="L172" s="32"/>
      <c r="M172" s="161" t="s">
        <v>1</v>
      </c>
      <c r="N172" s="162" t="s">
        <v>43</v>
      </c>
      <c r="P172" s="146">
        <f>O172*H172</f>
        <v>0</v>
      </c>
      <c r="Q172" s="146">
        <v>0</v>
      </c>
      <c r="R172" s="146">
        <f>Q172*H172</f>
        <v>0</v>
      </c>
      <c r="S172" s="146">
        <v>0.26</v>
      </c>
      <c r="T172" s="147">
        <f>S172*H172</f>
        <v>1.5340000000000003</v>
      </c>
      <c r="AR172" s="148" t="s">
        <v>171</v>
      </c>
      <c r="AT172" s="148" t="s">
        <v>172</v>
      </c>
      <c r="AU172" s="148" t="s">
        <v>166</v>
      </c>
      <c r="AY172" s="17" t="s">
        <v>150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86</v>
      </c>
      <c r="BK172" s="149">
        <f>ROUND(I172*H172,2)</f>
        <v>0</v>
      </c>
      <c r="BL172" s="17" t="s">
        <v>171</v>
      </c>
      <c r="BM172" s="148" t="s">
        <v>2339</v>
      </c>
    </row>
    <row r="173" spans="2:51" s="12" customFormat="1" ht="12">
      <c r="B173" s="166"/>
      <c r="D173" s="150" t="s">
        <v>296</v>
      </c>
      <c r="E173" s="167" t="s">
        <v>1</v>
      </c>
      <c r="F173" s="168" t="s">
        <v>2317</v>
      </c>
      <c r="H173" s="167" t="s">
        <v>1</v>
      </c>
      <c r="I173" s="169"/>
      <c r="L173" s="166"/>
      <c r="M173" s="170"/>
      <c r="T173" s="171"/>
      <c r="AT173" s="167" t="s">
        <v>296</v>
      </c>
      <c r="AU173" s="167" t="s">
        <v>166</v>
      </c>
      <c r="AV173" s="12" t="s">
        <v>86</v>
      </c>
      <c r="AW173" s="12" t="s">
        <v>33</v>
      </c>
      <c r="AX173" s="12" t="s">
        <v>78</v>
      </c>
      <c r="AY173" s="167" t="s">
        <v>150</v>
      </c>
    </row>
    <row r="174" spans="2:51" s="12" customFormat="1" ht="12">
      <c r="B174" s="166"/>
      <c r="D174" s="150" t="s">
        <v>296</v>
      </c>
      <c r="E174" s="167" t="s">
        <v>1</v>
      </c>
      <c r="F174" s="168" t="s">
        <v>2340</v>
      </c>
      <c r="H174" s="167" t="s">
        <v>1</v>
      </c>
      <c r="I174" s="169"/>
      <c r="L174" s="166"/>
      <c r="M174" s="170"/>
      <c r="T174" s="171"/>
      <c r="AT174" s="167" t="s">
        <v>296</v>
      </c>
      <c r="AU174" s="167" t="s">
        <v>166</v>
      </c>
      <c r="AV174" s="12" t="s">
        <v>86</v>
      </c>
      <c r="AW174" s="12" t="s">
        <v>33</v>
      </c>
      <c r="AX174" s="12" t="s">
        <v>78</v>
      </c>
      <c r="AY174" s="167" t="s">
        <v>150</v>
      </c>
    </row>
    <row r="175" spans="2:51" s="13" customFormat="1" ht="12">
      <c r="B175" s="172"/>
      <c r="D175" s="150" t="s">
        <v>296</v>
      </c>
      <c r="E175" s="173" t="s">
        <v>1</v>
      </c>
      <c r="F175" s="174" t="s">
        <v>2341</v>
      </c>
      <c r="H175" s="175">
        <v>5.9</v>
      </c>
      <c r="I175" s="176"/>
      <c r="L175" s="172"/>
      <c r="M175" s="177"/>
      <c r="T175" s="178"/>
      <c r="AT175" s="173" t="s">
        <v>296</v>
      </c>
      <c r="AU175" s="173" t="s">
        <v>166</v>
      </c>
      <c r="AV175" s="13" t="s">
        <v>89</v>
      </c>
      <c r="AW175" s="13" t="s">
        <v>33</v>
      </c>
      <c r="AX175" s="13" t="s">
        <v>78</v>
      </c>
      <c r="AY175" s="173" t="s">
        <v>150</v>
      </c>
    </row>
    <row r="176" spans="2:51" s="13" customFormat="1" ht="12">
      <c r="B176" s="172"/>
      <c r="D176" s="150" t="s">
        <v>296</v>
      </c>
      <c r="E176" s="173" t="s">
        <v>1</v>
      </c>
      <c r="F176" s="174" t="s">
        <v>2342</v>
      </c>
      <c r="H176" s="175">
        <v>2.1</v>
      </c>
      <c r="I176" s="176"/>
      <c r="L176" s="172"/>
      <c r="M176" s="177"/>
      <c r="T176" s="178"/>
      <c r="AT176" s="173" t="s">
        <v>296</v>
      </c>
      <c r="AU176" s="173" t="s">
        <v>166</v>
      </c>
      <c r="AV176" s="13" t="s">
        <v>89</v>
      </c>
      <c r="AW176" s="13" t="s">
        <v>33</v>
      </c>
      <c r="AX176" s="13" t="s">
        <v>78</v>
      </c>
      <c r="AY176" s="173" t="s">
        <v>150</v>
      </c>
    </row>
    <row r="177" spans="2:51" s="15" customFormat="1" ht="12">
      <c r="B177" s="186"/>
      <c r="D177" s="150" t="s">
        <v>296</v>
      </c>
      <c r="E177" s="187" t="s">
        <v>1</v>
      </c>
      <c r="F177" s="188" t="s">
        <v>430</v>
      </c>
      <c r="H177" s="189">
        <v>8</v>
      </c>
      <c r="I177" s="190"/>
      <c r="L177" s="186"/>
      <c r="M177" s="191"/>
      <c r="T177" s="192"/>
      <c r="AT177" s="187" t="s">
        <v>296</v>
      </c>
      <c r="AU177" s="187" t="s">
        <v>166</v>
      </c>
      <c r="AV177" s="15" t="s">
        <v>166</v>
      </c>
      <c r="AW177" s="15" t="s">
        <v>33</v>
      </c>
      <c r="AX177" s="15" t="s">
        <v>78</v>
      </c>
      <c r="AY177" s="187" t="s">
        <v>150</v>
      </c>
    </row>
    <row r="178" spans="2:51" s="12" customFormat="1" ht="12">
      <c r="B178" s="166"/>
      <c r="D178" s="150" t="s">
        <v>296</v>
      </c>
      <c r="E178" s="167" t="s">
        <v>1</v>
      </c>
      <c r="F178" s="168" t="s">
        <v>2072</v>
      </c>
      <c r="H178" s="167" t="s">
        <v>1</v>
      </c>
      <c r="I178" s="169"/>
      <c r="L178" s="166"/>
      <c r="M178" s="170"/>
      <c r="T178" s="171"/>
      <c r="AT178" s="167" t="s">
        <v>296</v>
      </c>
      <c r="AU178" s="167" t="s">
        <v>166</v>
      </c>
      <c r="AV178" s="12" t="s">
        <v>86</v>
      </c>
      <c r="AW178" s="12" t="s">
        <v>33</v>
      </c>
      <c r="AX178" s="12" t="s">
        <v>78</v>
      </c>
      <c r="AY178" s="167" t="s">
        <v>150</v>
      </c>
    </row>
    <row r="179" spans="2:51" s="12" customFormat="1" ht="12">
      <c r="B179" s="166"/>
      <c r="D179" s="150" t="s">
        <v>296</v>
      </c>
      <c r="E179" s="167" t="s">
        <v>1</v>
      </c>
      <c r="F179" s="168" t="s">
        <v>2343</v>
      </c>
      <c r="H179" s="167" t="s">
        <v>1</v>
      </c>
      <c r="I179" s="169"/>
      <c r="L179" s="166"/>
      <c r="M179" s="170"/>
      <c r="T179" s="171"/>
      <c r="AT179" s="167" t="s">
        <v>296</v>
      </c>
      <c r="AU179" s="167" t="s">
        <v>166</v>
      </c>
      <c r="AV179" s="12" t="s">
        <v>86</v>
      </c>
      <c r="AW179" s="12" t="s">
        <v>33</v>
      </c>
      <c r="AX179" s="12" t="s">
        <v>78</v>
      </c>
      <c r="AY179" s="167" t="s">
        <v>150</v>
      </c>
    </row>
    <row r="180" spans="2:51" s="13" customFormat="1" ht="12">
      <c r="B180" s="172"/>
      <c r="D180" s="150" t="s">
        <v>296</v>
      </c>
      <c r="E180" s="173" t="s">
        <v>1</v>
      </c>
      <c r="F180" s="174" t="s">
        <v>2344</v>
      </c>
      <c r="H180" s="175">
        <v>-2.1</v>
      </c>
      <c r="I180" s="176"/>
      <c r="L180" s="172"/>
      <c r="M180" s="177"/>
      <c r="T180" s="178"/>
      <c r="AT180" s="173" t="s">
        <v>296</v>
      </c>
      <c r="AU180" s="173" t="s">
        <v>166</v>
      </c>
      <c r="AV180" s="13" t="s">
        <v>89</v>
      </c>
      <c r="AW180" s="13" t="s">
        <v>33</v>
      </c>
      <c r="AX180" s="13" t="s">
        <v>78</v>
      </c>
      <c r="AY180" s="173" t="s">
        <v>150</v>
      </c>
    </row>
    <row r="181" spans="2:51" s="15" customFormat="1" ht="12">
      <c r="B181" s="186"/>
      <c r="D181" s="150" t="s">
        <v>296</v>
      </c>
      <c r="E181" s="187" t="s">
        <v>1</v>
      </c>
      <c r="F181" s="188" t="s">
        <v>430</v>
      </c>
      <c r="H181" s="189">
        <v>-2.1</v>
      </c>
      <c r="I181" s="190"/>
      <c r="L181" s="186"/>
      <c r="M181" s="191"/>
      <c r="T181" s="192"/>
      <c r="AT181" s="187" t="s">
        <v>296</v>
      </c>
      <c r="AU181" s="187" t="s">
        <v>166</v>
      </c>
      <c r="AV181" s="15" t="s">
        <v>166</v>
      </c>
      <c r="AW181" s="15" t="s">
        <v>33</v>
      </c>
      <c r="AX181" s="15" t="s">
        <v>78</v>
      </c>
      <c r="AY181" s="187" t="s">
        <v>150</v>
      </c>
    </row>
    <row r="182" spans="2:51" s="14" customFormat="1" ht="12">
      <c r="B182" s="179"/>
      <c r="D182" s="150" t="s">
        <v>296</v>
      </c>
      <c r="E182" s="180" t="s">
        <v>1</v>
      </c>
      <c r="F182" s="181" t="s">
        <v>303</v>
      </c>
      <c r="H182" s="182">
        <v>5.9</v>
      </c>
      <c r="I182" s="183"/>
      <c r="L182" s="179"/>
      <c r="M182" s="184"/>
      <c r="T182" s="185"/>
      <c r="AT182" s="180" t="s">
        <v>296</v>
      </c>
      <c r="AU182" s="180" t="s">
        <v>166</v>
      </c>
      <c r="AV182" s="14" t="s">
        <v>171</v>
      </c>
      <c r="AW182" s="14" t="s">
        <v>33</v>
      </c>
      <c r="AX182" s="14" t="s">
        <v>86</v>
      </c>
      <c r="AY182" s="180" t="s">
        <v>150</v>
      </c>
    </row>
    <row r="183" spans="2:65" s="1" customFormat="1" ht="24.2" customHeight="1">
      <c r="B183" s="32"/>
      <c r="C183" s="154" t="s">
        <v>199</v>
      </c>
      <c r="D183" s="154" t="s">
        <v>172</v>
      </c>
      <c r="E183" s="155" t="s">
        <v>2153</v>
      </c>
      <c r="F183" s="156" t="s">
        <v>2154</v>
      </c>
      <c r="G183" s="157" t="s">
        <v>293</v>
      </c>
      <c r="H183" s="158">
        <v>56.1</v>
      </c>
      <c r="I183" s="159"/>
      <c r="J183" s="160">
        <f>ROUND(I183*H183,2)</f>
        <v>0</v>
      </c>
      <c r="K183" s="156" t="s">
        <v>294</v>
      </c>
      <c r="L183" s="32"/>
      <c r="M183" s="161" t="s">
        <v>1</v>
      </c>
      <c r="N183" s="162" t="s">
        <v>43</v>
      </c>
      <c r="P183" s="146">
        <f>O183*H183</f>
        <v>0</v>
      </c>
      <c r="Q183" s="146">
        <v>0</v>
      </c>
      <c r="R183" s="146">
        <f>Q183*H183</f>
        <v>0</v>
      </c>
      <c r="S183" s="146">
        <v>0.29</v>
      </c>
      <c r="T183" s="147">
        <f>S183*H183</f>
        <v>16.269</v>
      </c>
      <c r="AR183" s="148" t="s">
        <v>171</v>
      </c>
      <c r="AT183" s="148" t="s">
        <v>172</v>
      </c>
      <c r="AU183" s="148" t="s">
        <v>166</v>
      </c>
      <c r="AY183" s="17" t="s">
        <v>150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86</v>
      </c>
      <c r="BK183" s="149">
        <f>ROUND(I183*H183,2)</f>
        <v>0</v>
      </c>
      <c r="BL183" s="17" t="s">
        <v>171</v>
      </c>
      <c r="BM183" s="148" t="s">
        <v>2345</v>
      </c>
    </row>
    <row r="184" spans="2:51" s="12" customFormat="1" ht="12">
      <c r="B184" s="166"/>
      <c r="D184" s="150" t="s">
        <v>296</v>
      </c>
      <c r="E184" s="167" t="s">
        <v>1</v>
      </c>
      <c r="F184" s="168" t="s">
        <v>2317</v>
      </c>
      <c r="H184" s="167" t="s">
        <v>1</v>
      </c>
      <c r="I184" s="169"/>
      <c r="L184" s="166"/>
      <c r="M184" s="170"/>
      <c r="T184" s="171"/>
      <c r="AT184" s="167" t="s">
        <v>296</v>
      </c>
      <c r="AU184" s="167" t="s">
        <v>166</v>
      </c>
      <c r="AV184" s="12" t="s">
        <v>86</v>
      </c>
      <c r="AW184" s="12" t="s">
        <v>33</v>
      </c>
      <c r="AX184" s="12" t="s">
        <v>78</v>
      </c>
      <c r="AY184" s="167" t="s">
        <v>150</v>
      </c>
    </row>
    <row r="185" spans="2:51" s="12" customFormat="1" ht="12">
      <c r="B185" s="166"/>
      <c r="D185" s="150" t="s">
        <v>296</v>
      </c>
      <c r="E185" s="167" t="s">
        <v>1</v>
      </c>
      <c r="F185" s="168" t="s">
        <v>2346</v>
      </c>
      <c r="H185" s="167" t="s">
        <v>1</v>
      </c>
      <c r="I185" s="169"/>
      <c r="L185" s="166"/>
      <c r="M185" s="170"/>
      <c r="T185" s="171"/>
      <c r="AT185" s="167" t="s">
        <v>296</v>
      </c>
      <c r="AU185" s="167" t="s">
        <v>166</v>
      </c>
      <c r="AV185" s="12" t="s">
        <v>86</v>
      </c>
      <c r="AW185" s="12" t="s">
        <v>33</v>
      </c>
      <c r="AX185" s="12" t="s">
        <v>78</v>
      </c>
      <c r="AY185" s="167" t="s">
        <v>150</v>
      </c>
    </row>
    <row r="186" spans="2:51" s="13" customFormat="1" ht="12">
      <c r="B186" s="172"/>
      <c r="D186" s="150" t="s">
        <v>296</v>
      </c>
      <c r="E186" s="173" t="s">
        <v>1</v>
      </c>
      <c r="F186" s="174" t="s">
        <v>2341</v>
      </c>
      <c r="H186" s="175">
        <v>5.9</v>
      </c>
      <c r="I186" s="176"/>
      <c r="L186" s="172"/>
      <c r="M186" s="177"/>
      <c r="T186" s="178"/>
      <c r="AT186" s="173" t="s">
        <v>296</v>
      </c>
      <c r="AU186" s="173" t="s">
        <v>166</v>
      </c>
      <c r="AV186" s="13" t="s">
        <v>89</v>
      </c>
      <c r="AW186" s="13" t="s">
        <v>33</v>
      </c>
      <c r="AX186" s="13" t="s">
        <v>78</v>
      </c>
      <c r="AY186" s="173" t="s">
        <v>150</v>
      </c>
    </row>
    <row r="187" spans="2:51" s="13" customFormat="1" ht="12">
      <c r="B187" s="172"/>
      <c r="D187" s="150" t="s">
        <v>296</v>
      </c>
      <c r="E187" s="173" t="s">
        <v>1</v>
      </c>
      <c r="F187" s="174" t="s">
        <v>2342</v>
      </c>
      <c r="H187" s="175">
        <v>2.1</v>
      </c>
      <c r="I187" s="176"/>
      <c r="L187" s="172"/>
      <c r="M187" s="177"/>
      <c r="T187" s="178"/>
      <c r="AT187" s="173" t="s">
        <v>296</v>
      </c>
      <c r="AU187" s="173" t="s">
        <v>166</v>
      </c>
      <c r="AV187" s="13" t="s">
        <v>89</v>
      </c>
      <c r="AW187" s="13" t="s">
        <v>33</v>
      </c>
      <c r="AX187" s="13" t="s">
        <v>78</v>
      </c>
      <c r="AY187" s="173" t="s">
        <v>150</v>
      </c>
    </row>
    <row r="188" spans="2:51" s="15" customFormat="1" ht="12">
      <c r="B188" s="186"/>
      <c r="D188" s="150" t="s">
        <v>296</v>
      </c>
      <c r="E188" s="187" t="s">
        <v>1</v>
      </c>
      <c r="F188" s="188" t="s">
        <v>430</v>
      </c>
      <c r="H188" s="189">
        <v>8</v>
      </c>
      <c r="I188" s="190"/>
      <c r="L188" s="186"/>
      <c r="M188" s="191"/>
      <c r="T188" s="192"/>
      <c r="AT188" s="187" t="s">
        <v>296</v>
      </c>
      <c r="AU188" s="187" t="s">
        <v>166</v>
      </c>
      <c r="AV188" s="15" t="s">
        <v>166</v>
      </c>
      <c r="AW188" s="15" t="s">
        <v>33</v>
      </c>
      <c r="AX188" s="15" t="s">
        <v>78</v>
      </c>
      <c r="AY188" s="187" t="s">
        <v>150</v>
      </c>
    </row>
    <row r="189" spans="2:51" s="12" customFormat="1" ht="12">
      <c r="B189" s="166"/>
      <c r="D189" s="150" t="s">
        <v>296</v>
      </c>
      <c r="E189" s="167" t="s">
        <v>1</v>
      </c>
      <c r="F189" s="168" t="s">
        <v>2072</v>
      </c>
      <c r="H189" s="167" t="s">
        <v>1</v>
      </c>
      <c r="I189" s="169"/>
      <c r="L189" s="166"/>
      <c r="M189" s="170"/>
      <c r="T189" s="171"/>
      <c r="AT189" s="167" t="s">
        <v>296</v>
      </c>
      <c r="AU189" s="167" t="s">
        <v>166</v>
      </c>
      <c r="AV189" s="12" t="s">
        <v>86</v>
      </c>
      <c r="AW189" s="12" t="s">
        <v>33</v>
      </c>
      <c r="AX189" s="12" t="s">
        <v>78</v>
      </c>
      <c r="AY189" s="167" t="s">
        <v>150</v>
      </c>
    </row>
    <row r="190" spans="2:51" s="12" customFormat="1" ht="12">
      <c r="B190" s="166"/>
      <c r="D190" s="150" t="s">
        <v>296</v>
      </c>
      <c r="E190" s="167" t="s">
        <v>1</v>
      </c>
      <c r="F190" s="168" t="s">
        <v>2343</v>
      </c>
      <c r="H190" s="167" t="s">
        <v>1</v>
      </c>
      <c r="I190" s="169"/>
      <c r="L190" s="166"/>
      <c r="M190" s="170"/>
      <c r="T190" s="171"/>
      <c r="AT190" s="167" t="s">
        <v>296</v>
      </c>
      <c r="AU190" s="167" t="s">
        <v>166</v>
      </c>
      <c r="AV190" s="12" t="s">
        <v>86</v>
      </c>
      <c r="AW190" s="12" t="s">
        <v>33</v>
      </c>
      <c r="AX190" s="12" t="s">
        <v>78</v>
      </c>
      <c r="AY190" s="167" t="s">
        <v>150</v>
      </c>
    </row>
    <row r="191" spans="2:51" s="13" customFormat="1" ht="12">
      <c r="B191" s="172"/>
      <c r="D191" s="150" t="s">
        <v>296</v>
      </c>
      <c r="E191" s="173" t="s">
        <v>1</v>
      </c>
      <c r="F191" s="174" t="s">
        <v>2344</v>
      </c>
      <c r="H191" s="175">
        <v>-2.1</v>
      </c>
      <c r="I191" s="176"/>
      <c r="L191" s="172"/>
      <c r="M191" s="177"/>
      <c r="T191" s="178"/>
      <c r="AT191" s="173" t="s">
        <v>296</v>
      </c>
      <c r="AU191" s="173" t="s">
        <v>166</v>
      </c>
      <c r="AV191" s="13" t="s">
        <v>89</v>
      </c>
      <c r="AW191" s="13" t="s">
        <v>33</v>
      </c>
      <c r="AX191" s="13" t="s">
        <v>78</v>
      </c>
      <c r="AY191" s="173" t="s">
        <v>150</v>
      </c>
    </row>
    <row r="192" spans="2:51" s="15" customFormat="1" ht="12">
      <c r="B192" s="186"/>
      <c r="D192" s="150" t="s">
        <v>296</v>
      </c>
      <c r="E192" s="187" t="s">
        <v>1</v>
      </c>
      <c r="F192" s="188" t="s">
        <v>430</v>
      </c>
      <c r="H192" s="189">
        <v>-2.1</v>
      </c>
      <c r="I192" s="190"/>
      <c r="L192" s="186"/>
      <c r="M192" s="191"/>
      <c r="T192" s="192"/>
      <c r="AT192" s="187" t="s">
        <v>296</v>
      </c>
      <c r="AU192" s="187" t="s">
        <v>166</v>
      </c>
      <c r="AV192" s="15" t="s">
        <v>166</v>
      </c>
      <c r="AW192" s="15" t="s">
        <v>33</v>
      </c>
      <c r="AX192" s="15" t="s">
        <v>78</v>
      </c>
      <c r="AY192" s="187" t="s">
        <v>150</v>
      </c>
    </row>
    <row r="193" spans="2:51" s="12" customFormat="1" ht="12">
      <c r="B193" s="166"/>
      <c r="D193" s="150" t="s">
        <v>296</v>
      </c>
      <c r="E193" s="167" t="s">
        <v>1</v>
      </c>
      <c r="F193" s="168" t="s">
        <v>2317</v>
      </c>
      <c r="H193" s="167" t="s">
        <v>1</v>
      </c>
      <c r="I193" s="169"/>
      <c r="L193" s="166"/>
      <c r="M193" s="170"/>
      <c r="T193" s="171"/>
      <c r="AT193" s="167" t="s">
        <v>296</v>
      </c>
      <c r="AU193" s="167" t="s">
        <v>166</v>
      </c>
      <c r="AV193" s="12" t="s">
        <v>86</v>
      </c>
      <c r="AW193" s="12" t="s">
        <v>33</v>
      </c>
      <c r="AX193" s="12" t="s">
        <v>78</v>
      </c>
      <c r="AY193" s="167" t="s">
        <v>150</v>
      </c>
    </row>
    <row r="194" spans="2:51" s="12" customFormat="1" ht="12">
      <c r="B194" s="166"/>
      <c r="D194" s="150" t="s">
        <v>296</v>
      </c>
      <c r="E194" s="167" t="s">
        <v>1</v>
      </c>
      <c r="F194" s="168" t="s">
        <v>2347</v>
      </c>
      <c r="H194" s="167" t="s">
        <v>1</v>
      </c>
      <c r="I194" s="169"/>
      <c r="L194" s="166"/>
      <c r="M194" s="170"/>
      <c r="T194" s="171"/>
      <c r="AT194" s="167" t="s">
        <v>296</v>
      </c>
      <c r="AU194" s="167" t="s">
        <v>166</v>
      </c>
      <c r="AV194" s="12" t="s">
        <v>86</v>
      </c>
      <c r="AW194" s="12" t="s">
        <v>33</v>
      </c>
      <c r="AX194" s="12" t="s">
        <v>78</v>
      </c>
      <c r="AY194" s="167" t="s">
        <v>150</v>
      </c>
    </row>
    <row r="195" spans="2:51" s="13" customFormat="1" ht="12">
      <c r="B195" s="172"/>
      <c r="D195" s="150" t="s">
        <v>296</v>
      </c>
      <c r="E195" s="173" t="s">
        <v>1</v>
      </c>
      <c r="F195" s="174" t="s">
        <v>2338</v>
      </c>
      <c r="H195" s="175">
        <v>42.9</v>
      </c>
      <c r="I195" s="176"/>
      <c r="L195" s="172"/>
      <c r="M195" s="177"/>
      <c r="T195" s="178"/>
      <c r="AT195" s="173" t="s">
        <v>296</v>
      </c>
      <c r="AU195" s="173" t="s">
        <v>166</v>
      </c>
      <c r="AV195" s="13" t="s">
        <v>89</v>
      </c>
      <c r="AW195" s="13" t="s">
        <v>33</v>
      </c>
      <c r="AX195" s="13" t="s">
        <v>78</v>
      </c>
      <c r="AY195" s="173" t="s">
        <v>150</v>
      </c>
    </row>
    <row r="196" spans="2:51" s="15" customFormat="1" ht="12">
      <c r="B196" s="186"/>
      <c r="D196" s="150" t="s">
        <v>296</v>
      </c>
      <c r="E196" s="187" t="s">
        <v>1</v>
      </c>
      <c r="F196" s="188" t="s">
        <v>430</v>
      </c>
      <c r="H196" s="189">
        <v>42.9</v>
      </c>
      <c r="I196" s="190"/>
      <c r="L196" s="186"/>
      <c r="M196" s="191"/>
      <c r="T196" s="192"/>
      <c r="AT196" s="187" t="s">
        <v>296</v>
      </c>
      <c r="AU196" s="187" t="s">
        <v>166</v>
      </c>
      <c r="AV196" s="15" t="s">
        <v>166</v>
      </c>
      <c r="AW196" s="15" t="s">
        <v>33</v>
      </c>
      <c r="AX196" s="15" t="s">
        <v>78</v>
      </c>
      <c r="AY196" s="187" t="s">
        <v>150</v>
      </c>
    </row>
    <row r="197" spans="2:51" s="12" customFormat="1" ht="12">
      <c r="B197" s="166"/>
      <c r="D197" s="150" t="s">
        <v>296</v>
      </c>
      <c r="E197" s="167" t="s">
        <v>1</v>
      </c>
      <c r="F197" s="168" t="s">
        <v>2317</v>
      </c>
      <c r="H197" s="167" t="s">
        <v>1</v>
      </c>
      <c r="I197" s="169"/>
      <c r="L197" s="166"/>
      <c r="M197" s="170"/>
      <c r="T197" s="171"/>
      <c r="AT197" s="167" t="s">
        <v>296</v>
      </c>
      <c r="AU197" s="167" t="s">
        <v>166</v>
      </c>
      <c r="AV197" s="12" t="s">
        <v>86</v>
      </c>
      <c r="AW197" s="12" t="s">
        <v>33</v>
      </c>
      <c r="AX197" s="12" t="s">
        <v>78</v>
      </c>
      <c r="AY197" s="167" t="s">
        <v>150</v>
      </c>
    </row>
    <row r="198" spans="2:51" s="12" customFormat="1" ht="12">
      <c r="B198" s="166"/>
      <c r="D198" s="150" t="s">
        <v>296</v>
      </c>
      <c r="E198" s="167" t="s">
        <v>1</v>
      </c>
      <c r="F198" s="168" t="s">
        <v>2348</v>
      </c>
      <c r="H198" s="167" t="s">
        <v>1</v>
      </c>
      <c r="I198" s="169"/>
      <c r="L198" s="166"/>
      <c r="M198" s="170"/>
      <c r="T198" s="171"/>
      <c r="AT198" s="167" t="s">
        <v>296</v>
      </c>
      <c r="AU198" s="167" t="s">
        <v>166</v>
      </c>
      <c r="AV198" s="12" t="s">
        <v>86</v>
      </c>
      <c r="AW198" s="12" t="s">
        <v>33</v>
      </c>
      <c r="AX198" s="12" t="s">
        <v>78</v>
      </c>
      <c r="AY198" s="167" t="s">
        <v>150</v>
      </c>
    </row>
    <row r="199" spans="2:51" s="13" customFormat="1" ht="12">
      <c r="B199" s="172"/>
      <c r="D199" s="150" t="s">
        <v>296</v>
      </c>
      <c r="E199" s="173" t="s">
        <v>1</v>
      </c>
      <c r="F199" s="174" t="s">
        <v>2349</v>
      </c>
      <c r="H199" s="175">
        <v>7.3</v>
      </c>
      <c r="I199" s="176"/>
      <c r="L199" s="172"/>
      <c r="M199" s="177"/>
      <c r="T199" s="178"/>
      <c r="AT199" s="173" t="s">
        <v>296</v>
      </c>
      <c r="AU199" s="173" t="s">
        <v>166</v>
      </c>
      <c r="AV199" s="13" t="s">
        <v>89</v>
      </c>
      <c r="AW199" s="13" t="s">
        <v>33</v>
      </c>
      <c r="AX199" s="13" t="s">
        <v>78</v>
      </c>
      <c r="AY199" s="173" t="s">
        <v>150</v>
      </c>
    </row>
    <row r="200" spans="2:51" s="15" customFormat="1" ht="12">
      <c r="B200" s="186"/>
      <c r="D200" s="150" t="s">
        <v>296</v>
      </c>
      <c r="E200" s="187" t="s">
        <v>1</v>
      </c>
      <c r="F200" s="188" t="s">
        <v>430</v>
      </c>
      <c r="H200" s="189">
        <v>7.3</v>
      </c>
      <c r="I200" s="190"/>
      <c r="L200" s="186"/>
      <c r="M200" s="191"/>
      <c r="T200" s="192"/>
      <c r="AT200" s="187" t="s">
        <v>296</v>
      </c>
      <c r="AU200" s="187" t="s">
        <v>166</v>
      </c>
      <c r="AV200" s="15" t="s">
        <v>166</v>
      </c>
      <c r="AW200" s="15" t="s">
        <v>33</v>
      </c>
      <c r="AX200" s="15" t="s">
        <v>78</v>
      </c>
      <c r="AY200" s="187" t="s">
        <v>150</v>
      </c>
    </row>
    <row r="201" spans="2:51" s="14" customFormat="1" ht="12">
      <c r="B201" s="179"/>
      <c r="D201" s="150" t="s">
        <v>296</v>
      </c>
      <c r="E201" s="180" t="s">
        <v>1</v>
      </c>
      <c r="F201" s="181" t="s">
        <v>303</v>
      </c>
      <c r="H201" s="182">
        <v>56.1</v>
      </c>
      <c r="I201" s="183"/>
      <c r="L201" s="179"/>
      <c r="M201" s="184"/>
      <c r="T201" s="185"/>
      <c r="AT201" s="180" t="s">
        <v>296</v>
      </c>
      <c r="AU201" s="180" t="s">
        <v>166</v>
      </c>
      <c r="AV201" s="14" t="s">
        <v>171</v>
      </c>
      <c r="AW201" s="14" t="s">
        <v>33</v>
      </c>
      <c r="AX201" s="14" t="s">
        <v>86</v>
      </c>
      <c r="AY201" s="180" t="s">
        <v>150</v>
      </c>
    </row>
    <row r="202" spans="2:65" s="1" customFormat="1" ht="24.2" customHeight="1">
      <c r="B202" s="32"/>
      <c r="C202" s="154" t="s">
        <v>203</v>
      </c>
      <c r="D202" s="154" t="s">
        <v>172</v>
      </c>
      <c r="E202" s="155" t="s">
        <v>304</v>
      </c>
      <c r="F202" s="156" t="s">
        <v>305</v>
      </c>
      <c r="G202" s="157" t="s">
        <v>293</v>
      </c>
      <c r="H202" s="158">
        <v>4401.7</v>
      </c>
      <c r="I202" s="159"/>
      <c r="J202" s="160">
        <f>ROUND(I202*H202,2)</f>
        <v>0</v>
      </c>
      <c r="K202" s="156" t="s">
        <v>294</v>
      </c>
      <c r="L202" s="32"/>
      <c r="M202" s="161" t="s">
        <v>1</v>
      </c>
      <c r="N202" s="162" t="s">
        <v>43</v>
      </c>
      <c r="P202" s="146">
        <f>O202*H202</f>
        <v>0</v>
      </c>
      <c r="Q202" s="146">
        <v>0</v>
      </c>
      <c r="R202" s="146">
        <f>Q202*H202</f>
        <v>0</v>
      </c>
      <c r="S202" s="146">
        <v>0.44</v>
      </c>
      <c r="T202" s="147">
        <f>S202*H202</f>
        <v>1936.7479999999998</v>
      </c>
      <c r="AR202" s="148" t="s">
        <v>171</v>
      </c>
      <c r="AT202" s="148" t="s">
        <v>172</v>
      </c>
      <c r="AU202" s="148" t="s">
        <v>166</v>
      </c>
      <c r="AY202" s="17" t="s">
        <v>150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86</v>
      </c>
      <c r="BK202" s="149">
        <f>ROUND(I202*H202,2)</f>
        <v>0</v>
      </c>
      <c r="BL202" s="17" t="s">
        <v>171</v>
      </c>
      <c r="BM202" s="148" t="s">
        <v>2350</v>
      </c>
    </row>
    <row r="203" spans="2:51" s="12" customFormat="1" ht="12">
      <c r="B203" s="166"/>
      <c r="D203" s="150" t="s">
        <v>296</v>
      </c>
      <c r="E203" s="167" t="s">
        <v>1</v>
      </c>
      <c r="F203" s="168" t="s">
        <v>2351</v>
      </c>
      <c r="H203" s="167" t="s">
        <v>1</v>
      </c>
      <c r="I203" s="169"/>
      <c r="L203" s="166"/>
      <c r="M203" s="170"/>
      <c r="T203" s="171"/>
      <c r="AT203" s="167" t="s">
        <v>296</v>
      </c>
      <c r="AU203" s="167" t="s">
        <v>166</v>
      </c>
      <c r="AV203" s="12" t="s">
        <v>86</v>
      </c>
      <c r="AW203" s="12" t="s">
        <v>33</v>
      </c>
      <c r="AX203" s="12" t="s">
        <v>78</v>
      </c>
      <c r="AY203" s="167" t="s">
        <v>150</v>
      </c>
    </row>
    <row r="204" spans="2:51" s="12" customFormat="1" ht="12">
      <c r="B204" s="166"/>
      <c r="D204" s="150" t="s">
        <v>296</v>
      </c>
      <c r="E204" s="167" t="s">
        <v>1</v>
      </c>
      <c r="F204" s="168" t="s">
        <v>2352</v>
      </c>
      <c r="H204" s="167" t="s">
        <v>1</v>
      </c>
      <c r="I204" s="169"/>
      <c r="L204" s="166"/>
      <c r="M204" s="170"/>
      <c r="T204" s="171"/>
      <c r="AT204" s="167" t="s">
        <v>296</v>
      </c>
      <c r="AU204" s="167" t="s">
        <v>166</v>
      </c>
      <c r="AV204" s="12" t="s">
        <v>86</v>
      </c>
      <c r="AW204" s="12" t="s">
        <v>33</v>
      </c>
      <c r="AX204" s="12" t="s">
        <v>78</v>
      </c>
      <c r="AY204" s="167" t="s">
        <v>150</v>
      </c>
    </row>
    <row r="205" spans="2:51" s="13" customFormat="1" ht="12">
      <c r="B205" s="172"/>
      <c r="D205" s="150" t="s">
        <v>296</v>
      </c>
      <c r="E205" s="173" t="s">
        <v>1</v>
      </c>
      <c r="F205" s="174" t="s">
        <v>2353</v>
      </c>
      <c r="H205" s="175">
        <v>474</v>
      </c>
      <c r="I205" s="176"/>
      <c r="L205" s="172"/>
      <c r="M205" s="177"/>
      <c r="T205" s="178"/>
      <c r="AT205" s="173" t="s">
        <v>296</v>
      </c>
      <c r="AU205" s="173" t="s">
        <v>166</v>
      </c>
      <c r="AV205" s="13" t="s">
        <v>89</v>
      </c>
      <c r="AW205" s="13" t="s">
        <v>33</v>
      </c>
      <c r="AX205" s="13" t="s">
        <v>78</v>
      </c>
      <c r="AY205" s="173" t="s">
        <v>150</v>
      </c>
    </row>
    <row r="206" spans="2:51" s="13" customFormat="1" ht="12">
      <c r="B206" s="172"/>
      <c r="D206" s="150" t="s">
        <v>296</v>
      </c>
      <c r="E206" s="173" t="s">
        <v>1</v>
      </c>
      <c r="F206" s="174" t="s">
        <v>2354</v>
      </c>
      <c r="H206" s="175">
        <v>1573</v>
      </c>
      <c r="I206" s="176"/>
      <c r="L206" s="172"/>
      <c r="M206" s="177"/>
      <c r="T206" s="178"/>
      <c r="AT206" s="173" t="s">
        <v>296</v>
      </c>
      <c r="AU206" s="173" t="s">
        <v>166</v>
      </c>
      <c r="AV206" s="13" t="s">
        <v>89</v>
      </c>
      <c r="AW206" s="13" t="s">
        <v>33</v>
      </c>
      <c r="AX206" s="13" t="s">
        <v>78</v>
      </c>
      <c r="AY206" s="173" t="s">
        <v>150</v>
      </c>
    </row>
    <row r="207" spans="2:51" s="13" customFormat="1" ht="12">
      <c r="B207" s="172"/>
      <c r="D207" s="150" t="s">
        <v>296</v>
      </c>
      <c r="E207" s="173" t="s">
        <v>1</v>
      </c>
      <c r="F207" s="174" t="s">
        <v>2355</v>
      </c>
      <c r="H207" s="175">
        <v>3417</v>
      </c>
      <c r="I207" s="176"/>
      <c r="L207" s="172"/>
      <c r="M207" s="177"/>
      <c r="T207" s="178"/>
      <c r="AT207" s="173" t="s">
        <v>296</v>
      </c>
      <c r="AU207" s="173" t="s">
        <v>166</v>
      </c>
      <c r="AV207" s="13" t="s">
        <v>89</v>
      </c>
      <c r="AW207" s="13" t="s">
        <v>33</v>
      </c>
      <c r="AX207" s="13" t="s">
        <v>78</v>
      </c>
      <c r="AY207" s="173" t="s">
        <v>150</v>
      </c>
    </row>
    <row r="208" spans="2:51" s="15" customFormat="1" ht="12">
      <c r="B208" s="186"/>
      <c r="D208" s="150" t="s">
        <v>296</v>
      </c>
      <c r="E208" s="187" t="s">
        <v>1</v>
      </c>
      <c r="F208" s="188" t="s">
        <v>430</v>
      </c>
      <c r="H208" s="189">
        <v>5464</v>
      </c>
      <c r="I208" s="190"/>
      <c r="L208" s="186"/>
      <c r="M208" s="191"/>
      <c r="T208" s="192"/>
      <c r="AT208" s="187" t="s">
        <v>296</v>
      </c>
      <c r="AU208" s="187" t="s">
        <v>166</v>
      </c>
      <c r="AV208" s="15" t="s">
        <v>166</v>
      </c>
      <c r="AW208" s="15" t="s">
        <v>33</v>
      </c>
      <c r="AX208" s="15" t="s">
        <v>78</v>
      </c>
      <c r="AY208" s="187" t="s">
        <v>150</v>
      </c>
    </row>
    <row r="209" spans="2:51" s="12" customFormat="1" ht="12">
      <c r="B209" s="166"/>
      <c r="D209" s="150" t="s">
        <v>296</v>
      </c>
      <c r="E209" s="167" t="s">
        <v>1</v>
      </c>
      <c r="F209" s="168" t="s">
        <v>2072</v>
      </c>
      <c r="H209" s="167" t="s">
        <v>1</v>
      </c>
      <c r="I209" s="169"/>
      <c r="L209" s="166"/>
      <c r="M209" s="170"/>
      <c r="T209" s="171"/>
      <c r="AT209" s="167" t="s">
        <v>296</v>
      </c>
      <c r="AU209" s="167" t="s">
        <v>166</v>
      </c>
      <c r="AV209" s="12" t="s">
        <v>86</v>
      </c>
      <c r="AW209" s="12" t="s">
        <v>33</v>
      </c>
      <c r="AX209" s="12" t="s">
        <v>78</v>
      </c>
      <c r="AY209" s="167" t="s">
        <v>150</v>
      </c>
    </row>
    <row r="210" spans="2:51" s="12" customFormat="1" ht="12">
      <c r="B210" s="166"/>
      <c r="D210" s="150" t="s">
        <v>296</v>
      </c>
      <c r="E210" s="167" t="s">
        <v>1</v>
      </c>
      <c r="F210" s="168" t="s">
        <v>2356</v>
      </c>
      <c r="H210" s="167" t="s">
        <v>1</v>
      </c>
      <c r="I210" s="169"/>
      <c r="L210" s="166"/>
      <c r="M210" s="170"/>
      <c r="T210" s="171"/>
      <c r="AT210" s="167" t="s">
        <v>296</v>
      </c>
      <c r="AU210" s="167" t="s">
        <v>166</v>
      </c>
      <c r="AV210" s="12" t="s">
        <v>86</v>
      </c>
      <c r="AW210" s="12" t="s">
        <v>33</v>
      </c>
      <c r="AX210" s="12" t="s">
        <v>78</v>
      </c>
      <c r="AY210" s="167" t="s">
        <v>150</v>
      </c>
    </row>
    <row r="211" spans="2:51" s="13" customFormat="1" ht="12">
      <c r="B211" s="172"/>
      <c r="D211" s="150" t="s">
        <v>296</v>
      </c>
      <c r="E211" s="173" t="s">
        <v>1</v>
      </c>
      <c r="F211" s="174" t="s">
        <v>2357</v>
      </c>
      <c r="H211" s="175">
        <v>-99.1</v>
      </c>
      <c r="I211" s="176"/>
      <c r="L211" s="172"/>
      <c r="M211" s="177"/>
      <c r="T211" s="178"/>
      <c r="AT211" s="173" t="s">
        <v>296</v>
      </c>
      <c r="AU211" s="173" t="s">
        <v>166</v>
      </c>
      <c r="AV211" s="13" t="s">
        <v>89</v>
      </c>
      <c r="AW211" s="13" t="s">
        <v>33</v>
      </c>
      <c r="AX211" s="13" t="s">
        <v>78</v>
      </c>
      <c r="AY211" s="173" t="s">
        <v>150</v>
      </c>
    </row>
    <row r="212" spans="2:51" s="13" customFormat="1" ht="12">
      <c r="B212" s="172"/>
      <c r="D212" s="150" t="s">
        <v>296</v>
      </c>
      <c r="E212" s="173" t="s">
        <v>1</v>
      </c>
      <c r="F212" s="174" t="s">
        <v>2358</v>
      </c>
      <c r="H212" s="175">
        <v>-263.7</v>
      </c>
      <c r="I212" s="176"/>
      <c r="L212" s="172"/>
      <c r="M212" s="177"/>
      <c r="T212" s="178"/>
      <c r="AT212" s="173" t="s">
        <v>296</v>
      </c>
      <c r="AU212" s="173" t="s">
        <v>166</v>
      </c>
      <c r="AV212" s="13" t="s">
        <v>89</v>
      </c>
      <c r="AW212" s="13" t="s">
        <v>33</v>
      </c>
      <c r="AX212" s="13" t="s">
        <v>78</v>
      </c>
      <c r="AY212" s="173" t="s">
        <v>150</v>
      </c>
    </row>
    <row r="213" spans="2:51" s="13" customFormat="1" ht="22.5">
      <c r="B213" s="172"/>
      <c r="D213" s="150" t="s">
        <v>296</v>
      </c>
      <c r="E213" s="173" t="s">
        <v>1</v>
      </c>
      <c r="F213" s="174" t="s">
        <v>2359</v>
      </c>
      <c r="H213" s="175">
        <v>-696.1</v>
      </c>
      <c r="I213" s="176"/>
      <c r="L213" s="172"/>
      <c r="M213" s="177"/>
      <c r="T213" s="178"/>
      <c r="AT213" s="173" t="s">
        <v>296</v>
      </c>
      <c r="AU213" s="173" t="s">
        <v>166</v>
      </c>
      <c r="AV213" s="13" t="s">
        <v>89</v>
      </c>
      <c r="AW213" s="13" t="s">
        <v>33</v>
      </c>
      <c r="AX213" s="13" t="s">
        <v>78</v>
      </c>
      <c r="AY213" s="173" t="s">
        <v>150</v>
      </c>
    </row>
    <row r="214" spans="2:51" s="13" customFormat="1" ht="12">
      <c r="B214" s="172"/>
      <c r="D214" s="150" t="s">
        <v>296</v>
      </c>
      <c r="E214" s="173" t="s">
        <v>1</v>
      </c>
      <c r="F214" s="174" t="s">
        <v>2360</v>
      </c>
      <c r="H214" s="175">
        <v>-3.4</v>
      </c>
      <c r="I214" s="176"/>
      <c r="L214" s="172"/>
      <c r="M214" s="177"/>
      <c r="T214" s="178"/>
      <c r="AT214" s="173" t="s">
        <v>296</v>
      </c>
      <c r="AU214" s="173" t="s">
        <v>166</v>
      </c>
      <c r="AV214" s="13" t="s">
        <v>89</v>
      </c>
      <c r="AW214" s="13" t="s">
        <v>33</v>
      </c>
      <c r="AX214" s="13" t="s">
        <v>78</v>
      </c>
      <c r="AY214" s="173" t="s">
        <v>150</v>
      </c>
    </row>
    <row r="215" spans="2:51" s="15" customFormat="1" ht="12">
      <c r="B215" s="186"/>
      <c r="D215" s="150" t="s">
        <v>296</v>
      </c>
      <c r="E215" s="187" t="s">
        <v>1</v>
      </c>
      <c r="F215" s="188" t="s">
        <v>430</v>
      </c>
      <c r="H215" s="189">
        <v>-1062.3000000000002</v>
      </c>
      <c r="I215" s="190"/>
      <c r="L215" s="186"/>
      <c r="M215" s="191"/>
      <c r="T215" s="192"/>
      <c r="AT215" s="187" t="s">
        <v>296</v>
      </c>
      <c r="AU215" s="187" t="s">
        <v>166</v>
      </c>
      <c r="AV215" s="15" t="s">
        <v>166</v>
      </c>
      <c r="AW215" s="15" t="s">
        <v>33</v>
      </c>
      <c r="AX215" s="15" t="s">
        <v>78</v>
      </c>
      <c r="AY215" s="187" t="s">
        <v>150</v>
      </c>
    </row>
    <row r="216" spans="2:51" s="14" customFormat="1" ht="12">
      <c r="B216" s="179"/>
      <c r="D216" s="150" t="s">
        <v>296</v>
      </c>
      <c r="E216" s="180" t="s">
        <v>1</v>
      </c>
      <c r="F216" s="181" t="s">
        <v>303</v>
      </c>
      <c r="H216" s="182">
        <v>4401.7</v>
      </c>
      <c r="I216" s="183"/>
      <c r="L216" s="179"/>
      <c r="M216" s="184"/>
      <c r="T216" s="185"/>
      <c r="AT216" s="180" t="s">
        <v>296</v>
      </c>
      <c r="AU216" s="180" t="s">
        <v>166</v>
      </c>
      <c r="AV216" s="14" t="s">
        <v>171</v>
      </c>
      <c r="AW216" s="14" t="s">
        <v>33</v>
      </c>
      <c r="AX216" s="14" t="s">
        <v>86</v>
      </c>
      <c r="AY216" s="180" t="s">
        <v>150</v>
      </c>
    </row>
    <row r="217" spans="2:65" s="1" customFormat="1" ht="24.2" customHeight="1">
      <c r="B217" s="32"/>
      <c r="C217" s="154" t="s">
        <v>207</v>
      </c>
      <c r="D217" s="154" t="s">
        <v>172</v>
      </c>
      <c r="E217" s="155" t="s">
        <v>2361</v>
      </c>
      <c r="F217" s="156" t="s">
        <v>2362</v>
      </c>
      <c r="G217" s="157" t="s">
        <v>293</v>
      </c>
      <c r="H217" s="158">
        <v>7.3</v>
      </c>
      <c r="I217" s="159"/>
      <c r="J217" s="160">
        <f>ROUND(I217*H217,2)</f>
        <v>0</v>
      </c>
      <c r="K217" s="156" t="s">
        <v>294</v>
      </c>
      <c r="L217" s="32"/>
      <c r="M217" s="161" t="s">
        <v>1</v>
      </c>
      <c r="N217" s="162" t="s">
        <v>43</v>
      </c>
      <c r="P217" s="146">
        <f>O217*H217</f>
        <v>0</v>
      </c>
      <c r="Q217" s="146">
        <v>0</v>
      </c>
      <c r="R217" s="146">
        <f>Q217*H217</f>
        <v>0</v>
      </c>
      <c r="S217" s="146">
        <v>0.325</v>
      </c>
      <c r="T217" s="147">
        <f>S217*H217</f>
        <v>2.3725</v>
      </c>
      <c r="AR217" s="148" t="s">
        <v>171</v>
      </c>
      <c r="AT217" s="148" t="s">
        <v>172</v>
      </c>
      <c r="AU217" s="148" t="s">
        <v>166</v>
      </c>
      <c r="AY217" s="17" t="s">
        <v>150</v>
      </c>
      <c r="BE217" s="149">
        <f>IF(N217="základní",J217,0)</f>
        <v>0</v>
      </c>
      <c r="BF217" s="149">
        <f>IF(N217="snížená",J217,0)</f>
        <v>0</v>
      </c>
      <c r="BG217" s="149">
        <f>IF(N217="zákl. přenesená",J217,0)</f>
        <v>0</v>
      </c>
      <c r="BH217" s="149">
        <f>IF(N217="sníž. přenesená",J217,0)</f>
        <v>0</v>
      </c>
      <c r="BI217" s="149">
        <f>IF(N217="nulová",J217,0)</f>
        <v>0</v>
      </c>
      <c r="BJ217" s="17" t="s">
        <v>86</v>
      </c>
      <c r="BK217" s="149">
        <f>ROUND(I217*H217,2)</f>
        <v>0</v>
      </c>
      <c r="BL217" s="17" t="s">
        <v>171</v>
      </c>
      <c r="BM217" s="148" t="s">
        <v>2363</v>
      </c>
    </row>
    <row r="218" spans="2:51" s="12" customFormat="1" ht="12">
      <c r="B218" s="166"/>
      <c r="D218" s="150" t="s">
        <v>296</v>
      </c>
      <c r="E218" s="167" t="s">
        <v>1</v>
      </c>
      <c r="F218" s="168" t="s">
        <v>2317</v>
      </c>
      <c r="H218" s="167" t="s">
        <v>1</v>
      </c>
      <c r="I218" s="169"/>
      <c r="L218" s="166"/>
      <c r="M218" s="170"/>
      <c r="T218" s="171"/>
      <c r="AT218" s="167" t="s">
        <v>296</v>
      </c>
      <c r="AU218" s="167" t="s">
        <v>166</v>
      </c>
      <c r="AV218" s="12" t="s">
        <v>86</v>
      </c>
      <c r="AW218" s="12" t="s">
        <v>33</v>
      </c>
      <c r="AX218" s="12" t="s">
        <v>78</v>
      </c>
      <c r="AY218" s="167" t="s">
        <v>150</v>
      </c>
    </row>
    <row r="219" spans="2:51" s="12" customFormat="1" ht="12">
      <c r="B219" s="166"/>
      <c r="D219" s="150" t="s">
        <v>296</v>
      </c>
      <c r="E219" s="167" t="s">
        <v>1</v>
      </c>
      <c r="F219" s="168" t="s">
        <v>2364</v>
      </c>
      <c r="H219" s="167" t="s">
        <v>1</v>
      </c>
      <c r="I219" s="169"/>
      <c r="L219" s="166"/>
      <c r="M219" s="170"/>
      <c r="T219" s="171"/>
      <c r="AT219" s="167" t="s">
        <v>296</v>
      </c>
      <c r="AU219" s="167" t="s">
        <v>166</v>
      </c>
      <c r="AV219" s="12" t="s">
        <v>86</v>
      </c>
      <c r="AW219" s="12" t="s">
        <v>33</v>
      </c>
      <c r="AX219" s="12" t="s">
        <v>78</v>
      </c>
      <c r="AY219" s="167" t="s">
        <v>150</v>
      </c>
    </row>
    <row r="220" spans="2:51" s="13" customFormat="1" ht="12">
      <c r="B220" s="172"/>
      <c r="D220" s="150" t="s">
        <v>296</v>
      </c>
      <c r="E220" s="173" t="s">
        <v>1</v>
      </c>
      <c r="F220" s="174" t="s">
        <v>2349</v>
      </c>
      <c r="H220" s="175">
        <v>7.3</v>
      </c>
      <c r="I220" s="176"/>
      <c r="L220" s="172"/>
      <c r="M220" s="177"/>
      <c r="T220" s="178"/>
      <c r="AT220" s="173" t="s">
        <v>296</v>
      </c>
      <c r="AU220" s="173" t="s">
        <v>166</v>
      </c>
      <c r="AV220" s="13" t="s">
        <v>89</v>
      </c>
      <c r="AW220" s="13" t="s">
        <v>33</v>
      </c>
      <c r="AX220" s="13" t="s">
        <v>78</v>
      </c>
      <c r="AY220" s="173" t="s">
        <v>150</v>
      </c>
    </row>
    <row r="221" spans="2:51" s="15" customFormat="1" ht="12">
      <c r="B221" s="186"/>
      <c r="D221" s="150" t="s">
        <v>296</v>
      </c>
      <c r="E221" s="187" t="s">
        <v>1</v>
      </c>
      <c r="F221" s="188" t="s">
        <v>430</v>
      </c>
      <c r="H221" s="189">
        <v>7.3</v>
      </c>
      <c r="I221" s="190"/>
      <c r="L221" s="186"/>
      <c r="M221" s="191"/>
      <c r="T221" s="192"/>
      <c r="AT221" s="187" t="s">
        <v>296</v>
      </c>
      <c r="AU221" s="187" t="s">
        <v>166</v>
      </c>
      <c r="AV221" s="15" t="s">
        <v>166</v>
      </c>
      <c r="AW221" s="15" t="s">
        <v>33</v>
      </c>
      <c r="AX221" s="15" t="s">
        <v>78</v>
      </c>
      <c r="AY221" s="187" t="s">
        <v>150</v>
      </c>
    </row>
    <row r="222" spans="2:51" s="14" customFormat="1" ht="12">
      <c r="B222" s="179"/>
      <c r="D222" s="150" t="s">
        <v>296</v>
      </c>
      <c r="E222" s="180" t="s">
        <v>1</v>
      </c>
      <c r="F222" s="181" t="s">
        <v>303</v>
      </c>
      <c r="H222" s="182">
        <v>7.3</v>
      </c>
      <c r="I222" s="183"/>
      <c r="L222" s="179"/>
      <c r="M222" s="184"/>
      <c r="T222" s="185"/>
      <c r="AT222" s="180" t="s">
        <v>296</v>
      </c>
      <c r="AU222" s="180" t="s">
        <v>166</v>
      </c>
      <c r="AV222" s="14" t="s">
        <v>171</v>
      </c>
      <c r="AW222" s="14" t="s">
        <v>33</v>
      </c>
      <c r="AX222" s="14" t="s">
        <v>86</v>
      </c>
      <c r="AY222" s="180" t="s">
        <v>150</v>
      </c>
    </row>
    <row r="223" spans="2:65" s="1" customFormat="1" ht="16.5" customHeight="1">
      <c r="B223" s="32"/>
      <c r="C223" s="154" t="s">
        <v>211</v>
      </c>
      <c r="D223" s="154" t="s">
        <v>172</v>
      </c>
      <c r="E223" s="155" t="s">
        <v>2159</v>
      </c>
      <c r="F223" s="156" t="s">
        <v>2160</v>
      </c>
      <c r="G223" s="157" t="s">
        <v>188</v>
      </c>
      <c r="H223" s="158">
        <v>154</v>
      </c>
      <c r="I223" s="159"/>
      <c r="J223" s="160">
        <f>ROUND(I223*H223,2)</f>
        <v>0</v>
      </c>
      <c r="K223" s="156" t="s">
        <v>294</v>
      </c>
      <c r="L223" s="32"/>
      <c r="M223" s="161" t="s">
        <v>1</v>
      </c>
      <c r="N223" s="162" t="s">
        <v>43</v>
      </c>
      <c r="P223" s="146">
        <f>O223*H223</f>
        <v>0</v>
      </c>
      <c r="Q223" s="146">
        <v>0</v>
      </c>
      <c r="R223" s="146">
        <f>Q223*H223</f>
        <v>0</v>
      </c>
      <c r="S223" s="146">
        <v>0.205</v>
      </c>
      <c r="T223" s="147">
        <f>S223*H223</f>
        <v>31.569999999999997</v>
      </c>
      <c r="AR223" s="148" t="s">
        <v>171</v>
      </c>
      <c r="AT223" s="148" t="s">
        <v>172</v>
      </c>
      <c r="AU223" s="148" t="s">
        <v>166</v>
      </c>
      <c r="AY223" s="17" t="s">
        <v>150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7" t="s">
        <v>86</v>
      </c>
      <c r="BK223" s="149">
        <f>ROUND(I223*H223,2)</f>
        <v>0</v>
      </c>
      <c r="BL223" s="17" t="s">
        <v>171</v>
      </c>
      <c r="BM223" s="148" t="s">
        <v>2365</v>
      </c>
    </row>
    <row r="224" spans="2:51" s="12" customFormat="1" ht="12">
      <c r="B224" s="166"/>
      <c r="D224" s="150" t="s">
        <v>296</v>
      </c>
      <c r="E224" s="167" t="s">
        <v>1</v>
      </c>
      <c r="F224" s="168" t="s">
        <v>2351</v>
      </c>
      <c r="H224" s="167" t="s">
        <v>1</v>
      </c>
      <c r="I224" s="169"/>
      <c r="L224" s="166"/>
      <c r="M224" s="170"/>
      <c r="T224" s="171"/>
      <c r="AT224" s="167" t="s">
        <v>296</v>
      </c>
      <c r="AU224" s="167" t="s">
        <v>166</v>
      </c>
      <c r="AV224" s="12" t="s">
        <v>86</v>
      </c>
      <c r="AW224" s="12" t="s">
        <v>33</v>
      </c>
      <c r="AX224" s="12" t="s">
        <v>78</v>
      </c>
      <c r="AY224" s="167" t="s">
        <v>150</v>
      </c>
    </row>
    <row r="225" spans="2:51" s="12" customFormat="1" ht="12">
      <c r="B225" s="166"/>
      <c r="D225" s="150" t="s">
        <v>296</v>
      </c>
      <c r="E225" s="167" t="s">
        <v>1</v>
      </c>
      <c r="F225" s="168" t="s">
        <v>2366</v>
      </c>
      <c r="H225" s="167" t="s">
        <v>1</v>
      </c>
      <c r="I225" s="169"/>
      <c r="L225" s="166"/>
      <c r="M225" s="170"/>
      <c r="T225" s="171"/>
      <c r="AT225" s="167" t="s">
        <v>296</v>
      </c>
      <c r="AU225" s="167" t="s">
        <v>166</v>
      </c>
      <c r="AV225" s="12" t="s">
        <v>86</v>
      </c>
      <c r="AW225" s="12" t="s">
        <v>33</v>
      </c>
      <c r="AX225" s="12" t="s">
        <v>78</v>
      </c>
      <c r="AY225" s="167" t="s">
        <v>150</v>
      </c>
    </row>
    <row r="226" spans="2:51" s="13" customFormat="1" ht="12">
      <c r="B226" s="172"/>
      <c r="D226" s="150" t="s">
        <v>296</v>
      </c>
      <c r="E226" s="173" t="s">
        <v>1</v>
      </c>
      <c r="F226" s="174" t="s">
        <v>2367</v>
      </c>
      <c r="H226" s="175">
        <v>12.2</v>
      </c>
      <c r="I226" s="176"/>
      <c r="L226" s="172"/>
      <c r="M226" s="177"/>
      <c r="T226" s="178"/>
      <c r="AT226" s="173" t="s">
        <v>296</v>
      </c>
      <c r="AU226" s="173" t="s">
        <v>166</v>
      </c>
      <c r="AV226" s="13" t="s">
        <v>89</v>
      </c>
      <c r="AW226" s="13" t="s">
        <v>33</v>
      </c>
      <c r="AX226" s="13" t="s">
        <v>78</v>
      </c>
      <c r="AY226" s="173" t="s">
        <v>150</v>
      </c>
    </row>
    <row r="227" spans="2:51" s="13" customFormat="1" ht="12">
      <c r="B227" s="172"/>
      <c r="D227" s="150" t="s">
        <v>296</v>
      </c>
      <c r="E227" s="173" t="s">
        <v>1</v>
      </c>
      <c r="F227" s="174" t="s">
        <v>2368</v>
      </c>
      <c r="H227" s="175">
        <v>142.8</v>
      </c>
      <c r="I227" s="176"/>
      <c r="L227" s="172"/>
      <c r="M227" s="177"/>
      <c r="T227" s="178"/>
      <c r="AT227" s="173" t="s">
        <v>296</v>
      </c>
      <c r="AU227" s="173" t="s">
        <v>166</v>
      </c>
      <c r="AV227" s="13" t="s">
        <v>89</v>
      </c>
      <c r="AW227" s="13" t="s">
        <v>33</v>
      </c>
      <c r="AX227" s="13" t="s">
        <v>78</v>
      </c>
      <c r="AY227" s="173" t="s">
        <v>150</v>
      </c>
    </row>
    <row r="228" spans="2:51" s="15" customFormat="1" ht="12">
      <c r="B228" s="186"/>
      <c r="D228" s="150" t="s">
        <v>296</v>
      </c>
      <c r="E228" s="187" t="s">
        <v>1</v>
      </c>
      <c r="F228" s="188" t="s">
        <v>430</v>
      </c>
      <c r="H228" s="189">
        <v>155</v>
      </c>
      <c r="I228" s="190"/>
      <c r="L228" s="186"/>
      <c r="M228" s="191"/>
      <c r="T228" s="192"/>
      <c r="AT228" s="187" t="s">
        <v>296</v>
      </c>
      <c r="AU228" s="187" t="s">
        <v>166</v>
      </c>
      <c r="AV228" s="15" t="s">
        <v>166</v>
      </c>
      <c r="AW228" s="15" t="s">
        <v>33</v>
      </c>
      <c r="AX228" s="15" t="s">
        <v>78</v>
      </c>
      <c r="AY228" s="187" t="s">
        <v>150</v>
      </c>
    </row>
    <row r="229" spans="2:51" s="12" customFormat="1" ht="12">
      <c r="B229" s="166"/>
      <c r="D229" s="150" t="s">
        <v>296</v>
      </c>
      <c r="E229" s="167" t="s">
        <v>1</v>
      </c>
      <c r="F229" s="168" t="s">
        <v>2072</v>
      </c>
      <c r="H229" s="167" t="s">
        <v>1</v>
      </c>
      <c r="I229" s="169"/>
      <c r="L229" s="166"/>
      <c r="M229" s="170"/>
      <c r="T229" s="171"/>
      <c r="AT229" s="167" t="s">
        <v>296</v>
      </c>
      <c r="AU229" s="167" t="s">
        <v>166</v>
      </c>
      <c r="AV229" s="12" t="s">
        <v>86</v>
      </c>
      <c r="AW229" s="12" t="s">
        <v>33</v>
      </c>
      <c r="AX229" s="12" t="s">
        <v>78</v>
      </c>
      <c r="AY229" s="167" t="s">
        <v>150</v>
      </c>
    </row>
    <row r="230" spans="2:51" s="12" customFormat="1" ht="12">
      <c r="B230" s="166"/>
      <c r="D230" s="150" t="s">
        <v>296</v>
      </c>
      <c r="E230" s="167" t="s">
        <v>1</v>
      </c>
      <c r="F230" s="168" t="s">
        <v>395</v>
      </c>
      <c r="H230" s="167" t="s">
        <v>1</v>
      </c>
      <c r="I230" s="169"/>
      <c r="L230" s="166"/>
      <c r="M230" s="170"/>
      <c r="T230" s="171"/>
      <c r="AT230" s="167" t="s">
        <v>296</v>
      </c>
      <c r="AU230" s="167" t="s">
        <v>166</v>
      </c>
      <c r="AV230" s="12" t="s">
        <v>86</v>
      </c>
      <c r="AW230" s="12" t="s">
        <v>33</v>
      </c>
      <c r="AX230" s="12" t="s">
        <v>78</v>
      </c>
      <c r="AY230" s="167" t="s">
        <v>150</v>
      </c>
    </row>
    <row r="231" spans="2:51" s="13" customFormat="1" ht="12">
      <c r="B231" s="172"/>
      <c r="D231" s="150" t="s">
        <v>296</v>
      </c>
      <c r="E231" s="173" t="s">
        <v>1</v>
      </c>
      <c r="F231" s="174" t="s">
        <v>2369</v>
      </c>
      <c r="H231" s="175">
        <v>-1</v>
      </c>
      <c r="I231" s="176"/>
      <c r="L231" s="172"/>
      <c r="M231" s="177"/>
      <c r="T231" s="178"/>
      <c r="AT231" s="173" t="s">
        <v>296</v>
      </c>
      <c r="AU231" s="173" t="s">
        <v>166</v>
      </c>
      <c r="AV231" s="13" t="s">
        <v>89</v>
      </c>
      <c r="AW231" s="13" t="s">
        <v>33</v>
      </c>
      <c r="AX231" s="13" t="s">
        <v>78</v>
      </c>
      <c r="AY231" s="173" t="s">
        <v>150</v>
      </c>
    </row>
    <row r="232" spans="2:51" s="15" customFormat="1" ht="12">
      <c r="B232" s="186"/>
      <c r="D232" s="150" t="s">
        <v>296</v>
      </c>
      <c r="E232" s="187" t="s">
        <v>1</v>
      </c>
      <c r="F232" s="188" t="s">
        <v>430</v>
      </c>
      <c r="H232" s="189">
        <v>-1</v>
      </c>
      <c r="I232" s="190"/>
      <c r="L232" s="186"/>
      <c r="M232" s="191"/>
      <c r="T232" s="192"/>
      <c r="AT232" s="187" t="s">
        <v>296</v>
      </c>
      <c r="AU232" s="187" t="s">
        <v>166</v>
      </c>
      <c r="AV232" s="15" t="s">
        <v>166</v>
      </c>
      <c r="AW232" s="15" t="s">
        <v>33</v>
      </c>
      <c r="AX232" s="15" t="s">
        <v>78</v>
      </c>
      <c r="AY232" s="187" t="s">
        <v>150</v>
      </c>
    </row>
    <row r="233" spans="2:51" s="14" customFormat="1" ht="12">
      <c r="B233" s="179"/>
      <c r="D233" s="150" t="s">
        <v>296</v>
      </c>
      <c r="E233" s="180" t="s">
        <v>1</v>
      </c>
      <c r="F233" s="181" t="s">
        <v>303</v>
      </c>
      <c r="H233" s="182">
        <v>154</v>
      </c>
      <c r="I233" s="183"/>
      <c r="L233" s="179"/>
      <c r="M233" s="184"/>
      <c r="T233" s="185"/>
      <c r="AT233" s="180" t="s">
        <v>296</v>
      </c>
      <c r="AU233" s="180" t="s">
        <v>166</v>
      </c>
      <c r="AV233" s="14" t="s">
        <v>171</v>
      </c>
      <c r="AW233" s="14" t="s">
        <v>33</v>
      </c>
      <c r="AX233" s="14" t="s">
        <v>86</v>
      </c>
      <c r="AY233" s="180" t="s">
        <v>150</v>
      </c>
    </row>
    <row r="234" spans="2:65" s="1" customFormat="1" ht="24.2" customHeight="1">
      <c r="B234" s="32"/>
      <c r="C234" s="154" t="s">
        <v>215</v>
      </c>
      <c r="D234" s="154" t="s">
        <v>172</v>
      </c>
      <c r="E234" s="155" t="s">
        <v>2370</v>
      </c>
      <c r="F234" s="156" t="s">
        <v>2371</v>
      </c>
      <c r="G234" s="157" t="s">
        <v>188</v>
      </c>
      <c r="H234" s="158">
        <v>17</v>
      </c>
      <c r="I234" s="159"/>
      <c r="J234" s="160">
        <f>ROUND(I234*H234,2)</f>
        <v>0</v>
      </c>
      <c r="K234" s="156" t="s">
        <v>294</v>
      </c>
      <c r="L234" s="32"/>
      <c r="M234" s="161" t="s">
        <v>1</v>
      </c>
      <c r="N234" s="162" t="s">
        <v>43</v>
      </c>
      <c r="P234" s="146">
        <f>O234*H234</f>
        <v>0</v>
      </c>
      <c r="Q234" s="146">
        <v>0</v>
      </c>
      <c r="R234" s="146">
        <f>Q234*H234</f>
        <v>0</v>
      </c>
      <c r="S234" s="146">
        <v>0.35</v>
      </c>
      <c r="T234" s="147">
        <f>S234*H234</f>
        <v>5.949999999999999</v>
      </c>
      <c r="AR234" s="148" t="s">
        <v>171</v>
      </c>
      <c r="AT234" s="148" t="s">
        <v>172</v>
      </c>
      <c r="AU234" s="148" t="s">
        <v>166</v>
      </c>
      <c r="AY234" s="17" t="s">
        <v>150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86</v>
      </c>
      <c r="BK234" s="149">
        <f>ROUND(I234*H234,2)</f>
        <v>0</v>
      </c>
      <c r="BL234" s="17" t="s">
        <v>171</v>
      </c>
      <c r="BM234" s="148" t="s">
        <v>2372</v>
      </c>
    </row>
    <row r="235" spans="2:51" s="12" customFormat="1" ht="12">
      <c r="B235" s="166"/>
      <c r="D235" s="150" t="s">
        <v>296</v>
      </c>
      <c r="E235" s="167" t="s">
        <v>1</v>
      </c>
      <c r="F235" s="168" t="s">
        <v>2351</v>
      </c>
      <c r="H235" s="167" t="s">
        <v>1</v>
      </c>
      <c r="I235" s="169"/>
      <c r="L235" s="166"/>
      <c r="M235" s="170"/>
      <c r="T235" s="171"/>
      <c r="AT235" s="167" t="s">
        <v>296</v>
      </c>
      <c r="AU235" s="167" t="s">
        <v>166</v>
      </c>
      <c r="AV235" s="12" t="s">
        <v>86</v>
      </c>
      <c r="AW235" s="12" t="s">
        <v>33</v>
      </c>
      <c r="AX235" s="12" t="s">
        <v>78</v>
      </c>
      <c r="AY235" s="167" t="s">
        <v>150</v>
      </c>
    </row>
    <row r="236" spans="2:51" s="12" customFormat="1" ht="12">
      <c r="B236" s="166"/>
      <c r="D236" s="150" t="s">
        <v>296</v>
      </c>
      <c r="E236" s="167" t="s">
        <v>1</v>
      </c>
      <c r="F236" s="168" t="s">
        <v>2373</v>
      </c>
      <c r="H236" s="167" t="s">
        <v>1</v>
      </c>
      <c r="I236" s="169"/>
      <c r="L236" s="166"/>
      <c r="M236" s="170"/>
      <c r="T236" s="171"/>
      <c r="AT236" s="167" t="s">
        <v>296</v>
      </c>
      <c r="AU236" s="167" t="s">
        <v>166</v>
      </c>
      <c r="AV236" s="12" t="s">
        <v>86</v>
      </c>
      <c r="AW236" s="12" t="s">
        <v>33</v>
      </c>
      <c r="AX236" s="12" t="s">
        <v>78</v>
      </c>
      <c r="AY236" s="167" t="s">
        <v>150</v>
      </c>
    </row>
    <row r="237" spans="2:51" s="13" customFormat="1" ht="12">
      <c r="B237" s="172"/>
      <c r="D237" s="150" t="s">
        <v>296</v>
      </c>
      <c r="E237" s="173" t="s">
        <v>1</v>
      </c>
      <c r="F237" s="174" t="s">
        <v>2374</v>
      </c>
      <c r="H237" s="175">
        <v>17</v>
      </c>
      <c r="I237" s="176"/>
      <c r="L237" s="172"/>
      <c r="M237" s="177"/>
      <c r="T237" s="178"/>
      <c r="AT237" s="173" t="s">
        <v>296</v>
      </c>
      <c r="AU237" s="173" t="s">
        <v>166</v>
      </c>
      <c r="AV237" s="13" t="s">
        <v>89</v>
      </c>
      <c r="AW237" s="13" t="s">
        <v>33</v>
      </c>
      <c r="AX237" s="13" t="s">
        <v>78</v>
      </c>
      <c r="AY237" s="173" t="s">
        <v>150</v>
      </c>
    </row>
    <row r="238" spans="2:51" s="15" customFormat="1" ht="12">
      <c r="B238" s="186"/>
      <c r="D238" s="150" t="s">
        <v>296</v>
      </c>
      <c r="E238" s="187" t="s">
        <v>1</v>
      </c>
      <c r="F238" s="188" t="s">
        <v>430</v>
      </c>
      <c r="H238" s="189">
        <v>17</v>
      </c>
      <c r="I238" s="190"/>
      <c r="L238" s="186"/>
      <c r="M238" s="191"/>
      <c r="T238" s="192"/>
      <c r="AT238" s="187" t="s">
        <v>296</v>
      </c>
      <c r="AU238" s="187" t="s">
        <v>166</v>
      </c>
      <c r="AV238" s="15" t="s">
        <v>166</v>
      </c>
      <c r="AW238" s="15" t="s">
        <v>33</v>
      </c>
      <c r="AX238" s="15" t="s">
        <v>78</v>
      </c>
      <c r="AY238" s="187" t="s">
        <v>150</v>
      </c>
    </row>
    <row r="239" spans="2:51" s="14" customFormat="1" ht="12">
      <c r="B239" s="179"/>
      <c r="D239" s="150" t="s">
        <v>296</v>
      </c>
      <c r="E239" s="180" t="s">
        <v>1</v>
      </c>
      <c r="F239" s="181" t="s">
        <v>303</v>
      </c>
      <c r="H239" s="182">
        <v>17</v>
      </c>
      <c r="I239" s="183"/>
      <c r="L239" s="179"/>
      <c r="M239" s="184"/>
      <c r="T239" s="185"/>
      <c r="AT239" s="180" t="s">
        <v>296</v>
      </c>
      <c r="AU239" s="180" t="s">
        <v>166</v>
      </c>
      <c r="AV239" s="14" t="s">
        <v>171</v>
      </c>
      <c r="AW239" s="14" t="s">
        <v>33</v>
      </c>
      <c r="AX239" s="14" t="s">
        <v>86</v>
      </c>
      <c r="AY239" s="180" t="s">
        <v>150</v>
      </c>
    </row>
    <row r="240" spans="2:65" s="1" customFormat="1" ht="21.75" customHeight="1">
      <c r="B240" s="32"/>
      <c r="C240" s="154" t="s">
        <v>220</v>
      </c>
      <c r="D240" s="154" t="s">
        <v>172</v>
      </c>
      <c r="E240" s="155" t="s">
        <v>1694</v>
      </c>
      <c r="F240" s="156" t="s">
        <v>1695</v>
      </c>
      <c r="G240" s="157" t="s">
        <v>715</v>
      </c>
      <c r="H240" s="158">
        <v>1983.738</v>
      </c>
      <c r="I240" s="159"/>
      <c r="J240" s="160">
        <f>ROUND(I240*H240,2)</f>
        <v>0</v>
      </c>
      <c r="K240" s="156" t="s">
        <v>294</v>
      </c>
      <c r="L240" s="32"/>
      <c r="M240" s="161" t="s">
        <v>1</v>
      </c>
      <c r="N240" s="162" t="s">
        <v>43</v>
      </c>
      <c r="P240" s="146">
        <f>O240*H240</f>
        <v>0</v>
      </c>
      <c r="Q240" s="146">
        <v>0</v>
      </c>
      <c r="R240" s="146">
        <f>Q240*H240</f>
        <v>0</v>
      </c>
      <c r="S240" s="146">
        <v>0</v>
      </c>
      <c r="T240" s="147">
        <f>S240*H240</f>
        <v>0</v>
      </c>
      <c r="AR240" s="148" t="s">
        <v>171</v>
      </c>
      <c r="AT240" s="148" t="s">
        <v>172</v>
      </c>
      <c r="AU240" s="148" t="s">
        <v>166</v>
      </c>
      <c r="AY240" s="17" t="s">
        <v>150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86</v>
      </c>
      <c r="BK240" s="149">
        <f>ROUND(I240*H240,2)</f>
        <v>0</v>
      </c>
      <c r="BL240" s="17" t="s">
        <v>171</v>
      </c>
      <c r="BM240" s="148" t="s">
        <v>2375</v>
      </c>
    </row>
    <row r="241" spans="2:51" s="13" customFormat="1" ht="12">
      <c r="B241" s="172"/>
      <c r="D241" s="150" t="s">
        <v>296</v>
      </c>
      <c r="E241" s="173" t="s">
        <v>1</v>
      </c>
      <c r="F241" s="174" t="s">
        <v>2376</v>
      </c>
      <c r="H241" s="175">
        <v>1983.738</v>
      </c>
      <c r="I241" s="176"/>
      <c r="L241" s="172"/>
      <c r="M241" s="177"/>
      <c r="T241" s="178"/>
      <c r="AT241" s="173" t="s">
        <v>296</v>
      </c>
      <c r="AU241" s="173" t="s">
        <v>166</v>
      </c>
      <c r="AV241" s="13" t="s">
        <v>89</v>
      </c>
      <c r="AW241" s="13" t="s">
        <v>33</v>
      </c>
      <c r="AX241" s="13" t="s">
        <v>78</v>
      </c>
      <c r="AY241" s="173" t="s">
        <v>150</v>
      </c>
    </row>
    <row r="242" spans="2:51" s="14" customFormat="1" ht="12">
      <c r="B242" s="179"/>
      <c r="D242" s="150" t="s">
        <v>296</v>
      </c>
      <c r="E242" s="180" t="s">
        <v>1</v>
      </c>
      <c r="F242" s="181" t="s">
        <v>303</v>
      </c>
      <c r="H242" s="182">
        <v>1983.738</v>
      </c>
      <c r="I242" s="183"/>
      <c r="L242" s="179"/>
      <c r="M242" s="184"/>
      <c r="T242" s="185"/>
      <c r="AT242" s="180" t="s">
        <v>296</v>
      </c>
      <c r="AU242" s="180" t="s">
        <v>166</v>
      </c>
      <c r="AV242" s="14" t="s">
        <v>171</v>
      </c>
      <c r="AW242" s="14" t="s">
        <v>33</v>
      </c>
      <c r="AX242" s="14" t="s">
        <v>86</v>
      </c>
      <c r="AY242" s="180" t="s">
        <v>150</v>
      </c>
    </row>
    <row r="243" spans="2:65" s="1" customFormat="1" ht="24.2" customHeight="1">
      <c r="B243" s="32"/>
      <c r="C243" s="154" t="s">
        <v>8</v>
      </c>
      <c r="D243" s="154" t="s">
        <v>172</v>
      </c>
      <c r="E243" s="155" t="s">
        <v>1700</v>
      </c>
      <c r="F243" s="156" t="s">
        <v>1701</v>
      </c>
      <c r="G243" s="157" t="s">
        <v>715</v>
      </c>
      <c r="H243" s="158">
        <v>31739.808</v>
      </c>
      <c r="I243" s="159"/>
      <c r="J243" s="160">
        <f>ROUND(I243*H243,2)</f>
        <v>0</v>
      </c>
      <c r="K243" s="156" t="s">
        <v>294</v>
      </c>
      <c r="L243" s="32"/>
      <c r="M243" s="161" t="s">
        <v>1</v>
      </c>
      <c r="N243" s="162" t="s">
        <v>43</v>
      </c>
      <c r="P243" s="146">
        <f>O243*H243</f>
        <v>0</v>
      </c>
      <c r="Q243" s="146">
        <v>0</v>
      </c>
      <c r="R243" s="146">
        <f>Q243*H243</f>
        <v>0</v>
      </c>
      <c r="S243" s="146">
        <v>0</v>
      </c>
      <c r="T243" s="147">
        <f>S243*H243</f>
        <v>0</v>
      </c>
      <c r="AR243" s="148" t="s">
        <v>171</v>
      </c>
      <c r="AT243" s="148" t="s">
        <v>172</v>
      </c>
      <c r="AU243" s="148" t="s">
        <v>166</v>
      </c>
      <c r="AY243" s="17" t="s">
        <v>150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7" t="s">
        <v>86</v>
      </c>
      <c r="BK243" s="149">
        <f>ROUND(I243*H243,2)</f>
        <v>0</v>
      </c>
      <c r="BL243" s="17" t="s">
        <v>171</v>
      </c>
      <c r="BM243" s="148" t="s">
        <v>2377</v>
      </c>
    </row>
    <row r="244" spans="2:51" s="12" customFormat="1" ht="12">
      <c r="B244" s="166"/>
      <c r="D244" s="150" t="s">
        <v>296</v>
      </c>
      <c r="E244" s="167" t="s">
        <v>1</v>
      </c>
      <c r="F244" s="168" t="s">
        <v>2166</v>
      </c>
      <c r="H244" s="167" t="s">
        <v>1</v>
      </c>
      <c r="I244" s="169"/>
      <c r="L244" s="166"/>
      <c r="M244" s="170"/>
      <c r="T244" s="171"/>
      <c r="AT244" s="167" t="s">
        <v>296</v>
      </c>
      <c r="AU244" s="167" t="s">
        <v>166</v>
      </c>
      <c r="AV244" s="12" t="s">
        <v>86</v>
      </c>
      <c r="AW244" s="12" t="s">
        <v>33</v>
      </c>
      <c r="AX244" s="12" t="s">
        <v>78</v>
      </c>
      <c r="AY244" s="167" t="s">
        <v>150</v>
      </c>
    </row>
    <row r="245" spans="2:51" s="13" customFormat="1" ht="12">
      <c r="B245" s="172"/>
      <c r="D245" s="150" t="s">
        <v>296</v>
      </c>
      <c r="E245" s="173" t="s">
        <v>1</v>
      </c>
      <c r="F245" s="174" t="s">
        <v>2378</v>
      </c>
      <c r="H245" s="175">
        <v>31739.808</v>
      </c>
      <c r="I245" s="176"/>
      <c r="L245" s="172"/>
      <c r="M245" s="177"/>
      <c r="T245" s="178"/>
      <c r="AT245" s="173" t="s">
        <v>296</v>
      </c>
      <c r="AU245" s="173" t="s">
        <v>166</v>
      </c>
      <c r="AV245" s="13" t="s">
        <v>89</v>
      </c>
      <c r="AW245" s="13" t="s">
        <v>33</v>
      </c>
      <c r="AX245" s="13" t="s">
        <v>86</v>
      </c>
      <c r="AY245" s="173" t="s">
        <v>150</v>
      </c>
    </row>
    <row r="246" spans="2:65" s="1" customFormat="1" ht="37.9" customHeight="1">
      <c r="B246" s="32"/>
      <c r="C246" s="154" t="s">
        <v>231</v>
      </c>
      <c r="D246" s="154" t="s">
        <v>172</v>
      </c>
      <c r="E246" s="155" t="s">
        <v>2379</v>
      </c>
      <c r="F246" s="156" t="s">
        <v>2380</v>
      </c>
      <c r="G246" s="157" t="s">
        <v>715</v>
      </c>
      <c r="H246" s="158">
        <v>30.721</v>
      </c>
      <c r="I246" s="159"/>
      <c r="J246" s="160">
        <f>ROUND(I246*H246,2)</f>
        <v>0</v>
      </c>
      <c r="K246" s="156" t="s">
        <v>294</v>
      </c>
      <c r="L246" s="32"/>
      <c r="M246" s="161" t="s">
        <v>1</v>
      </c>
      <c r="N246" s="162" t="s">
        <v>43</v>
      </c>
      <c r="P246" s="146">
        <f>O246*H246</f>
        <v>0</v>
      </c>
      <c r="Q246" s="146">
        <v>0</v>
      </c>
      <c r="R246" s="146">
        <f>Q246*H246</f>
        <v>0</v>
      </c>
      <c r="S246" s="146">
        <v>0</v>
      </c>
      <c r="T246" s="147">
        <f>S246*H246</f>
        <v>0</v>
      </c>
      <c r="AR246" s="148" t="s">
        <v>171</v>
      </c>
      <c r="AT246" s="148" t="s">
        <v>172</v>
      </c>
      <c r="AU246" s="148" t="s">
        <v>166</v>
      </c>
      <c r="AY246" s="17" t="s">
        <v>150</v>
      </c>
      <c r="BE246" s="149">
        <f>IF(N246="základní",J246,0)</f>
        <v>0</v>
      </c>
      <c r="BF246" s="149">
        <f>IF(N246="snížená",J246,0)</f>
        <v>0</v>
      </c>
      <c r="BG246" s="149">
        <f>IF(N246="zákl. přenesená",J246,0)</f>
        <v>0</v>
      </c>
      <c r="BH246" s="149">
        <f>IF(N246="sníž. přenesená",J246,0)</f>
        <v>0</v>
      </c>
      <c r="BI246" s="149">
        <f>IF(N246="nulová",J246,0)</f>
        <v>0</v>
      </c>
      <c r="BJ246" s="17" t="s">
        <v>86</v>
      </c>
      <c r="BK246" s="149">
        <f>ROUND(I246*H246,2)</f>
        <v>0</v>
      </c>
      <c r="BL246" s="17" t="s">
        <v>171</v>
      </c>
      <c r="BM246" s="148" t="s">
        <v>2381</v>
      </c>
    </row>
    <row r="247" spans="2:51" s="13" customFormat="1" ht="22.5">
      <c r="B247" s="172"/>
      <c r="D247" s="150" t="s">
        <v>296</v>
      </c>
      <c r="E247" s="173" t="s">
        <v>1</v>
      </c>
      <c r="F247" s="174" t="s">
        <v>2382</v>
      </c>
      <c r="H247" s="175">
        <v>5.47</v>
      </c>
      <c r="I247" s="176"/>
      <c r="L247" s="172"/>
      <c r="M247" s="177"/>
      <c r="T247" s="178"/>
      <c r="AT247" s="173" t="s">
        <v>296</v>
      </c>
      <c r="AU247" s="173" t="s">
        <v>166</v>
      </c>
      <c r="AV247" s="13" t="s">
        <v>89</v>
      </c>
      <c r="AW247" s="13" t="s">
        <v>33</v>
      </c>
      <c r="AX247" s="13" t="s">
        <v>78</v>
      </c>
      <c r="AY247" s="173" t="s">
        <v>150</v>
      </c>
    </row>
    <row r="248" spans="2:51" s="13" customFormat="1" ht="22.5">
      <c r="B248" s="172"/>
      <c r="D248" s="150" t="s">
        <v>296</v>
      </c>
      <c r="E248" s="173" t="s">
        <v>1</v>
      </c>
      <c r="F248" s="174" t="s">
        <v>2383</v>
      </c>
      <c r="H248" s="175">
        <v>1.04</v>
      </c>
      <c r="I248" s="176"/>
      <c r="L248" s="172"/>
      <c r="M248" s="177"/>
      <c r="T248" s="178"/>
      <c r="AT248" s="173" t="s">
        <v>296</v>
      </c>
      <c r="AU248" s="173" t="s">
        <v>166</v>
      </c>
      <c r="AV248" s="13" t="s">
        <v>89</v>
      </c>
      <c r="AW248" s="13" t="s">
        <v>33</v>
      </c>
      <c r="AX248" s="13" t="s">
        <v>78</v>
      </c>
      <c r="AY248" s="173" t="s">
        <v>150</v>
      </c>
    </row>
    <row r="249" spans="2:51" s="13" customFormat="1" ht="22.5">
      <c r="B249" s="172"/>
      <c r="D249" s="150" t="s">
        <v>296</v>
      </c>
      <c r="E249" s="173" t="s">
        <v>1</v>
      </c>
      <c r="F249" s="174" t="s">
        <v>2384</v>
      </c>
      <c r="H249" s="175">
        <v>2.373</v>
      </c>
      <c r="I249" s="176"/>
      <c r="L249" s="172"/>
      <c r="M249" s="177"/>
      <c r="T249" s="178"/>
      <c r="AT249" s="173" t="s">
        <v>296</v>
      </c>
      <c r="AU249" s="173" t="s">
        <v>166</v>
      </c>
      <c r="AV249" s="13" t="s">
        <v>89</v>
      </c>
      <c r="AW249" s="13" t="s">
        <v>33</v>
      </c>
      <c r="AX249" s="13" t="s">
        <v>78</v>
      </c>
      <c r="AY249" s="173" t="s">
        <v>150</v>
      </c>
    </row>
    <row r="250" spans="2:51" s="13" customFormat="1" ht="22.5">
      <c r="B250" s="172"/>
      <c r="D250" s="150" t="s">
        <v>296</v>
      </c>
      <c r="E250" s="173" t="s">
        <v>1</v>
      </c>
      <c r="F250" s="174" t="s">
        <v>2385</v>
      </c>
      <c r="H250" s="175">
        <v>15.888</v>
      </c>
      <c r="I250" s="176"/>
      <c r="L250" s="172"/>
      <c r="M250" s="177"/>
      <c r="T250" s="178"/>
      <c r="AT250" s="173" t="s">
        <v>296</v>
      </c>
      <c r="AU250" s="173" t="s">
        <v>166</v>
      </c>
      <c r="AV250" s="13" t="s">
        <v>89</v>
      </c>
      <c r="AW250" s="13" t="s">
        <v>33</v>
      </c>
      <c r="AX250" s="13" t="s">
        <v>78</v>
      </c>
      <c r="AY250" s="173" t="s">
        <v>150</v>
      </c>
    </row>
    <row r="251" spans="2:51" s="13" customFormat="1" ht="22.5">
      <c r="B251" s="172"/>
      <c r="D251" s="150" t="s">
        <v>296</v>
      </c>
      <c r="E251" s="173" t="s">
        <v>1</v>
      </c>
      <c r="F251" s="174" t="s">
        <v>2386</v>
      </c>
      <c r="H251" s="175">
        <v>5.95</v>
      </c>
      <c r="I251" s="176"/>
      <c r="L251" s="172"/>
      <c r="M251" s="177"/>
      <c r="T251" s="178"/>
      <c r="AT251" s="173" t="s">
        <v>296</v>
      </c>
      <c r="AU251" s="173" t="s">
        <v>166</v>
      </c>
      <c r="AV251" s="13" t="s">
        <v>89</v>
      </c>
      <c r="AW251" s="13" t="s">
        <v>33</v>
      </c>
      <c r="AX251" s="13" t="s">
        <v>78</v>
      </c>
      <c r="AY251" s="173" t="s">
        <v>150</v>
      </c>
    </row>
    <row r="252" spans="2:51" s="14" customFormat="1" ht="12">
      <c r="B252" s="179"/>
      <c r="D252" s="150" t="s">
        <v>296</v>
      </c>
      <c r="E252" s="180" t="s">
        <v>1</v>
      </c>
      <c r="F252" s="181" t="s">
        <v>303</v>
      </c>
      <c r="H252" s="182">
        <v>30.721</v>
      </c>
      <c r="I252" s="183"/>
      <c r="L252" s="179"/>
      <c r="M252" s="184"/>
      <c r="T252" s="185"/>
      <c r="AT252" s="180" t="s">
        <v>296</v>
      </c>
      <c r="AU252" s="180" t="s">
        <v>166</v>
      </c>
      <c r="AV252" s="14" t="s">
        <v>171</v>
      </c>
      <c r="AW252" s="14" t="s">
        <v>33</v>
      </c>
      <c r="AX252" s="14" t="s">
        <v>86</v>
      </c>
      <c r="AY252" s="180" t="s">
        <v>150</v>
      </c>
    </row>
    <row r="253" spans="2:65" s="1" customFormat="1" ht="44.25" customHeight="1">
      <c r="B253" s="32"/>
      <c r="C253" s="154" t="s">
        <v>236</v>
      </c>
      <c r="D253" s="154" t="s">
        <v>172</v>
      </c>
      <c r="E253" s="155" t="s">
        <v>1731</v>
      </c>
      <c r="F253" s="156" t="s">
        <v>1732</v>
      </c>
      <c r="G253" s="157" t="s">
        <v>715</v>
      </c>
      <c r="H253" s="158">
        <v>1953.017</v>
      </c>
      <c r="I253" s="159"/>
      <c r="J253" s="160">
        <f>ROUND(I253*H253,2)</f>
        <v>0</v>
      </c>
      <c r="K253" s="156" t="s">
        <v>294</v>
      </c>
      <c r="L253" s="32"/>
      <c r="M253" s="161" t="s">
        <v>1</v>
      </c>
      <c r="N253" s="162" t="s">
        <v>43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AR253" s="148" t="s">
        <v>171</v>
      </c>
      <c r="AT253" s="148" t="s">
        <v>172</v>
      </c>
      <c r="AU253" s="148" t="s">
        <v>166</v>
      </c>
      <c r="AY253" s="17" t="s">
        <v>150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7" t="s">
        <v>86</v>
      </c>
      <c r="BK253" s="149">
        <f>ROUND(I253*H253,2)</f>
        <v>0</v>
      </c>
      <c r="BL253" s="17" t="s">
        <v>171</v>
      </c>
      <c r="BM253" s="148" t="s">
        <v>2387</v>
      </c>
    </row>
    <row r="254" spans="2:51" s="13" customFormat="1" ht="12">
      <c r="B254" s="172"/>
      <c r="D254" s="150" t="s">
        <v>296</v>
      </c>
      <c r="E254" s="173" t="s">
        <v>1</v>
      </c>
      <c r="F254" s="174" t="s">
        <v>2388</v>
      </c>
      <c r="H254" s="175">
        <v>1953.017</v>
      </c>
      <c r="I254" s="176"/>
      <c r="L254" s="172"/>
      <c r="M254" s="177"/>
      <c r="T254" s="178"/>
      <c r="AT254" s="173" t="s">
        <v>296</v>
      </c>
      <c r="AU254" s="173" t="s">
        <v>166</v>
      </c>
      <c r="AV254" s="13" t="s">
        <v>89</v>
      </c>
      <c r="AW254" s="13" t="s">
        <v>33</v>
      </c>
      <c r="AX254" s="13" t="s">
        <v>78</v>
      </c>
      <c r="AY254" s="173" t="s">
        <v>150</v>
      </c>
    </row>
    <row r="255" spans="2:51" s="14" customFormat="1" ht="12">
      <c r="B255" s="179"/>
      <c r="D255" s="150" t="s">
        <v>296</v>
      </c>
      <c r="E255" s="180" t="s">
        <v>1</v>
      </c>
      <c r="F255" s="181" t="s">
        <v>303</v>
      </c>
      <c r="H255" s="182">
        <v>1953.017</v>
      </c>
      <c r="I255" s="183"/>
      <c r="L255" s="179"/>
      <c r="M255" s="184"/>
      <c r="T255" s="185"/>
      <c r="AT255" s="180" t="s">
        <v>296</v>
      </c>
      <c r="AU255" s="180" t="s">
        <v>166</v>
      </c>
      <c r="AV255" s="14" t="s">
        <v>171</v>
      </c>
      <c r="AW255" s="14" t="s">
        <v>33</v>
      </c>
      <c r="AX255" s="14" t="s">
        <v>86</v>
      </c>
      <c r="AY255" s="180" t="s">
        <v>150</v>
      </c>
    </row>
    <row r="256" spans="2:63" s="11" customFormat="1" ht="20.85" customHeight="1">
      <c r="B256" s="124"/>
      <c r="D256" s="125" t="s">
        <v>77</v>
      </c>
      <c r="E256" s="134" t="s">
        <v>2170</v>
      </c>
      <c r="F256" s="134" t="s">
        <v>2171</v>
      </c>
      <c r="I256" s="127"/>
      <c r="J256" s="135">
        <f>BK256</f>
        <v>0</v>
      </c>
      <c r="L256" s="124"/>
      <c r="M256" s="129"/>
      <c r="P256" s="130">
        <f>SUM(P257:P293)</f>
        <v>0</v>
      </c>
      <c r="R256" s="130">
        <f>SUM(R257:R293)</f>
        <v>0.09786699999999998</v>
      </c>
      <c r="T256" s="131">
        <f>SUM(T257:T293)</f>
        <v>1551.7187</v>
      </c>
      <c r="AR256" s="125" t="s">
        <v>86</v>
      </c>
      <c r="AT256" s="132" t="s">
        <v>77</v>
      </c>
      <c r="AU256" s="132" t="s">
        <v>89</v>
      </c>
      <c r="AY256" s="125" t="s">
        <v>150</v>
      </c>
      <c r="BK256" s="133">
        <f>SUM(BK257:BK293)</f>
        <v>0</v>
      </c>
    </row>
    <row r="257" spans="2:65" s="1" customFormat="1" ht="24.2" customHeight="1">
      <c r="B257" s="32"/>
      <c r="C257" s="154" t="s">
        <v>243</v>
      </c>
      <c r="D257" s="154" t="s">
        <v>172</v>
      </c>
      <c r="E257" s="155" t="s">
        <v>347</v>
      </c>
      <c r="F257" s="156" t="s">
        <v>348</v>
      </c>
      <c r="G257" s="157" t="s">
        <v>293</v>
      </c>
      <c r="H257" s="158">
        <v>4401.7</v>
      </c>
      <c r="I257" s="159"/>
      <c r="J257" s="160">
        <f>ROUND(I257*H257,2)</f>
        <v>0</v>
      </c>
      <c r="K257" s="156" t="s">
        <v>294</v>
      </c>
      <c r="L257" s="32"/>
      <c r="M257" s="161" t="s">
        <v>1</v>
      </c>
      <c r="N257" s="162" t="s">
        <v>43</v>
      </c>
      <c r="P257" s="146">
        <f>O257*H257</f>
        <v>0</v>
      </c>
      <c r="Q257" s="146">
        <v>0</v>
      </c>
      <c r="R257" s="146">
        <f>Q257*H257</f>
        <v>0</v>
      </c>
      <c r="S257" s="146">
        <v>0.316</v>
      </c>
      <c r="T257" s="147">
        <f>S257*H257</f>
        <v>1390.9371999999998</v>
      </c>
      <c r="AR257" s="148" t="s">
        <v>171</v>
      </c>
      <c r="AT257" s="148" t="s">
        <v>172</v>
      </c>
      <c r="AU257" s="148" t="s">
        <v>166</v>
      </c>
      <c r="AY257" s="17" t="s">
        <v>150</v>
      </c>
      <c r="BE257" s="149">
        <f>IF(N257="základní",J257,0)</f>
        <v>0</v>
      </c>
      <c r="BF257" s="149">
        <f>IF(N257="snížená",J257,0)</f>
        <v>0</v>
      </c>
      <c r="BG257" s="149">
        <f>IF(N257="zákl. přenesená",J257,0)</f>
        <v>0</v>
      </c>
      <c r="BH257" s="149">
        <f>IF(N257="sníž. přenesená",J257,0)</f>
        <v>0</v>
      </c>
      <c r="BI257" s="149">
        <f>IF(N257="nulová",J257,0)</f>
        <v>0</v>
      </c>
      <c r="BJ257" s="17" t="s">
        <v>86</v>
      </c>
      <c r="BK257" s="149">
        <f>ROUND(I257*H257,2)</f>
        <v>0</v>
      </c>
      <c r="BL257" s="17" t="s">
        <v>171</v>
      </c>
      <c r="BM257" s="148" t="s">
        <v>2389</v>
      </c>
    </row>
    <row r="258" spans="2:51" s="12" customFormat="1" ht="12">
      <c r="B258" s="166"/>
      <c r="D258" s="150" t="s">
        <v>296</v>
      </c>
      <c r="E258" s="167" t="s">
        <v>1</v>
      </c>
      <c r="F258" s="168" t="s">
        <v>2351</v>
      </c>
      <c r="H258" s="167" t="s">
        <v>1</v>
      </c>
      <c r="I258" s="169"/>
      <c r="L258" s="166"/>
      <c r="M258" s="170"/>
      <c r="T258" s="171"/>
      <c r="AT258" s="167" t="s">
        <v>296</v>
      </c>
      <c r="AU258" s="167" t="s">
        <v>166</v>
      </c>
      <c r="AV258" s="12" t="s">
        <v>86</v>
      </c>
      <c r="AW258" s="12" t="s">
        <v>33</v>
      </c>
      <c r="AX258" s="12" t="s">
        <v>78</v>
      </c>
      <c r="AY258" s="167" t="s">
        <v>150</v>
      </c>
    </row>
    <row r="259" spans="2:51" s="12" customFormat="1" ht="12">
      <c r="B259" s="166"/>
      <c r="D259" s="150" t="s">
        <v>296</v>
      </c>
      <c r="E259" s="167" t="s">
        <v>1</v>
      </c>
      <c r="F259" s="168" t="s">
        <v>2390</v>
      </c>
      <c r="H259" s="167" t="s">
        <v>1</v>
      </c>
      <c r="I259" s="169"/>
      <c r="L259" s="166"/>
      <c r="M259" s="170"/>
      <c r="T259" s="171"/>
      <c r="AT259" s="167" t="s">
        <v>296</v>
      </c>
      <c r="AU259" s="167" t="s">
        <v>166</v>
      </c>
      <c r="AV259" s="12" t="s">
        <v>86</v>
      </c>
      <c r="AW259" s="12" t="s">
        <v>33</v>
      </c>
      <c r="AX259" s="12" t="s">
        <v>78</v>
      </c>
      <c r="AY259" s="167" t="s">
        <v>150</v>
      </c>
    </row>
    <row r="260" spans="2:51" s="13" customFormat="1" ht="12">
      <c r="B260" s="172"/>
      <c r="D260" s="150" t="s">
        <v>296</v>
      </c>
      <c r="E260" s="173" t="s">
        <v>1</v>
      </c>
      <c r="F260" s="174" t="s">
        <v>2353</v>
      </c>
      <c r="H260" s="175">
        <v>474</v>
      </c>
      <c r="I260" s="176"/>
      <c r="L260" s="172"/>
      <c r="M260" s="177"/>
      <c r="T260" s="178"/>
      <c r="AT260" s="173" t="s">
        <v>296</v>
      </c>
      <c r="AU260" s="173" t="s">
        <v>166</v>
      </c>
      <c r="AV260" s="13" t="s">
        <v>89</v>
      </c>
      <c r="AW260" s="13" t="s">
        <v>33</v>
      </c>
      <c r="AX260" s="13" t="s">
        <v>78</v>
      </c>
      <c r="AY260" s="173" t="s">
        <v>150</v>
      </c>
    </row>
    <row r="261" spans="2:51" s="13" customFormat="1" ht="12">
      <c r="B261" s="172"/>
      <c r="D261" s="150" t="s">
        <v>296</v>
      </c>
      <c r="E261" s="173" t="s">
        <v>1</v>
      </c>
      <c r="F261" s="174" t="s">
        <v>2354</v>
      </c>
      <c r="H261" s="175">
        <v>1573</v>
      </c>
      <c r="I261" s="176"/>
      <c r="L261" s="172"/>
      <c r="M261" s="177"/>
      <c r="T261" s="178"/>
      <c r="AT261" s="173" t="s">
        <v>296</v>
      </c>
      <c r="AU261" s="173" t="s">
        <v>166</v>
      </c>
      <c r="AV261" s="13" t="s">
        <v>89</v>
      </c>
      <c r="AW261" s="13" t="s">
        <v>33</v>
      </c>
      <c r="AX261" s="13" t="s">
        <v>78</v>
      </c>
      <c r="AY261" s="173" t="s">
        <v>150</v>
      </c>
    </row>
    <row r="262" spans="2:51" s="13" customFormat="1" ht="12">
      <c r="B262" s="172"/>
      <c r="D262" s="150" t="s">
        <v>296</v>
      </c>
      <c r="E262" s="173" t="s">
        <v>1</v>
      </c>
      <c r="F262" s="174" t="s">
        <v>2355</v>
      </c>
      <c r="H262" s="175">
        <v>3417</v>
      </c>
      <c r="I262" s="176"/>
      <c r="L262" s="172"/>
      <c r="M262" s="177"/>
      <c r="T262" s="178"/>
      <c r="AT262" s="173" t="s">
        <v>296</v>
      </c>
      <c r="AU262" s="173" t="s">
        <v>166</v>
      </c>
      <c r="AV262" s="13" t="s">
        <v>89</v>
      </c>
      <c r="AW262" s="13" t="s">
        <v>33</v>
      </c>
      <c r="AX262" s="13" t="s">
        <v>78</v>
      </c>
      <c r="AY262" s="173" t="s">
        <v>150</v>
      </c>
    </row>
    <row r="263" spans="2:51" s="15" customFormat="1" ht="12">
      <c r="B263" s="186"/>
      <c r="D263" s="150" t="s">
        <v>296</v>
      </c>
      <c r="E263" s="187" t="s">
        <v>1</v>
      </c>
      <c r="F263" s="188" t="s">
        <v>430</v>
      </c>
      <c r="H263" s="189">
        <v>5464</v>
      </c>
      <c r="I263" s="190"/>
      <c r="L263" s="186"/>
      <c r="M263" s="191"/>
      <c r="T263" s="192"/>
      <c r="AT263" s="187" t="s">
        <v>296</v>
      </c>
      <c r="AU263" s="187" t="s">
        <v>166</v>
      </c>
      <c r="AV263" s="15" t="s">
        <v>166</v>
      </c>
      <c r="AW263" s="15" t="s">
        <v>33</v>
      </c>
      <c r="AX263" s="15" t="s">
        <v>78</v>
      </c>
      <c r="AY263" s="187" t="s">
        <v>150</v>
      </c>
    </row>
    <row r="264" spans="2:51" s="12" customFormat="1" ht="12">
      <c r="B264" s="166"/>
      <c r="D264" s="150" t="s">
        <v>296</v>
      </c>
      <c r="E264" s="167" t="s">
        <v>1</v>
      </c>
      <c r="F264" s="168" t="s">
        <v>2072</v>
      </c>
      <c r="H264" s="167" t="s">
        <v>1</v>
      </c>
      <c r="I264" s="169"/>
      <c r="L264" s="166"/>
      <c r="M264" s="170"/>
      <c r="T264" s="171"/>
      <c r="AT264" s="167" t="s">
        <v>296</v>
      </c>
      <c r="AU264" s="167" t="s">
        <v>166</v>
      </c>
      <c r="AV264" s="12" t="s">
        <v>86</v>
      </c>
      <c r="AW264" s="12" t="s">
        <v>33</v>
      </c>
      <c r="AX264" s="12" t="s">
        <v>78</v>
      </c>
      <c r="AY264" s="167" t="s">
        <v>150</v>
      </c>
    </row>
    <row r="265" spans="2:51" s="12" customFormat="1" ht="12">
      <c r="B265" s="166"/>
      <c r="D265" s="150" t="s">
        <v>296</v>
      </c>
      <c r="E265" s="167" t="s">
        <v>1</v>
      </c>
      <c r="F265" s="168" t="s">
        <v>2391</v>
      </c>
      <c r="H265" s="167" t="s">
        <v>1</v>
      </c>
      <c r="I265" s="169"/>
      <c r="L265" s="166"/>
      <c r="M265" s="170"/>
      <c r="T265" s="171"/>
      <c r="AT265" s="167" t="s">
        <v>296</v>
      </c>
      <c r="AU265" s="167" t="s">
        <v>166</v>
      </c>
      <c r="AV265" s="12" t="s">
        <v>86</v>
      </c>
      <c r="AW265" s="12" t="s">
        <v>33</v>
      </c>
      <c r="AX265" s="12" t="s">
        <v>78</v>
      </c>
      <c r="AY265" s="167" t="s">
        <v>150</v>
      </c>
    </row>
    <row r="266" spans="2:51" s="13" customFormat="1" ht="12">
      <c r="B266" s="172"/>
      <c r="D266" s="150" t="s">
        <v>296</v>
      </c>
      <c r="E266" s="173" t="s">
        <v>1</v>
      </c>
      <c r="F266" s="174" t="s">
        <v>2357</v>
      </c>
      <c r="H266" s="175">
        <v>-99.1</v>
      </c>
      <c r="I266" s="176"/>
      <c r="L266" s="172"/>
      <c r="M266" s="177"/>
      <c r="T266" s="178"/>
      <c r="AT266" s="173" t="s">
        <v>296</v>
      </c>
      <c r="AU266" s="173" t="s">
        <v>166</v>
      </c>
      <c r="AV266" s="13" t="s">
        <v>89</v>
      </c>
      <c r="AW266" s="13" t="s">
        <v>33</v>
      </c>
      <c r="AX266" s="13" t="s">
        <v>78</v>
      </c>
      <c r="AY266" s="173" t="s">
        <v>150</v>
      </c>
    </row>
    <row r="267" spans="2:51" s="13" customFormat="1" ht="12">
      <c r="B267" s="172"/>
      <c r="D267" s="150" t="s">
        <v>296</v>
      </c>
      <c r="E267" s="173" t="s">
        <v>1</v>
      </c>
      <c r="F267" s="174" t="s">
        <v>2358</v>
      </c>
      <c r="H267" s="175">
        <v>-263.7</v>
      </c>
      <c r="I267" s="176"/>
      <c r="L267" s="172"/>
      <c r="M267" s="177"/>
      <c r="T267" s="178"/>
      <c r="AT267" s="173" t="s">
        <v>296</v>
      </c>
      <c r="AU267" s="173" t="s">
        <v>166</v>
      </c>
      <c r="AV267" s="13" t="s">
        <v>89</v>
      </c>
      <c r="AW267" s="13" t="s">
        <v>33</v>
      </c>
      <c r="AX267" s="13" t="s">
        <v>78</v>
      </c>
      <c r="AY267" s="173" t="s">
        <v>150</v>
      </c>
    </row>
    <row r="268" spans="2:51" s="13" customFormat="1" ht="22.5">
      <c r="B268" s="172"/>
      <c r="D268" s="150" t="s">
        <v>296</v>
      </c>
      <c r="E268" s="173" t="s">
        <v>1</v>
      </c>
      <c r="F268" s="174" t="s">
        <v>2359</v>
      </c>
      <c r="H268" s="175">
        <v>-696.1</v>
      </c>
      <c r="I268" s="176"/>
      <c r="L268" s="172"/>
      <c r="M268" s="177"/>
      <c r="T268" s="178"/>
      <c r="AT268" s="173" t="s">
        <v>296</v>
      </c>
      <c r="AU268" s="173" t="s">
        <v>166</v>
      </c>
      <c r="AV268" s="13" t="s">
        <v>89</v>
      </c>
      <c r="AW268" s="13" t="s">
        <v>33</v>
      </c>
      <c r="AX268" s="13" t="s">
        <v>78</v>
      </c>
      <c r="AY268" s="173" t="s">
        <v>150</v>
      </c>
    </row>
    <row r="269" spans="2:51" s="13" customFormat="1" ht="12">
      <c r="B269" s="172"/>
      <c r="D269" s="150" t="s">
        <v>296</v>
      </c>
      <c r="E269" s="173" t="s">
        <v>1</v>
      </c>
      <c r="F269" s="174" t="s">
        <v>2360</v>
      </c>
      <c r="H269" s="175">
        <v>-3.4</v>
      </c>
      <c r="I269" s="176"/>
      <c r="L269" s="172"/>
      <c r="M269" s="177"/>
      <c r="T269" s="178"/>
      <c r="AT269" s="173" t="s">
        <v>296</v>
      </c>
      <c r="AU269" s="173" t="s">
        <v>166</v>
      </c>
      <c r="AV269" s="13" t="s">
        <v>89</v>
      </c>
      <c r="AW269" s="13" t="s">
        <v>33</v>
      </c>
      <c r="AX269" s="13" t="s">
        <v>78</v>
      </c>
      <c r="AY269" s="173" t="s">
        <v>150</v>
      </c>
    </row>
    <row r="270" spans="2:51" s="15" customFormat="1" ht="12">
      <c r="B270" s="186"/>
      <c r="D270" s="150" t="s">
        <v>296</v>
      </c>
      <c r="E270" s="187" t="s">
        <v>1</v>
      </c>
      <c r="F270" s="188" t="s">
        <v>430</v>
      </c>
      <c r="H270" s="189">
        <v>-1062.3</v>
      </c>
      <c r="I270" s="190"/>
      <c r="L270" s="186"/>
      <c r="M270" s="191"/>
      <c r="T270" s="192"/>
      <c r="AT270" s="187" t="s">
        <v>296</v>
      </c>
      <c r="AU270" s="187" t="s">
        <v>166</v>
      </c>
      <c r="AV270" s="15" t="s">
        <v>166</v>
      </c>
      <c r="AW270" s="15" t="s">
        <v>33</v>
      </c>
      <c r="AX270" s="15" t="s">
        <v>78</v>
      </c>
      <c r="AY270" s="187" t="s">
        <v>150</v>
      </c>
    </row>
    <row r="271" spans="2:51" s="14" customFormat="1" ht="12">
      <c r="B271" s="179"/>
      <c r="D271" s="150" t="s">
        <v>296</v>
      </c>
      <c r="E271" s="180" t="s">
        <v>1</v>
      </c>
      <c r="F271" s="181" t="s">
        <v>303</v>
      </c>
      <c r="H271" s="182">
        <v>4401.7</v>
      </c>
      <c r="I271" s="183"/>
      <c r="L271" s="179"/>
      <c r="M271" s="184"/>
      <c r="T271" s="185"/>
      <c r="AT271" s="180" t="s">
        <v>296</v>
      </c>
      <c r="AU271" s="180" t="s">
        <v>166</v>
      </c>
      <c r="AV271" s="14" t="s">
        <v>171</v>
      </c>
      <c r="AW271" s="14" t="s">
        <v>33</v>
      </c>
      <c r="AX271" s="14" t="s">
        <v>86</v>
      </c>
      <c r="AY271" s="180" t="s">
        <v>150</v>
      </c>
    </row>
    <row r="272" spans="2:65" s="1" customFormat="1" ht="33" customHeight="1">
      <c r="B272" s="32"/>
      <c r="C272" s="154" t="s">
        <v>247</v>
      </c>
      <c r="D272" s="154" t="s">
        <v>172</v>
      </c>
      <c r="E272" s="155" t="s">
        <v>354</v>
      </c>
      <c r="F272" s="156" t="s">
        <v>355</v>
      </c>
      <c r="G272" s="157" t="s">
        <v>293</v>
      </c>
      <c r="H272" s="158">
        <v>1398.1</v>
      </c>
      <c r="I272" s="159"/>
      <c r="J272" s="160">
        <f>ROUND(I272*H272,2)</f>
        <v>0</v>
      </c>
      <c r="K272" s="156" t="s">
        <v>294</v>
      </c>
      <c r="L272" s="32"/>
      <c r="M272" s="161" t="s">
        <v>1</v>
      </c>
      <c r="N272" s="162" t="s">
        <v>43</v>
      </c>
      <c r="P272" s="146">
        <f>O272*H272</f>
        <v>0</v>
      </c>
      <c r="Q272" s="146">
        <v>7E-05</v>
      </c>
      <c r="R272" s="146">
        <f>Q272*H272</f>
        <v>0.09786699999999998</v>
      </c>
      <c r="S272" s="146">
        <v>0.115</v>
      </c>
      <c r="T272" s="147">
        <f>S272*H272</f>
        <v>160.7815</v>
      </c>
      <c r="AR272" s="148" t="s">
        <v>171</v>
      </c>
      <c r="AT272" s="148" t="s">
        <v>172</v>
      </c>
      <c r="AU272" s="148" t="s">
        <v>166</v>
      </c>
      <c r="AY272" s="17" t="s">
        <v>150</v>
      </c>
      <c r="BE272" s="149">
        <f>IF(N272="základní",J272,0)</f>
        <v>0</v>
      </c>
      <c r="BF272" s="149">
        <f>IF(N272="snížená",J272,0)</f>
        <v>0</v>
      </c>
      <c r="BG272" s="149">
        <f>IF(N272="zákl. přenesená",J272,0)</f>
        <v>0</v>
      </c>
      <c r="BH272" s="149">
        <f>IF(N272="sníž. přenesená",J272,0)</f>
        <v>0</v>
      </c>
      <c r="BI272" s="149">
        <f>IF(N272="nulová",J272,0)</f>
        <v>0</v>
      </c>
      <c r="BJ272" s="17" t="s">
        <v>86</v>
      </c>
      <c r="BK272" s="149">
        <f>ROUND(I272*H272,2)</f>
        <v>0</v>
      </c>
      <c r="BL272" s="17" t="s">
        <v>171</v>
      </c>
      <c r="BM272" s="148" t="s">
        <v>2392</v>
      </c>
    </row>
    <row r="273" spans="2:51" s="12" customFormat="1" ht="12">
      <c r="B273" s="166"/>
      <c r="D273" s="150" t="s">
        <v>296</v>
      </c>
      <c r="E273" s="167" t="s">
        <v>1</v>
      </c>
      <c r="F273" s="168" t="s">
        <v>2351</v>
      </c>
      <c r="H273" s="167" t="s">
        <v>1</v>
      </c>
      <c r="I273" s="169"/>
      <c r="L273" s="166"/>
      <c r="M273" s="170"/>
      <c r="T273" s="171"/>
      <c r="AT273" s="167" t="s">
        <v>296</v>
      </c>
      <c r="AU273" s="167" t="s">
        <v>166</v>
      </c>
      <c r="AV273" s="12" t="s">
        <v>86</v>
      </c>
      <c r="AW273" s="12" t="s">
        <v>33</v>
      </c>
      <c r="AX273" s="12" t="s">
        <v>78</v>
      </c>
      <c r="AY273" s="167" t="s">
        <v>150</v>
      </c>
    </row>
    <row r="274" spans="2:51" s="12" customFormat="1" ht="12">
      <c r="B274" s="166"/>
      <c r="D274" s="150" t="s">
        <v>296</v>
      </c>
      <c r="E274" s="167" t="s">
        <v>1</v>
      </c>
      <c r="F274" s="168" t="s">
        <v>2393</v>
      </c>
      <c r="H274" s="167" t="s">
        <v>1</v>
      </c>
      <c r="I274" s="169"/>
      <c r="L274" s="166"/>
      <c r="M274" s="170"/>
      <c r="T274" s="171"/>
      <c r="AT274" s="167" t="s">
        <v>296</v>
      </c>
      <c r="AU274" s="167" t="s">
        <v>166</v>
      </c>
      <c r="AV274" s="12" t="s">
        <v>86</v>
      </c>
      <c r="AW274" s="12" t="s">
        <v>33</v>
      </c>
      <c r="AX274" s="12" t="s">
        <v>78</v>
      </c>
      <c r="AY274" s="167" t="s">
        <v>150</v>
      </c>
    </row>
    <row r="275" spans="2:51" s="13" customFormat="1" ht="12">
      <c r="B275" s="172"/>
      <c r="D275" s="150" t="s">
        <v>296</v>
      </c>
      <c r="E275" s="173" t="s">
        <v>1</v>
      </c>
      <c r="F275" s="174" t="s">
        <v>2394</v>
      </c>
      <c r="H275" s="175">
        <v>121</v>
      </c>
      <c r="I275" s="176"/>
      <c r="L275" s="172"/>
      <c r="M275" s="177"/>
      <c r="T275" s="178"/>
      <c r="AT275" s="173" t="s">
        <v>296</v>
      </c>
      <c r="AU275" s="173" t="s">
        <v>166</v>
      </c>
      <c r="AV275" s="13" t="s">
        <v>89</v>
      </c>
      <c r="AW275" s="13" t="s">
        <v>33</v>
      </c>
      <c r="AX275" s="13" t="s">
        <v>78</v>
      </c>
      <c r="AY275" s="173" t="s">
        <v>150</v>
      </c>
    </row>
    <row r="276" spans="2:51" s="13" customFormat="1" ht="12">
      <c r="B276" s="172"/>
      <c r="D276" s="150" t="s">
        <v>296</v>
      </c>
      <c r="E276" s="173" t="s">
        <v>1</v>
      </c>
      <c r="F276" s="174" t="s">
        <v>2395</v>
      </c>
      <c r="H276" s="175">
        <v>1382</v>
      </c>
      <c r="I276" s="176"/>
      <c r="L276" s="172"/>
      <c r="M276" s="177"/>
      <c r="T276" s="178"/>
      <c r="AT276" s="173" t="s">
        <v>296</v>
      </c>
      <c r="AU276" s="173" t="s">
        <v>166</v>
      </c>
      <c r="AV276" s="13" t="s">
        <v>89</v>
      </c>
      <c r="AW276" s="13" t="s">
        <v>33</v>
      </c>
      <c r="AX276" s="13" t="s">
        <v>78</v>
      </c>
      <c r="AY276" s="173" t="s">
        <v>150</v>
      </c>
    </row>
    <row r="277" spans="2:51" s="15" customFormat="1" ht="12">
      <c r="B277" s="186"/>
      <c r="D277" s="150" t="s">
        <v>296</v>
      </c>
      <c r="E277" s="187" t="s">
        <v>1</v>
      </c>
      <c r="F277" s="188" t="s">
        <v>430</v>
      </c>
      <c r="H277" s="189">
        <v>1503</v>
      </c>
      <c r="I277" s="190"/>
      <c r="L277" s="186"/>
      <c r="M277" s="191"/>
      <c r="T277" s="192"/>
      <c r="AT277" s="187" t="s">
        <v>296</v>
      </c>
      <c r="AU277" s="187" t="s">
        <v>166</v>
      </c>
      <c r="AV277" s="15" t="s">
        <v>166</v>
      </c>
      <c r="AW277" s="15" t="s">
        <v>33</v>
      </c>
      <c r="AX277" s="15" t="s">
        <v>78</v>
      </c>
      <c r="AY277" s="187" t="s">
        <v>150</v>
      </c>
    </row>
    <row r="278" spans="2:51" s="12" customFormat="1" ht="12">
      <c r="B278" s="166"/>
      <c r="D278" s="150" t="s">
        <v>296</v>
      </c>
      <c r="E278" s="167" t="s">
        <v>1</v>
      </c>
      <c r="F278" s="168" t="s">
        <v>2072</v>
      </c>
      <c r="H278" s="167" t="s">
        <v>1</v>
      </c>
      <c r="I278" s="169"/>
      <c r="L278" s="166"/>
      <c r="M278" s="170"/>
      <c r="T278" s="171"/>
      <c r="AT278" s="167" t="s">
        <v>296</v>
      </c>
      <c r="AU278" s="167" t="s">
        <v>166</v>
      </c>
      <c r="AV278" s="12" t="s">
        <v>86</v>
      </c>
      <c r="AW278" s="12" t="s">
        <v>33</v>
      </c>
      <c r="AX278" s="12" t="s">
        <v>78</v>
      </c>
      <c r="AY278" s="167" t="s">
        <v>150</v>
      </c>
    </row>
    <row r="279" spans="2:51" s="12" customFormat="1" ht="12">
      <c r="B279" s="166"/>
      <c r="D279" s="150" t="s">
        <v>296</v>
      </c>
      <c r="E279" s="167" t="s">
        <v>1</v>
      </c>
      <c r="F279" s="168" t="s">
        <v>2396</v>
      </c>
      <c r="H279" s="167" t="s">
        <v>1</v>
      </c>
      <c r="I279" s="169"/>
      <c r="L279" s="166"/>
      <c r="M279" s="170"/>
      <c r="T279" s="171"/>
      <c r="AT279" s="167" t="s">
        <v>296</v>
      </c>
      <c r="AU279" s="167" t="s">
        <v>166</v>
      </c>
      <c r="AV279" s="12" t="s">
        <v>86</v>
      </c>
      <c r="AW279" s="12" t="s">
        <v>33</v>
      </c>
      <c r="AX279" s="12" t="s">
        <v>78</v>
      </c>
      <c r="AY279" s="167" t="s">
        <v>150</v>
      </c>
    </row>
    <row r="280" spans="2:51" s="13" customFormat="1" ht="12">
      <c r="B280" s="172"/>
      <c r="D280" s="150" t="s">
        <v>296</v>
      </c>
      <c r="E280" s="173" t="s">
        <v>1</v>
      </c>
      <c r="F280" s="174" t="s">
        <v>2397</v>
      </c>
      <c r="H280" s="175">
        <v>-32.5</v>
      </c>
      <c r="I280" s="176"/>
      <c r="L280" s="172"/>
      <c r="M280" s="177"/>
      <c r="T280" s="178"/>
      <c r="AT280" s="173" t="s">
        <v>296</v>
      </c>
      <c r="AU280" s="173" t="s">
        <v>166</v>
      </c>
      <c r="AV280" s="13" t="s">
        <v>89</v>
      </c>
      <c r="AW280" s="13" t="s">
        <v>33</v>
      </c>
      <c r="AX280" s="13" t="s">
        <v>78</v>
      </c>
      <c r="AY280" s="173" t="s">
        <v>150</v>
      </c>
    </row>
    <row r="281" spans="2:51" s="13" customFormat="1" ht="12">
      <c r="B281" s="172"/>
      <c r="D281" s="150" t="s">
        <v>296</v>
      </c>
      <c r="E281" s="173" t="s">
        <v>1</v>
      </c>
      <c r="F281" s="174" t="s">
        <v>2398</v>
      </c>
      <c r="H281" s="175">
        <v>-72.4</v>
      </c>
      <c r="I281" s="176"/>
      <c r="L281" s="172"/>
      <c r="M281" s="177"/>
      <c r="T281" s="178"/>
      <c r="AT281" s="173" t="s">
        <v>296</v>
      </c>
      <c r="AU281" s="173" t="s">
        <v>166</v>
      </c>
      <c r="AV281" s="13" t="s">
        <v>89</v>
      </c>
      <c r="AW281" s="13" t="s">
        <v>33</v>
      </c>
      <c r="AX281" s="13" t="s">
        <v>78</v>
      </c>
      <c r="AY281" s="173" t="s">
        <v>150</v>
      </c>
    </row>
    <row r="282" spans="2:51" s="15" customFormat="1" ht="12">
      <c r="B282" s="186"/>
      <c r="D282" s="150" t="s">
        <v>296</v>
      </c>
      <c r="E282" s="187" t="s">
        <v>1</v>
      </c>
      <c r="F282" s="188" t="s">
        <v>430</v>
      </c>
      <c r="H282" s="189">
        <v>-104.9</v>
      </c>
      <c r="I282" s="190"/>
      <c r="L282" s="186"/>
      <c r="M282" s="191"/>
      <c r="T282" s="192"/>
      <c r="AT282" s="187" t="s">
        <v>296</v>
      </c>
      <c r="AU282" s="187" t="s">
        <v>166</v>
      </c>
      <c r="AV282" s="15" t="s">
        <v>166</v>
      </c>
      <c r="AW282" s="15" t="s">
        <v>33</v>
      </c>
      <c r="AX282" s="15" t="s">
        <v>78</v>
      </c>
      <c r="AY282" s="187" t="s">
        <v>150</v>
      </c>
    </row>
    <row r="283" spans="2:51" s="14" customFormat="1" ht="12">
      <c r="B283" s="179"/>
      <c r="D283" s="150" t="s">
        <v>296</v>
      </c>
      <c r="E283" s="180" t="s">
        <v>1</v>
      </c>
      <c r="F283" s="181" t="s">
        <v>303</v>
      </c>
      <c r="H283" s="182">
        <v>1398.1</v>
      </c>
      <c r="I283" s="183"/>
      <c r="L283" s="179"/>
      <c r="M283" s="184"/>
      <c r="T283" s="185"/>
      <c r="AT283" s="180" t="s">
        <v>296</v>
      </c>
      <c r="AU283" s="180" t="s">
        <v>166</v>
      </c>
      <c r="AV283" s="14" t="s">
        <v>171</v>
      </c>
      <c r="AW283" s="14" t="s">
        <v>33</v>
      </c>
      <c r="AX283" s="14" t="s">
        <v>86</v>
      </c>
      <c r="AY283" s="180" t="s">
        <v>150</v>
      </c>
    </row>
    <row r="284" spans="2:65" s="1" customFormat="1" ht="21.75" customHeight="1">
      <c r="B284" s="32"/>
      <c r="C284" s="154" t="s">
        <v>251</v>
      </c>
      <c r="D284" s="154" t="s">
        <v>172</v>
      </c>
      <c r="E284" s="155" t="s">
        <v>1694</v>
      </c>
      <c r="F284" s="156" t="s">
        <v>1695</v>
      </c>
      <c r="G284" s="157" t="s">
        <v>715</v>
      </c>
      <c r="H284" s="158">
        <v>1551.719</v>
      </c>
      <c r="I284" s="159"/>
      <c r="J284" s="160">
        <f>ROUND(I284*H284,2)</f>
        <v>0</v>
      </c>
      <c r="K284" s="156" t="s">
        <v>294</v>
      </c>
      <c r="L284" s="32"/>
      <c r="M284" s="161" t="s">
        <v>1</v>
      </c>
      <c r="N284" s="162" t="s">
        <v>43</v>
      </c>
      <c r="P284" s="146">
        <f>O284*H284</f>
        <v>0</v>
      </c>
      <c r="Q284" s="146">
        <v>0</v>
      </c>
      <c r="R284" s="146">
        <f>Q284*H284</f>
        <v>0</v>
      </c>
      <c r="S284" s="146">
        <v>0</v>
      </c>
      <c r="T284" s="147">
        <f>S284*H284</f>
        <v>0</v>
      </c>
      <c r="AR284" s="148" t="s">
        <v>171</v>
      </c>
      <c r="AT284" s="148" t="s">
        <v>172</v>
      </c>
      <c r="AU284" s="148" t="s">
        <v>166</v>
      </c>
      <c r="AY284" s="17" t="s">
        <v>150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7" t="s">
        <v>86</v>
      </c>
      <c r="BK284" s="149">
        <f>ROUND(I284*H284,2)</f>
        <v>0</v>
      </c>
      <c r="BL284" s="17" t="s">
        <v>171</v>
      </c>
      <c r="BM284" s="148" t="s">
        <v>2399</v>
      </c>
    </row>
    <row r="285" spans="2:51" s="13" customFormat="1" ht="12">
      <c r="B285" s="172"/>
      <c r="D285" s="150" t="s">
        <v>296</v>
      </c>
      <c r="E285" s="173" t="s">
        <v>1</v>
      </c>
      <c r="F285" s="174" t="s">
        <v>2400</v>
      </c>
      <c r="H285" s="175">
        <v>1551.719</v>
      </c>
      <c r="I285" s="176"/>
      <c r="L285" s="172"/>
      <c r="M285" s="177"/>
      <c r="T285" s="178"/>
      <c r="AT285" s="173" t="s">
        <v>296</v>
      </c>
      <c r="AU285" s="173" t="s">
        <v>166</v>
      </c>
      <c r="AV285" s="13" t="s">
        <v>89</v>
      </c>
      <c r="AW285" s="13" t="s">
        <v>33</v>
      </c>
      <c r="AX285" s="13" t="s">
        <v>78</v>
      </c>
      <c r="AY285" s="173" t="s">
        <v>150</v>
      </c>
    </row>
    <row r="286" spans="2:51" s="14" customFormat="1" ht="12">
      <c r="B286" s="179"/>
      <c r="D286" s="150" t="s">
        <v>296</v>
      </c>
      <c r="E286" s="180" t="s">
        <v>1</v>
      </c>
      <c r="F286" s="181" t="s">
        <v>303</v>
      </c>
      <c r="H286" s="182">
        <v>1551.719</v>
      </c>
      <c r="I286" s="183"/>
      <c r="L286" s="179"/>
      <c r="M286" s="184"/>
      <c r="T286" s="185"/>
      <c r="AT286" s="180" t="s">
        <v>296</v>
      </c>
      <c r="AU286" s="180" t="s">
        <v>166</v>
      </c>
      <c r="AV286" s="14" t="s">
        <v>171</v>
      </c>
      <c r="AW286" s="14" t="s">
        <v>33</v>
      </c>
      <c r="AX286" s="14" t="s">
        <v>86</v>
      </c>
      <c r="AY286" s="180" t="s">
        <v>150</v>
      </c>
    </row>
    <row r="287" spans="2:65" s="1" customFormat="1" ht="24.2" customHeight="1">
      <c r="B287" s="32"/>
      <c r="C287" s="154" t="s">
        <v>7</v>
      </c>
      <c r="D287" s="154" t="s">
        <v>172</v>
      </c>
      <c r="E287" s="155" t="s">
        <v>1700</v>
      </c>
      <c r="F287" s="156" t="s">
        <v>1701</v>
      </c>
      <c r="G287" s="157" t="s">
        <v>715</v>
      </c>
      <c r="H287" s="158">
        <v>24827.504</v>
      </c>
      <c r="I287" s="159"/>
      <c r="J287" s="160">
        <f>ROUND(I287*H287,2)</f>
        <v>0</v>
      </c>
      <c r="K287" s="156" t="s">
        <v>294</v>
      </c>
      <c r="L287" s="32"/>
      <c r="M287" s="161" t="s">
        <v>1</v>
      </c>
      <c r="N287" s="162" t="s">
        <v>43</v>
      </c>
      <c r="P287" s="146">
        <f>O287*H287</f>
        <v>0</v>
      </c>
      <c r="Q287" s="146">
        <v>0</v>
      </c>
      <c r="R287" s="146">
        <f>Q287*H287</f>
        <v>0</v>
      </c>
      <c r="S287" s="146">
        <v>0</v>
      </c>
      <c r="T287" s="147">
        <f>S287*H287</f>
        <v>0</v>
      </c>
      <c r="AR287" s="148" t="s">
        <v>171</v>
      </c>
      <c r="AT287" s="148" t="s">
        <v>172</v>
      </c>
      <c r="AU287" s="148" t="s">
        <v>166</v>
      </c>
      <c r="AY287" s="17" t="s">
        <v>150</v>
      </c>
      <c r="BE287" s="149">
        <f>IF(N287="základní",J287,0)</f>
        <v>0</v>
      </c>
      <c r="BF287" s="149">
        <f>IF(N287="snížená",J287,0)</f>
        <v>0</v>
      </c>
      <c r="BG287" s="149">
        <f>IF(N287="zákl. přenesená",J287,0)</f>
        <v>0</v>
      </c>
      <c r="BH287" s="149">
        <f>IF(N287="sníž. přenesená",J287,0)</f>
        <v>0</v>
      </c>
      <c r="BI287" s="149">
        <f>IF(N287="nulová",J287,0)</f>
        <v>0</v>
      </c>
      <c r="BJ287" s="17" t="s">
        <v>86</v>
      </c>
      <c r="BK287" s="149">
        <f>ROUND(I287*H287,2)</f>
        <v>0</v>
      </c>
      <c r="BL287" s="17" t="s">
        <v>171</v>
      </c>
      <c r="BM287" s="148" t="s">
        <v>2401</v>
      </c>
    </row>
    <row r="288" spans="2:51" s="12" customFormat="1" ht="12">
      <c r="B288" s="166"/>
      <c r="D288" s="150" t="s">
        <v>296</v>
      </c>
      <c r="E288" s="167" t="s">
        <v>1</v>
      </c>
      <c r="F288" s="168" t="s">
        <v>2166</v>
      </c>
      <c r="H288" s="167" t="s">
        <v>1</v>
      </c>
      <c r="I288" s="169"/>
      <c r="L288" s="166"/>
      <c r="M288" s="170"/>
      <c r="T288" s="171"/>
      <c r="AT288" s="167" t="s">
        <v>296</v>
      </c>
      <c r="AU288" s="167" t="s">
        <v>166</v>
      </c>
      <c r="AV288" s="12" t="s">
        <v>86</v>
      </c>
      <c r="AW288" s="12" t="s">
        <v>33</v>
      </c>
      <c r="AX288" s="12" t="s">
        <v>78</v>
      </c>
      <c r="AY288" s="167" t="s">
        <v>150</v>
      </c>
    </row>
    <row r="289" spans="2:51" s="13" customFormat="1" ht="12">
      <c r="B289" s="172"/>
      <c r="D289" s="150" t="s">
        <v>296</v>
      </c>
      <c r="E289" s="173" t="s">
        <v>1</v>
      </c>
      <c r="F289" s="174" t="s">
        <v>2402</v>
      </c>
      <c r="H289" s="175">
        <v>24827.504</v>
      </c>
      <c r="I289" s="176"/>
      <c r="L289" s="172"/>
      <c r="M289" s="177"/>
      <c r="T289" s="178"/>
      <c r="AT289" s="173" t="s">
        <v>296</v>
      </c>
      <c r="AU289" s="173" t="s">
        <v>166</v>
      </c>
      <c r="AV289" s="13" t="s">
        <v>89</v>
      </c>
      <c r="AW289" s="13" t="s">
        <v>33</v>
      </c>
      <c r="AX289" s="13" t="s">
        <v>78</v>
      </c>
      <c r="AY289" s="173" t="s">
        <v>150</v>
      </c>
    </row>
    <row r="290" spans="2:51" s="14" customFormat="1" ht="12">
      <c r="B290" s="179"/>
      <c r="D290" s="150" t="s">
        <v>296</v>
      </c>
      <c r="E290" s="180" t="s">
        <v>1</v>
      </c>
      <c r="F290" s="181" t="s">
        <v>303</v>
      </c>
      <c r="H290" s="182">
        <v>24827.504</v>
      </c>
      <c r="I290" s="183"/>
      <c r="L290" s="179"/>
      <c r="M290" s="184"/>
      <c r="T290" s="185"/>
      <c r="AT290" s="180" t="s">
        <v>296</v>
      </c>
      <c r="AU290" s="180" t="s">
        <v>166</v>
      </c>
      <c r="AV290" s="14" t="s">
        <v>171</v>
      </c>
      <c r="AW290" s="14" t="s">
        <v>33</v>
      </c>
      <c r="AX290" s="14" t="s">
        <v>86</v>
      </c>
      <c r="AY290" s="180" t="s">
        <v>150</v>
      </c>
    </row>
    <row r="291" spans="2:65" s="1" customFormat="1" ht="44.25" customHeight="1">
      <c r="B291" s="32"/>
      <c r="C291" s="154" t="s">
        <v>258</v>
      </c>
      <c r="D291" s="154" t="s">
        <v>172</v>
      </c>
      <c r="E291" s="155" t="s">
        <v>1737</v>
      </c>
      <c r="F291" s="156" t="s">
        <v>1738</v>
      </c>
      <c r="G291" s="157" t="s">
        <v>715</v>
      </c>
      <c r="H291" s="158">
        <v>1551.719</v>
      </c>
      <c r="I291" s="159"/>
      <c r="J291" s="160">
        <f>ROUND(I291*H291,2)</f>
        <v>0</v>
      </c>
      <c r="K291" s="156" t="s">
        <v>294</v>
      </c>
      <c r="L291" s="32"/>
      <c r="M291" s="161" t="s">
        <v>1</v>
      </c>
      <c r="N291" s="162" t="s">
        <v>43</v>
      </c>
      <c r="P291" s="146">
        <f>O291*H291</f>
        <v>0</v>
      </c>
      <c r="Q291" s="146">
        <v>0</v>
      </c>
      <c r="R291" s="146">
        <f>Q291*H291</f>
        <v>0</v>
      </c>
      <c r="S291" s="146">
        <v>0</v>
      </c>
      <c r="T291" s="147">
        <f>S291*H291</f>
        <v>0</v>
      </c>
      <c r="AR291" s="148" t="s">
        <v>171</v>
      </c>
      <c r="AT291" s="148" t="s">
        <v>172</v>
      </c>
      <c r="AU291" s="148" t="s">
        <v>166</v>
      </c>
      <c r="AY291" s="17" t="s">
        <v>150</v>
      </c>
      <c r="BE291" s="149">
        <f>IF(N291="základní",J291,0)</f>
        <v>0</v>
      </c>
      <c r="BF291" s="149">
        <f>IF(N291="snížená",J291,0)</f>
        <v>0</v>
      </c>
      <c r="BG291" s="149">
        <f>IF(N291="zákl. přenesená",J291,0)</f>
        <v>0</v>
      </c>
      <c r="BH291" s="149">
        <f>IF(N291="sníž. přenesená",J291,0)</f>
        <v>0</v>
      </c>
      <c r="BI291" s="149">
        <f>IF(N291="nulová",J291,0)</f>
        <v>0</v>
      </c>
      <c r="BJ291" s="17" t="s">
        <v>86</v>
      </c>
      <c r="BK291" s="149">
        <f>ROUND(I291*H291,2)</f>
        <v>0</v>
      </c>
      <c r="BL291" s="17" t="s">
        <v>171</v>
      </c>
      <c r="BM291" s="148" t="s">
        <v>2403</v>
      </c>
    </row>
    <row r="292" spans="2:51" s="13" customFormat="1" ht="12">
      <c r="B292" s="172"/>
      <c r="D292" s="150" t="s">
        <v>296</v>
      </c>
      <c r="E292" s="173" t="s">
        <v>1</v>
      </c>
      <c r="F292" s="174" t="s">
        <v>2404</v>
      </c>
      <c r="H292" s="175">
        <v>1551.719</v>
      </c>
      <c r="I292" s="176"/>
      <c r="L292" s="172"/>
      <c r="M292" s="177"/>
      <c r="T292" s="178"/>
      <c r="AT292" s="173" t="s">
        <v>296</v>
      </c>
      <c r="AU292" s="173" t="s">
        <v>166</v>
      </c>
      <c r="AV292" s="13" t="s">
        <v>89</v>
      </c>
      <c r="AW292" s="13" t="s">
        <v>33</v>
      </c>
      <c r="AX292" s="13" t="s">
        <v>78</v>
      </c>
      <c r="AY292" s="173" t="s">
        <v>150</v>
      </c>
    </row>
    <row r="293" spans="2:51" s="14" customFormat="1" ht="12">
      <c r="B293" s="179"/>
      <c r="D293" s="150" t="s">
        <v>296</v>
      </c>
      <c r="E293" s="180" t="s">
        <v>1</v>
      </c>
      <c r="F293" s="181" t="s">
        <v>303</v>
      </c>
      <c r="H293" s="182">
        <v>1551.719</v>
      </c>
      <c r="I293" s="183"/>
      <c r="L293" s="179"/>
      <c r="M293" s="184"/>
      <c r="T293" s="185"/>
      <c r="AT293" s="180" t="s">
        <v>296</v>
      </c>
      <c r="AU293" s="180" t="s">
        <v>166</v>
      </c>
      <c r="AV293" s="14" t="s">
        <v>171</v>
      </c>
      <c r="AW293" s="14" t="s">
        <v>33</v>
      </c>
      <c r="AX293" s="14" t="s">
        <v>86</v>
      </c>
      <c r="AY293" s="180" t="s">
        <v>150</v>
      </c>
    </row>
    <row r="294" spans="2:63" s="11" customFormat="1" ht="22.9" customHeight="1">
      <c r="B294" s="124"/>
      <c r="D294" s="125" t="s">
        <v>77</v>
      </c>
      <c r="E294" s="134" t="s">
        <v>178</v>
      </c>
      <c r="F294" s="134" t="s">
        <v>1195</v>
      </c>
      <c r="I294" s="127"/>
      <c r="J294" s="135">
        <f>BK294</f>
        <v>0</v>
      </c>
      <c r="L294" s="124"/>
      <c r="M294" s="129"/>
      <c r="P294" s="130">
        <f>SUM(P295:P436)</f>
        <v>0</v>
      </c>
      <c r="R294" s="130">
        <f>SUM(R295:R436)</f>
        <v>80.469998</v>
      </c>
      <c r="T294" s="131">
        <f>SUM(T295:T436)</f>
        <v>0</v>
      </c>
      <c r="AR294" s="125" t="s">
        <v>86</v>
      </c>
      <c r="AT294" s="132" t="s">
        <v>77</v>
      </c>
      <c r="AU294" s="132" t="s">
        <v>86</v>
      </c>
      <c r="AY294" s="125" t="s">
        <v>150</v>
      </c>
      <c r="BK294" s="133">
        <f>SUM(BK295:BK436)</f>
        <v>0</v>
      </c>
    </row>
    <row r="295" spans="2:65" s="1" customFormat="1" ht="24.2" customHeight="1">
      <c r="B295" s="32"/>
      <c r="C295" s="154" t="s">
        <v>265</v>
      </c>
      <c r="D295" s="154" t="s">
        <v>172</v>
      </c>
      <c r="E295" s="155" t="s">
        <v>1202</v>
      </c>
      <c r="F295" s="156" t="s">
        <v>1203</v>
      </c>
      <c r="G295" s="157" t="s">
        <v>293</v>
      </c>
      <c r="H295" s="158">
        <v>5464</v>
      </c>
      <c r="I295" s="159"/>
      <c r="J295" s="160">
        <f>ROUND(I295*H295,2)</f>
        <v>0</v>
      </c>
      <c r="K295" s="156" t="s">
        <v>294</v>
      </c>
      <c r="L295" s="32"/>
      <c r="M295" s="161" t="s">
        <v>1</v>
      </c>
      <c r="N295" s="162" t="s">
        <v>43</v>
      </c>
      <c r="P295" s="146">
        <f>O295*H295</f>
        <v>0</v>
      </c>
      <c r="Q295" s="146">
        <v>0</v>
      </c>
      <c r="R295" s="146">
        <f>Q295*H295</f>
        <v>0</v>
      </c>
      <c r="S295" s="146">
        <v>0</v>
      </c>
      <c r="T295" s="147">
        <f>S295*H295</f>
        <v>0</v>
      </c>
      <c r="AR295" s="148" t="s">
        <v>171</v>
      </c>
      <c r="AT295" s="148" t="s">
        <v>172</v>
      </c>
      <c r="AU295" s="148" t="s">
        <v>89</v>
      </c>
      <c r="AY295" s="17" t="s">
        <v>150</v>
      </c>
      <c r="BE295" s="149">
        <f>IF(N295="základní",J295,0)</f>
        <v>0</v>
      </c>
      <c r="BF295" s="149">
        <f>IF(N295="snížená",J295,0)</f>
        <v>0</v>
      </c>
      <c r="BG295" s="149">
        <f>IF(N295="zákl. přenesená",J295,0)</f>
        <v>0</v>
      </c>
      <c r="BH295" s="149">
        <f>IF(N295="sníž. přenesená",J295,0)</f>
        <v>0</v>
      </c>
      <c r="BI295" s="149">
        <f>IF(N295="nulová",J295,0)</f>
        <v>0</v>
      </c>
      <c r="BJ295" s="17" t="s">
        <v>86</v>
      </c>
      <c r="BK295" s="149">
        <f>ROUND(I295*H295,2)</f>
        <v>0</v>
      </c>
      <c r="BL295" s="17" t="s">
        <v>171</v>
      </c>
      <c r="BM295" s="148" t="s">
        <v>2405</v>
      </c>
    </row>
    <row r="296" spans="2:51" s="12" customFormat="1" ht="12">
      <c r="B296" s="166"/>
      <c r="D296" s="150" t="s">
        <v>296</v>
      </c>
      <c r="E296" s="167" t="s">
        <v>1</v>
      </c>
      <c r="F296" s="168" t="s">
        <v>2351</v>
      </c>
      <c r="H296" s="167" t="s">
        <v>1</v>
      </c>
      <c r="I296" s="169"/>
      <c r="L296" s="166"/>
      <c r="M296" s="170"/>
      <c r="T296" s="171"/>
      <c r="AT296" s="167" t="s">
        <v>296</v>
      </c>
      <c r="AU296" s="167" t="s">
        <v>89</v>
      </c>
      <c r="AV296" s="12" t="s">
        <v>86</v>
      </c>
      <c r="AW296" s="12" t="s">
        <v>33</v>
      </c>
      <c r="AX296" s="12" t="s">
        <v>78</v>
      </c>
      <c r="AY296" s="167" t="s">
        <v>150</v>
      </c>
    </row>
    <row r="297" spans="2:51" s="12" customFormat="1" ht="12">
      <c r="B297" s="166"/>
      <c r="D297" s="150" t="s">
        <v>296</v>
      </c>
      <c r="E297" s="167" t="s">
        <v>1</v>
      </c>
      <c r="F297" s="168" t="s">
        <v>2406</v>
      </c>
      <c r="H297" s="167" t="s">
        <v>1</v>
      </c>
      <c r="I297" s="169"/>
      <c r="L297" s="166"/>
      <c r="M297" s="170"/>
      <c r="T297" s="171"/>
      <c r="AT297" s="167" t="s">
        <v>296</v>
      </c>
      <c r="AU297" s="167" t="s">
        <v>89</v>
      </c>
      <c r="AV297" s="12" t="s">
        <v>86</v>
      </c>
      <c r="AW297" s="12" t="s">
        <v>33</v>
      </c>
      <c r="AX297" s="12" t="s">
        <v>78</v>
      </c>
      <c r="AY297" s="167" t="s">
        <v>150</v>
      </c>
    </row>
    <row r="298" spans="2:51" s="13" customFormat="1" ht="12">
      <c r="B298" s="172"/>
      <c r="D298" s="150" t="s">
        <v>296</v>
      </c>
      <c r="E298" s="173" t="s">
        <v>1</v>
      </c>
      <c r="F298" s="174" t="s">
        <v>2353</v>
      </c>
      <c r="H298" s="175">
        <v>474</v>
      </c>
      <c r="I298" s="176"/>
      <c r="L298" s="172"/>
      <c r="M298" s="177"/>
      <c r="T298" s="178"/>
      <c r="AT298" s="173" t="s">
        <v>296</v>
      </c>
      <c r="AU298" s="173" t="s">
        <v>89</v>
      </c>
      <c r="AV298" s="13" t="s">
        <v>89</v>
      </c>
      <c r="AW298" s="13" t="s">
        <v>33</v>
      </c>
      <c r="AX298" s="13" t="s">
        <v>78</v>
      </c>
      <c r="AY298" s="173" t="s">
        <v>150</v>
      </c>
    </row>
    <row r="299" spans="2:51" s="13" customFormat="1" ht="12">
      <c r="B299" s="172"/>
      <c r="D299" s="150" t="s">
        <v>296</v>
      </c>
      <c r="E299" s="173" t="s">
        <v>1</v>
      </c>
      <c r="F299" s="174" t="s">
        <v>2354</v>
      </c>
      <c r="H299" s="175">
        <v>1573</v>
      </c>
      <c r="I299" s="176"/>
      <c r="L299" s="172"/>
      <c r="M299" s="177"/>
      <c r="T299" s="178"/>
      <c r="AT299" s="173" t="s">
        <v>296</v>
      </c>
      <c r="AU299" s="173" t="s">
        <v>89</v>
      </c>
      <c r="AV299" s="13" t="s">
        <v>89</v>
      </c>
      <c r="AW299" s="13" t="s">
        <v>33</v>
      </c>
      <c r="AX299" s="13" t="s">
        <v>78</v>
      </c>
      <c r="AY299" s="173" t="s">
        <v>150</v>
      </c>
    </row>
    <row r="300" spans="2:51" s="13" customFormat="1" ht="12">
      <c r="B300" s="172"/>
      <c r="D300" s="150" t="s">
        <v>296</v>
      </c>
      <c r="E300" s="173" t="s">
        <v>1</v>
      </c>
      <c r="F300" s="174" t="s">
        <v>2355</v>
      </c>
      <c r="H300" s="175">
        <v>3417</v>
      </c>
      <c r="I300" s="176"/>
      <c r="L300" s="172"/>
      <c r="M300" s="177"/>
      <c r="T300" s="178"/>
      <c r="AT300" s="173" t="s">
        <v>296</v>
      </c>
      <c r="AU300" s="173" t="s">
        <v>89</v>
      </c>
      <c r="AV300" s="13" t="s">
        <v>89</v>
      </c>
      <c r="AW300" s="13" t="s">
        <v>33</v>
      </c>
      <c r="AX300" s="13" t="s">
        <v>78</v>
      </c>
      <c r="AY300" s="173" t="s">
        <v>150</v>
      </c>
    </row>
    <row r="301" spans="2:51" s="14" customFormat="1" ht="12">
      <c r="B301" s="179"/>
      <c r="D301" s="150" t="s">
        <v>296</v>
      </c>
      <c r="E301" s="180" t="s">
        <v>1</v>
      </c>
      <c r="F301" s="181" t="s">
        <v>303</v>
      </c>
      <c r="H301" s="182">
        <v>5464</v>
      </c>
      <c r="I301" s="183"/>
      <c r="L301" s="179"/>
      <c r="M301" s="184"/>
      <c r="T301" s="185"/>
      <c r="AT301" s="180" t="s">
        <v>296</v>
      </c>
      <c r="AU301" s="180" t="s">
        <v>89</v>
      </c>
      <c r="AV301" s="14" t="s">
        <v>171</v>
      </c>
      <c r="AW301" s="14" t="s">
        <v>33</v>
      </c>
      <c r="AX301" s="14" t="s">
        <v>86</v>
      </c>
      <c r="AY301" s="180" t="s">
        <v>150</v>
      </c>
    </row>
    <row r="302" spans="2:65" s="1" customFormat="1" ht="24.2" customHeight="1">
      <c r="B302" s="32"/>
      <c r="C302" s="154" t="s">
        <v>650</v>
      </c>
      <c r="D302" s="154" t="s">
        <v>172</v>
      </c>
      <c r="E302" s="155" t="s">
        <v>1206</v>
      </c>
      <c r="F302" s="156" t="s">
        <v>1207</v>
      </c>
      <c r="G302" s="157" t="s">
        <v>293</v>
      </c>
      <c r="H302" s="158">
        <v>5464</v>
      </c>
      <c r="I302" s="159"/>
      <c r="J302" s="160">
        <f>ROUND(I302*H302,2)</f>
        <v>0</v>
      </c>
      <c r="K302" s="156" t="s">
        <v>294</v>
      </c>
      <c r="L302" s="32"/>
      <c r="M302" s="161" t="s">
        <v>1</v>
      </c>
      <c r="N302" s="162" t="s">
        <v>43</v>
      </c>
      <c r="P302" s="146">
        <f>O302*H302</f>
        <v>0</v>
      </c>
      <c r="Q302" s="146">
        <v>0</v>
      </c>
      <c r="R302" s="146">
        <f>Q302*H302</f>
        <v>0</v>
      </c>
      <c r="S302" s="146">
        <v>0</v>
      </c>
      <c r="T302" s="147">
        <f>S302*H302</f>
        <v>0</v>
      </c>
      <c r="AR302" s="148" t="s">
        <v>171</v>
      </c>
      <c r="AT302" s="148" t="s">
        <v>172</v>
      </c>
      <c r="AU302" s="148" t="s">
        <v>89</v>
      </c>
      <c r="AY302" s="17" t="s">
        <v>150</v>
      </c>
      <c r="BE302" s="149">
        <f>IF(N302="základní",J302,0)</f>
        <v>0</v>
      </c>
      <c r="BF302" s="149">
        <f>IF(N302="snížená",J302,0)</f>
        <v>0</v>
      </c>
      <c r="BG302" s="149">
        <f>IF(N302="zákl. přenesená",J302,0)</f>
        <v>0</v>
      </c>
      <c r="BH302" s="149">
        <f>IF(N302="sníž. přenesená",J302,0)</f>
        <v>0</v>
      </c>
      <c r="BI302" s="149">
        <f>IF(N302="nulová",J302,0)</f>
        <v>0</v>
      </c>
      <c r="BJ302" s="17" t="s">
        <v>86</v>
      </c>
      <c r="BK302" s="149">
        <f>ROUND(I302*H302,2)</f>
        <v>0</v>
      </c>
      <c r="BL302" s="17" t="s">
        <v>171</v>
      </c>
      <c r="BM302" s="148" t="s">
        <v>2407</v>
      </c>
    </row>
    <row r="303" spans="2:51" s="12" customFormat="1" ht="12">
      <c r="B303" s="166"/>
      <c r="D303" s="150" t="s">
        <v>296</v>
      </c>
      <c r="E303" s="167" t="s">
        <v>1</v>
      </c>
      <c r="F303" s="168" t="s">
        <v>2351</v>
      </c>
      <c r="H303" s="167" t="s">
        <v>1</v>
      </c>
      <c r="I303" s="169"/>
      <c r="L303" s="166"/>
      <c r="M303" s="170"/>
      <c r="T303" s="171"/>
      <c r="AT303" s="167" t="s">
        <v>296</v>
      </c>
      <c r="AU303" s="167" t="s">
        <v>89</v>
      </c>
      <c r="AV303" s="12" t="s">
        <v>86</v>
      </c>
      <c r="AW303" s="12" t="s">
        <v>33</v>
      </c>
      <c r="AX303" s="12" t="s">
        <v>78</v>
      </c>
      <c r="AY303" s="167" t="s">
        <v>150</v>
      </c>
    </row>
    <row r="304" spans="2:51" s="12" customFormat="1" ht="12">
      <c r="B304" s="166"/>
      <c r="D304" s="150" t="s">
        <v>296</v>
      </c>
      <c r="E304" s="167" t="s">
        <v>1</v>
      </c>
      <c r="F304" s="168" t="s">
        <v>2408</v>
      </c>
      <c r="H304" s="167" t="s">
        <v>1</v>
      </c>
      <c r="I304" s="169"/>
      <c r="L304" s="166"/>
      <c r="M304" s="170"/>
      <c r="T304" s="171"/>
      <c r="AT304" s="167" t="s">
        <v>296</v>
      </c>
      <c r="AU304" s="167" t="s">
        <v>89</v>
      </c>
      <c r="AV304" s="12" t="s">
        <v>86</v>
      </c>
      <c r="AW304" s="12" t="s">
        <v>33</v>
      </c>
      <c r="AX304" s="12" t="s">
        <v>78</v>
      </c>
      <c r="AY304" s="167" t="s">
        <v>150</v>
      </c>
    </row>
    <row r="305" spans="2:51" s="13" customFormat="1" ht="12">
      <c r="B305" s="172"/>
      <c r="D305" s="150" t="s">
        <v>296</v>
      </c>
      <c r="E305" s="173" t="s">
        <v>1</v>
      </c>
      <c r="F305" s="174" t="s">
        <v>2353</v>
      </c>
      <c r="H305" s="175">
        <v>474</v>
      </c>
      <c r="I305" s="176"/>
      <c r="L305" s="172"/>
      <c r="M305" s="177"/>
      <c r="T305" s="178"/>
      <c r="AT305" s="173" t="s">
        <v>296</v>
      </c>
      <c r="AU305" s="173" t="s">
        <v>89</v>
      </c>
      <c r="AV305" s="13" t="s">
        <v>89</v>
      </c>
      <c r="AW305" s="13" t="s">
        <v>33</v>
      </c>
      <c r="AX305" s="13" t="s">
        <v>78</v>
      </c>
      <c r="AY305" s="173" t="s">
        <v>150</v>
      </c>
    </row>
    <row r="306" spans="2:51" s="13" customFormat="1" ht="12">
      <c r="B306" s="172"/>
      <c r="D306" s="150" t="s">
        <v>296</v>
      </c>
      <c r="E306" s="173" t="s">
        <v>1</v>
      </c>
      <c r="F306" s="174" t="s">
        <v>2354</v>
      </c>
      <c r="H306" s="175">
        <v>1573</v>
      </c>
      <c r="I306" s="176"/>
      <c r="L306" s="172"/>
      <c r="M306" s="177"/>
      <c r="T306" s="178"/>
      <c r="AT306" s="173" t="s">
        <v>296</v>
      </c>
      <c r="AU306" s="173" t="s">
        <v>89</v>
      </c>
      <c r="AV306" s="13" t="s">
        <v>89</v>
      </c>
      <c r="AW306" s="13" t="s">
        <v>33</v>
      </c>
      <c r="AX306" s="13" t="s">
        <v>78</v>
      </c>
      <c r="AY306" s="173" t="s">
        <v>150</v>
      </c>
    </row>
    <row r="307" spans="2:51" s="13" customFormat="1" ht="12">
      <c r="B307" s="172"/>
      <c r="D307" s="150" t="s">
        <v>296</v>
      </c>
      <c r="E307" s="173" t="s">
        <v>1</v>
      </c>
      <c r="F307" s="174" t="s">
        <v>2355</v>
      </c>
      <c r="H307" s="175">
        <v>3417</v>
      </c>
      <c r="I307" s="176"/>
      <c r="L307" s="172"/>
      <c r="M307" s="177"/>
      <c r="T307" s="178"/>
      <c r="AT307" s="173" t="s">
        <v>296</v>
      </c>
      <c r="AU307" s="173" t="s">
        <v>89</v>
      </c>
      <c r="AV307" s="13" t="s">
        <v>89</v>
      </c>
      <c r="AW307" s="13" t="s">
        <v>33</v>
      </c>
      <c r="AX307" s="13" t="s">
        <v>78</v>
      </c>
      <c r="AY307" s="173" t="s">
        <v>150</v>
      </c>
    </row>
    <row r="308" spans="2:51" s="14" customFormat="1" ht="12">
      <c r="B308" s="179"/>
      <c r="D308" s="150" t="s">
        <v>296</v>
      </c>
      <c r="E308" s="180" t="s">
        <v>1</v>
      </c>
      <c r="F308" s="181" t="s">
        <v>303</v>
      </c>
      <c r="H308" s="182">
        <v>5464</v>
      </c>
      <c r="I308" s="183"/>
      <c r="L308" s="179"/>
      <c r="M308" s="184"/>
      <c r="T308" s="185"/>
      <c r="AT308" s="180" t="s">
        <v>296</v>
      </c>
      <c r="AU308" s="180" t="s">
        <v>89</v>
      </c>
      <c r="AV308" s="14" t="s">
        <v>171</v>
      </c>
      <c r="AW308" s="14" t="s">
        <v>33</v>
      </c>
      <c r="AX308" s="14" t="s">
        <v>86</v>
      </c>
      <c r="AY308" s="180" t="s">
        <v>150</v>
      </c>
    </row>
    <row r="309" spans="2:65" s="1" customFormat="1" ht="24.2" customHeight="1">
      <c r="B309" s="32"/>
      <c r="C309" s="154" t="s">
        <v>654</v>
      </c>
      <c r="D309" s="154" t="s">
        <v>172</v>
      </c>
      <c r="E309" s="155" t="s">
        <v>1210</v>
      </c>
      <c r="F309" s="156" t="s">
        <v>1211</v>
      </c>
      <c r="G309" s="157" t="s">
        <v>293</v>
      </c>
      <c r="H309" s="158">
        <v>58.2</v>
      </c>
      <c r="I309" s="159"/>
      <c r="J309" s="160">
        <f>ROUND(I309*H309,2)</f>
        <v>0</v>
      </c>
      <c r="K309" s="156" t="s">
        <v>294</v>
      </c>
      <c r="L309" s="32"/>
      <c r="M309" s="161" t="s">
        <v>1</v>
      </c>
      <c r="N309" s="162" t="s">
        <v>43</v>
      </c>
      <c r="P309" s="146">
        <f>O309*H309</f>
        <v>0</v>
      </c>
      <c r="Q309" s="146">
        <v>0.46</v>
      </c>
      <c r="R309" s="146">
        <f>Q309*H309</f>
        <v>26.772000000000002</v>
      </c>
      <c r="S309" s="146">
        <v>0</v>
      </c>
      <c r="T309" s="147">
        <f>S309*H309</f>
        <v>0</v>
      </c>
      <c r="AR309" s="148" t="s">
        <v>171</v>
      </c>
      <c r="AT309" s="148" t="s">
        <v>172</v>
      </c>
      <c r="AU309" s="148" t="s">
        <v>89</v>
      </c>
      <c r="AY309" s="17" t="s">
        <v>150</v>
      </c>
      <c r="BE309" s="149">
        <f>IF(N309="základní",J309,0)</f>
        <v>0</v>
      </c>
      <c r="BF309" s="149">
        <f>IF(N309="snížená",J309,0)</f>
        <v>0</v>
      </c>
      <c r="BG309" s="149">
        <f>IF(N309="zákl. přenesená",J309,0)</f>
        <v>0</v>
      </c>
      <c r="BH309" s="149">
        <f>IF(N309="sníž. přenesená",J309,0)</f>
        <v>0</v>
      </c>
      <c r="BI309" s="149">
        <f>IF(N309="nulová",J309,0)</f>
        <v>0</v>
      </c>
      <c r="BJ309" s="17" t="s">
        <v>86</v>
      </c>
      <c r="BK309" s="149">
        <f>ROUND(I309*H309,2)</f>
        <v>0</v>
      </c>
      <c r="BL309" s="17" t="s">
        <v>171</v>
      </c>
      <c r="BM309" s="148" t="s">
        <v>2409</v>
      </c>
    </row>
    <row r="310" spans="2:51" s="12" customFormat="1" ht="12">
      <c r="B310" s="166"/>
      <c r="D310" s="150" t="s">
        <v>296</v>
      </c>
      <c r="E310" s="167" t="s">
        <v>1</v>
      </c>
      <c r="F310" s="168" t="s">
        <v>2317</v>
      </c>
      <c r="H310" s="167" t="s">
        <v>1</v>
      </c>
      <c r="I310" s="169"/>
      <c r="L310" s="166"/>
      <c r="M310" s="170"/>
      <c r="T310" s="171"/>
      <c r="AT310" s="167" t="s">
        <v>296</v>
      </c>
      <c r="AU310" s="167" t="s">
        <v>89</v>
      </c>
      <c r="AV310" s="12" t="s">
        <v>86</v>
      </c>
      <c r="AW310" s="12" t="s">
        <v>33</v>
      </c>
      <c r="AX310" s="12" t="s">
        <v>78</v>
      </c>
      <c r="AY310" s="167" t="s">
        <v>150</v>
      </c>
    </row>
    <row r="311" spans="2:51" s="12" customFormat="1" ht="12">
      <c r="B311" s="166"/>
      <c r="D311" s="150" t="s">
        <v>296</v>
      </c>
      <c r="E311" s="167" t="s">
        <v>1</v>
      </c>
      <c r="F311" s="168" t="s">
        <v>2410</v>
      </c>
      <c r="H311" s="167" t="s">
        <v>1</v>
      </c>
      <c r="I311" s="169"/>
      <c r="L311" s="166"/>
      <c r="M311" s="170"/>
      <c r="T311" s="171"/>
      <c r="AT311" s="167" t="s">
        <v>296</v>
      </c>
      <c r="AU311" s="167" t="s">
        <v>89</v>
      </c>
      <c r="AV311" s="12" t="s">
        <v>86</v>
      </c>
      <c r="AW311" s="12" t="s">
        <v>33</v>
      </c>
      <c r="AX311" s="12" t="s">
        <v>78</v>
      </c>
      <c r="AY311" s="167" t="s">
        <v>150</v>
      </c>
    </row>
    <row r="312" spans="2:51" s="13" customFormat="1" ht="12">
      <c r="B312" s="172"/>
      <c r="D312" s="150" t="s">
        <v>296</v>
      </c>
      <c r="E312" s="173" t="s">
        <v>1</v>
      </c>
      <c r="F312" s="174" t="s">
        <v>2341</v>
      </c>
      <c r="H312" s="175">
        <v>5.9</v>
      </c>
      <c r="I312" s="176"/>
      <c r="L312" s="172"/>
      <c r="M312" s="177"/>
      <c r="T312" s="178"/>
      <c r="AT312" s="173" t="s">
        <v>296</v>
      </c>
      <c r="AU312" s="173" t="s">
        <v>89</v>
      </c>
      <c r="AV312" s="13" t="s">
        <v>89</v>
      </c>
      <c r="AW312" s="13" t="s">
        <v>33</v>
      </c>
      <c r="AX312" s="13" t="s">
        <v>78</v>
      </c>
      <c r="AY312" s="173" t="s">
        <v>150</v>
      </c>
    </row>
    <row r="313" spans="2:51" s="13" customFormat="1" ht="12">
      <c r="B313" s="172"/>
      <c r="D313" s="150" t="s">
        <v>296</v>
      </c>
      <c r="E313" s="173" t="s">
        <v>1</v>
      </c>
      <c r="F313" s="174" t="s">
        <v>2342</v>
      </c>
      <c r="H313" s="175">
        <v>2.1</v>
      </c>
      <c r="I313" s="176"/>
      <c r="L313" s="172"/>
      <c r="M313" s="177"/>
      <c r="T313" s="178"/>
      <c r="AT313" s="173" t="s">
        <v>296</v>
      </c>
      <c r="AU313" s="173" t="s">
        <v>89</v>
      </c>
      <c r="AV313" s="13" t="s">
        <v>89</v>
      </c>
      <c r="AW313" s="13" t="s">
        <v>33</v>
      </c>
      <c r="AX313" s="13" t="s">
        <v>78</v>
      </c>
      <c r="AY313" s="173" t="s">
        <v>150</v>
      </c>
    </row>
    <row r="314" spans="2:51" s="15" customFormat="1" ht="12">
      <c r="B314" s="186"/>
      <c r="D314" s="150" t="s">
        <v>296</v>
      </c>
      <c r="E314" s="187" t="s">
        <v>1</v>
      </c>
      <c r="F314" s="188" t="s">
        <v>430</v>
      </c>
      <c r="H314" s="189">
        <v>8</v>
      </c>
      <c r="I314" s="190"/>
      <c r="L314" s="186"/>
      <c r="M314" s="191"/>
      <c r="T314" s="192"/>
      <c r="AT314" s="187" t="s">
        <v>296</v>
      </c>
      <c r="AU314" s="187" t="s">
        <v>89</v>
      </c>
      <c r="AV314" s="15" t="s">
        <v>166</v>
      </c>
      <c r="AW314" s="15" t="s">
        <v>33</v>
      </c>
      <c r="AX314" s="15" t="s">
        <v>78</v>
      </c>
      <c r="AY314" s="187" t="s">
        <v>150</v>
      </c>
    </row>
    <row r="315" spans="2:51" s="12" customFormat="1" ht="12">
      <c r="B315" s="166"/>
      <c r="D315" s="150" t="s">
        <v>296</v>
      </c>
      <c r="E315" s="167" t="s">
        <v>1</v>
      </c>
      <c r="F315" s="168" t="s">
        <v>2317</v>
      </c>
      <c r="H315" s="167" t="s">
        <v>1</v>
      </c>
      <c r="I315" s="169"/>
      <c r="L315" s="166"/>
      <c r="M315" s="170"/>
      <c r="T315" s="171"/>
      <c r="AT315" s="167" t="s">
        <v>296</v>
      </c>
      <c r="AU315" s="167" t="s">
        <v>89</v>
      </c>
      <c r="AV315" s="12" t="s">
        <v>86</v>
      </c>
      <c r="AW315" s="12" t="s">
        <v>33</v>
      </c>
      <c r="AX315" s="12" t="s">
        <v>78</v>
      </c>
      <c r="AY315" s="167" t="s">
        <v>150</v>
      </c>
    </row>
    <row r="316" spans="2:51" s="12" customFormat="1" ht="12">
      <c r="B316" s="166"/>
      <c r="D316" s="150" t="s">
        <v>296</v>
      </c>
      <c r="E316" s="167" t="s">
        <v>1</v>
      </c>
      <c r="F316" s="168" t="s">
        <v>2411</v>
      </c>
      <c r="H316" s="167" t="s">
        <v>1</v>
      </c>
      <c r="I316" s="169"/>
      <c r="L316" s="166"/>
      <c r="M316" s="170"/>
      <c r="T316" s="171"/>
      <c r="AT316" s="167" t="s">
        <v>296</v>
      </c>
      <c r="AU316" s="167" t="s">
        <v>89</v>
      </c>
      <c r="AV316" s="12" t="s">
        <v>86</v>
      </c>
      <c r="AW316" s="12" t="s">
        <v>33</v>
      </c>
      <c r="AX316" s="12" t="s">
        <v>78</v>
      </c>
      <c r="AY316" s="167" t="s">
        <v>150</v>
      </c>
    </row>
    <row r="317" spans="2:51" s="13" customFormat="1" ht="12">
      <c r="B317" s="172"/>
      <c r="D317" s="150" t="s">
        <v>296</v>
      </c>
      <c r="E317" s="173" t="s">
        <v>1</v>
      </c>
      <c r="F317" s="174" t="s">
        <v>2338</v>
      </c>
      <c r="H317" s="175">
        <v>42.9</v>
      </c>
      <c r="I317" s="176"/>
      <c r="L317" s="172"/>
      <c r="M317" s="177"/>
      <c r="T317" s="178"/>
      <c r="AT317" s="173" t="s">
        <v>296</v>
      </c>
      <c r="AU317" s="173" t="s">
        <v>89</v>
      </c>
      <c r="AV317" s="13" t="s">
        <v>89</v>
      </c>
      <c r="AW317" s="13" t="s">
        <v>33</v>
      </c>
      <c r="AX317" s="13" t="s">
        <v>78</v>
      </c>
      <c r="AY317" s="173" t="s">
        <v>150</v>
      </c>
    </row>
    <row r="318" spans="2:51" s="15" customFormat="1" ht="12">
      <c r="B318" s="186"/>
      <c r="D318" s="150" t="s">
        <v>296</v>
      </c>
      <c r="E318" s="187" t="s">
        <v>1</v>
      </c>
      <c r="F318" s="188" t="s">
        <v>430</v>
      </c>
      <c r="H318" s="189">
        <v>42.9</v>
      </c>
      <c r="I318" s="190"/>
      <c r="L318" s="186"/>
      <c r="M318" s="191"/>
      <c r="T318" s="192"/>
      <c r="AT318" s="187" t="s">
        <v>296</v>
      </c>
      <c r="AU318" s="187" t="s">
        <v>89</v>
      </c>
      <c r="AV318" s="15" t="s">
        <v>166</v>
      </c>
      <c r="AW318" s="15" t="s">
        <v>33</v>
      </c>
      <c r="AX318" s="15" t="s">
        <v>78</v>
      </c>
      <c r="AY318" s="187" t="s">
        <v>150</v>
      </c>
    </row>
    <row r="319" spans="2:51" s="12" customFormat="1" ht="12">
      <c r="B319" s="166"/>
      <c r="D319" s="150" t="s">
        <v>296</v>
      </c>
      <c r="E319" s="167" t="s">
        <v>1</v>
      </c>
      <c r="F319" s="168" t="s">
        <v>2317</v>
      </c>
      <c r="H319" s="167" t="s">
        <v>1</v>
      </c>
      <c r="I319" s="169"/>
      <c r="L319" s="166"/>
      <c r="M319" s="170"/>
      <c r="T319" s="171"/>
      <c r="AT319" s="167" t="s">
        <v>296</v>
      </c>
      <c r="AU319" s="167" t="s">
        <v>89</v>
      </c>
      <c r="AV319" s="12" t="s">
        <v>86</v>
      </c>
      <c r="AW319" s="12" t="s">
        <v>33</v>
      </c>
      <c r="AX319" s="12" t="s">
        <v>78</v>
      </c>
      <c r="AY319" s="167" t="s">
        <v>150</v>
      </c>
    </row>
    <row r="320" spans="2:51" s="12" customFormat="1" ht="12">
      <c r="B320" s="166"/>
      <c r="D320" s="150" t="s">
        <v>296</v>
      </c>
      <c r="E320" s="167" t="s">
        <v>1</v>
      </c>
      <c r="F320" s="168" t="s">
        <v>2412</v>
      </c>
      <c r="H320" s="167" t="s">
        <v>1</v>
      </c>
      <c r="I320" s="169"/>
      <c r="L320" s="166"/>
      <c r="M320" s="170"/>
      <c r="T320" s="171"/>
      <c r="AT320" s="167" t="s">
        <v>296</v>
      </c>
      <c r="AU320" s="167" t="s">
        <v>89</v>
      </c>
      <c r="AV320" s="12" t="s">
        <v>86</v>
      </c>
      <c r="AW320" s="12" t="s">
        <v>33</v>
      </c>
      <c r="AX320" s="12" t="s">
        <v>78</v>
      </c>
      <c r="AY320" s="167" t="s">
        <v>150</v>
      </c>
    </row>
    <row r="321" spans="2:51" s="13" customFormat="1" ht="12">
      <c r="B321" s="172"/>
      <c r="D321" s="150" t="s">
        <v>296</v>
      </c>
      <c r="E321" s="173" t="s">
        <v>1</v>
      </c>
      <c r="F321" s="174" t="s">
        <v>2349</v>
      </c>
      <c r="H321" s="175">
        <v>7.3</v>
      </c>
      <c r="I321" s="176"/>
      <c r="L321" s="172"/>
      <c r="M321" s="177"/>
      <c r="T321" s="178"/>
      <c r="AT321" s="173" t="s">
        <v>296</v>
      </c>
      <c r="AU321" s="173" t="s">
        <v>89</v>
      </c>
      <c r="AV321" s="13" t="s">
        <v>89</v>
      </c>
      <c r="AW321" s="13" t="s">
        <v>33</v>
      </c>
      <c r="AX321" s="13" t="s">
        <v>78</v>
      </c>
      <c r="AY321" s="173" t="s">
        <v>150</v>
      </c>
    </row>
    <row r="322" spans="2:51" s="15" customFormat="1" ht="12">
      <c r="B322" s="186"/>
      <c r="D322" s="150" t="s">
        <v>296</v>
      </c>
      <c r="E322" s="187" t="s">
        <v>1</v>
      </c>
      <c r="F322" s="188" t="s">
        <v>430</v>
      </c>
      <c r="H322" s="189">
        <v>7.3</v>
      </c>
      <c r="I322" s="190"/>
      <c r="L322" s="186"/>
      <c r="M322" s="191"/>
      <c r="T322" s="192"/>
      <c r="AT322" s="187" t="s">
        <v>296</v>
      </c>
      <c r="AU322" s="187" t="s">
        <v>89</v>
      </c>
      <c r="AV322" s="15" t="s">
        <v>166</v>
      </c>
      <c r="AW322" s="15" t="s">
        <v>33</v>
      </c>
      <c r="AX322" s="15" t="s">
        <v>78</v>
      </c>
      <c r="AY322" s="187" t="s">
        <v>150</v>
      </c>
    </row>
    <row r="323" spans="2:51" s="14" customFormat="1" ht="12">
      <c r="B323" s="179"/>
      <c r="D323" s="150" t="s">
        <v>296</v>
      </c>
      <c r="E323" s="180" t="s">
        <v>1</v>
      </c>
      <c r="F323" s="181" t="s">
        <v>303</v>
      </c>
      <c r="H323" s="182">
        <v>58.2</v>
      </c>
      <c r="I323" s="183"/>
      <c r="L323" s="179"/>
      <c r="M323" s="184"/>
      <c r="T323" s="185"/>
      <c r="AT323" s="180" t="s">
        <v>296</v>
      </c>
      <c r="AU323" s="180" t="s">
        <v>89</v>
      </c>
      <c r="AV323" s="14" t="s">
        <v>171</v>
      </c>
      <c r="AW323" s="14" t="s">
        <v>33</v>
      </c>
      <c r="AX323" s="14" t="s">
        <v>86</v>
      </c>
      <c r="AY323" s="180" t="s">
        <v>150</v>
      </c>
    </row>
    <row r="324" spans="2:65" s="1" customFormat="1" ht="21.75" customHeight="1">
      <c r="B324" s="32"/>
      <c r="C324" s="154" t="s">
        <v>661</v>
      </c>
      <c r="D324" s="154" t="s">
        <v>172</v>
      </c>
      <c r="E324" s="155" t="s">
        <v>1233</v>
      </c>
      <c r="F324" s="156" t="s">
        <v>1234</v>
      </c>
      <c r="G324" s="157" t="s">
        <v>293</v>
      </c>
      <c r="H324" s="158">
        <v>5464</v>
      </c>
      <c r="I324" s="159"/>
      <c r="J324" s="160">
        <f>ROUND(I324*H324,2)</f>
        <v>0</v>
      </c>
      <c r="K324" s="156" t="s">
        <v>294</v>
      </c>
      <c r="L324" s="32"/>
      <c r="M324" s="161" t="s">
        <v>1</v>
      </c>
      <c r="N324" s="162" t="s">
        <v>43</v>
      </c>
      <c r="P324" s="146">
        <f>O324*H324</f>
        <v>0</v>
      </c>
      <c r="Q324" s="146">
        <v>0.00051</v>
      </c>
      <c r="R324" s="146">
        <f>Q324*H324</f>
        <v>2.7866400000000002</v>
      </c>
      <c r="S324" s="146">
        <v>0</v>
      </c>
      <c r="T324" s="147">
        <f>S324*H324</f>
        <v>0</v>
      </c>
      <c r="AR324" s="148" t="s">
        <v>171</v>
      </c>
      <c r="AT324" s="148" t="s">
        <v>172</v>
      </c>
      <c r="AU324" s="148" t="s">
        <v>89</v>
      </c>
      <c r="AY324" s="17" t="s">
        <v>150</v>
      </c>
      <c r="BE324" s="149">
        <f>IF(N324="základní",J324,0)</f>
        <v>0</v>
      </c>
      <c r="BF324" s="149">
        <f>IF(N324="snížená",J324,0)</f>
        <v>0</v>
      </c>
      <c r="BG324" s="149">
        <f>IF(N324="zákl. přenesená",J324,0)</f>
        <v>0</v>
      </c>
      <c r="BH324" s="149">
        <f>IF(N324="sníž. přenesená",J324,0)</f>
        <v>0</v>
      </c>
      <c r="BI324" s="149">
        <f>IF(N324="nulová",J324,0)</f>
        <v>0</v>
      </c>
      <c r="BJ324" s="17" t="s">
        <v>86</v>
      </c>
      <c r="BK324" s="149">
        <f>ROUND(I324*H324,2)</f>
        <v>0</v>
      </c>
      <c r="BL324" s="17" t="s">
        <v>171</v>
      </c>
      <c r="BM324" s="148" t="s">
        <v>2413</v>
      </c>
    </row>
    <row r="325" spans="2:51" s="12" customFormat="1" ht="12">
      <c r="B325" s="166"/>
      <c r="D325" s="150" t="s">
        <v>296</v>
      </c>
      <c r="E325" s="167" t="s">
        <v>1</v>
      </c>
      <c r="F325" s="168" t="s">
        <v>2351</v>
      </c>
      <c r="H325" s="167" t="s">
        <v>1</v>
      </c>
      <c r="I325" s="169"/>
      <c r="L325" s="166"/>
      <c r="M325" s="170"/>
      <c r="T325" s="171"/>
      <c r="AT325" s="167" t="s">
        <v>296</v>
      </c>
      <c r="AU325" s="167" t="s">
        <v>89</v>
      </c>
      <c r="AV325" s="12" t="s">
        <v>86</v>
      </c>
      <c r="AW325" s="12" t="s">
        <v>33</v>
      </c>
      <c r="AX325" s="12" t="s">
        <v>78</v>
      </c>
      <c r="AY325" s="167" t="s">
        <v>150</v>
      </c>
    </row>
    <row r="326" spans="2:51" s="12" customFormat="1" ht="12">
      <c r="B326" s="166"/>
      <c r="D326" s="150" t="s">
        <v>296</v>
      </c>
      <c r="E326" s="167" t="s">
        <v>1</v>
      </c>
      <c r="F326" s="168" t="s">
        <v>2414</v>
      </c>
      <c r="H326" s="167" t="s">
        <v>1</v>
      </c>
      <c r="I326" s="169"/>
      <c r="L326" s="166"/>
      <c r="M326" s="170"/>
      <c r="T326" s="171"/>
      <c r="AT326" s="167" t="s">
        <v>296</v>
      </c>
      <c r="AU326" s="167" t="s">
        <v>89</v>
      </c>
      <c r="AV326" s="12" t="s">
        <v>86</v>
      </c>
      <c r="AW326" s="12" t="s">
        <v>33</v>
      </c>
      <c r="AX326" s="12" t="s">
        <v>78</v>
      </c>
      <c r="AY326" s="167" t="s">
        <v>150</v>
      </c>
    </row>
    <row r="327" spans="2:51" s="13" customFormat="1" ht="12">
      <c r="B327" s="172"/>
      <c r="D327" s="150" t="s">
        <v>296</v>
      </c>
      <c r="E327" s="173" t="s">
        <v>1</v>
      </c>
      <c r="F327" s="174" t="s">
        <v>2353</v>
      </c>
      <c r="H327" s="175">
        <v>474</v>
      </c>
      <c r="I327" s="176"/>
      <c r="L327" s="172"/>
      <c r="M327" s="177"/>
      <c r="T327" s="178"/>
      <c r="AT327" s="173" t="s">
        <v>296</v>
      </c>
      <c r="AU327" s="173" t="s">
        <v>89</v>
      </c>
      <c r="AV327" s="13" t="s">
        <v>89</v>
      </c>
      <c r="AW327" s="13" t="s">
        <v>33</v>
      </c>
      <c r="AX327" s="13" t="s">
        <v>78</v>
      </c>
      <c r="AY327" s="173" t="s">
        <v>150</v>
      </c>
    </row>
    <row r="328" spans="2:51" s="13" customFormat="1" ht="12">
      <c r="B328" s="172"/>
      <c r="D328" s="150" t="s">
        <v>296</v>
      </c>
      <c r="E328" s="173" t="s">
        <v>1</v>
      </c>
      <c r="F328" s="174" t="s">
        <v>2354</v>
      </c>
      <c r="H328" s="175">
        <v>1573</v>
      </c>
      <c r="I328" s="176"/>
      <c r="L328" s="172"/>
      <c r="M328" s="177"/>
      <c r="T328" s="178"/>
      <c r="AT328" s="173" t="s">
        <v>296</v>
      </c>
      <c r="AU328" s="173" t="s">
        <v>89</v>
      </c>
      <c r="AV328" s="13" t="s">
        <v>89</v>
      </c>
      <c r="AW328" s="13" t="s">
        <v>33</v>
      </c>
      <c r="AX328" s="13" t="s">
        <v>78</v>
      </c>
      <c r="AY328" s="173" t="s">
        <v>150</v>
      </c>
    </row>
    <row r="329" spans="2:51" s="13" customFormat="1" ht="12">
      <c r="B329" s="172"/>
      <c r="D329" s="150" t="s">
        <v>296</v>
      </c>
      <c r="E329" s="173" t="s">
        <v>1</v>
      </c>
      <c r="F329" s="174" t="s">
        <v>2355</v>
      </c>
      <c r="H329" s="175">
        <v>3417</v>
      </c>
      <c r="I329" s="176"/>
      <c r="L329" s="172"/>
      <c r="M329" s="177"/>
      <c r="T329" s="178"/>
      <c r="AT329" s="173" t="s">
        <v>296</v>
      </c>
      <c r="AU329" s="173" t="s">
        <v>89</v>
      </c>
      <c r="AV329" s="13" t="s">
        <v>89</v>
      </c>
      <c r="AW329" s="13" t="s">
        <v>33</v>
      </c>
      <c r="AX329" s="13" t="s">
        <v>78</v>
      </c>
      <c r="AY329" s="173" t="s">
        <v>150</v>
      </c>
    </row>
    <row r="330" spans="2:51" s="15" customFormat="1" ht="12">
      <c r="B330" s="186"/>
      <c r="D330" s="150" t="s">
        <v>296</v>
      </c>
      <c r="E330" s="187" t="s">
        <v>1</v>
      </c>
      <c r="F330" s="188" t="s">
        <v>430</v>
      </c>
      <c r="H330" s="189">
        <v>5464</v>
      </c>
      <c r="I330" s="190"/>
      <c r="L330" s="186"/>
      <c r="M330" s="191"/>
      <c r="T330" s="192"/>
      <c r="AT330" s="187" t="s">
        <v>296</v>
      </c>
      <c r="AU330" s="187" t="s">
        <v>89</v>
      </c>
      <c r="AV330" s="15" t="s">
        <v>166</v>
      </c>
      <c r="AW330" s="15" t="s">
        <v>33</v>
      </c>
      <c r="AX330" s="15" t="s">
        <v>78</v>
      </c>
      <c r="AY330" s="187" t="s">
        <v>150</v>
      </c>
    </row>
    <row r="331" spans="2:51" s="14" customFormat="1" ht="12">
      <c r="B331" s="179"/>
      <c r="D331" s="150" t="s">
        <v>296</v>
      </c>
      <c r="E331" s="180" t="s">
        <v>1</v>
      </c>
      <c r="F331" s="181" t="s">
        <v>303</v>
      </c>
      <c r="H331" s="182">
        <v>5464</v>
      </c>
      <c r="I331" s="183"/>
      <c r="L331" s="179"/>
      <c r="M331" s="184"/>
      <c r="T331" s="185"/>
      <c r="AT331" s="180" t="s">
        <v>296</v>
      </c>
      <c r="AU331" s="180" t="s">
        <v>89</v>
      </c>
      <c r="AV331" s="14" t="s">
        <v>171</v>
      </c>
      <c r="AW331" s="14" t="s">
        <v>33</v>
      </c>
      <c r="AX331" s="14" t="s">
        <v>86</v>
      </c>
      <c r="AY331" s="180" t="s">
        <v>150</v>
      </c>
    </row>
    <row r="332" spans="2:65" s="1" customFormat="1" ht="21.75" customHeight="1">
      <c r="B332" s="32"/>
      <c r="C332" s="154" t="s">
        <v>665</v>
      </c>
      <c r="D332" s="154" t="s">
        <v>172</v>
      </c>
      <c r="E332" s="155" t="s">
        <v>1233</v>
      </c>
      <c r="F332" s="156" t="s">
        <v>1234</v>
      </c>
      <c r="G332" s="157" t="s">
        <v>293</v>
      </c>
      <c r="H332" s="158">
        <v>5464</v>
      </c>
      <c r="I332" s="159"/>
      <c r="J332" s="160">
        <f>ROUND(I332*H332,2)</f>
        <v>0</v>
      </c>
      <c r="K332" s="156" t="s">
        <v>294</v>
      </c>
      <c r="L332" s="32"/>
      <c r="M332" s="161" t="s">
        <v>1</v>
      </c>
      <c r="N332" s="162" t="s">
        <v>43</v>
      </c>
      <c r="P332" s="146">
        <f>O332*H332</f>
        <v>0</v>
      </c>
      <c r="Q332" s="146">
        <v>0.00051</v>
      </c>
      <c r="R332" s="146">
        <f>Q332*H332</f>
        <v>2.7866400000000002</v>
      </c>
      <c r="S332" s="146">
        <v>0</v>
      </c>
      <c r="T332" s="147">
        <f>S332*H332</f>
        <v>0</v>
      </c>
      <c r="AR332" s="148" t="s">
        <v>171</v>
      </c>
      <c r="AT332" s="148" t="s">
        <v>172</v>
      </c>
      <c r="AU332" s="148" t="s">
        <v>89</v>
      </c>
      <c r="AY332" s="17" t="s">
        <v>150</v>
      </c>
      <c r="BE332" s="149">
        <f>IF(N332="základní",J332,0)</f>
        <v>0</v>
      </c>
      <c r="BF332" s="149">
        <f>IF(N332="snížená",J332,0)</f>
        <v>0</v>
      </c>
      <c r="BG332" s="149">
        <f>IF(N332="zákl. přenesená",J332,0)</f>
        <v>0</v>
      </c>
      <c r="BH332" s="149">
        <f>IF(N332="sníž. přenesená",J332,0)</f>
        <v>0</v>
      </c>
      <c r="BI332" s="149">
        <f>IF(N332="nulová",J332,0)</f>
        <v>0</v>
      </c>
      <c r="BJ332" s="17" t="s">
        <v>86</v>
      </c>
      <c r="BK332" s="149">
        <f>ROUND(I332*H332,2)</f>
        <v>0</v>
      </c>
      <c r="BL332" s="17" t="s">
        <v>171</v>
      </c>
      <c r="BM332" s="148" t="s">
        <v>2415</v>
      </c>
    </row>
    <row r="333" spans="2:51" s="12" customFormat="1" ht="12">
      <c r="B333" s="166"/>
      <c r="D333" s="150" t="s">
        <v>296</v>
      </c>
      <c r="E333" s="167" t="s">
        <v>1</v>
      </c>
      <c r="F333" s="168" t="s">
        <v>2351</v>
      </c>
      <c r="H333" s="167" t="s">
        <v>1</v>
      </c>
      <c r="I333" s="169"/>
      <c r="L333" s="166"/>
      <c r="M333" s="170"/>
      <c r="T333" s="171"/>
      <c r="AT333" s="167" t="s">
        <v>296</v>
      </c>
      <c r="AU333" s="167" t="s">
        <v>89</v>
      </c>
      <c r="AV333" s="12" t="s">
        <v>86</v>
      </c>
      <c r="AW333" s="12" t="s">
        <v>33</v>
      </c>
      <c r="AX333" s="12" t="s">
        <v>78</v>
      </c>
      <c r="AY333" s="167" t="s">
        <v>150</v>
      </c>
    </row>
    <row r="334" spans="2:51" s="12" customFormat="1" ht="12">
      <c r="B334" s="166"/>
      <c r="D334" s="150" t="s">
        <v>296</v>
      </c>
      <c r="E334" s="167" t="s">
        <v>1</v>
      </c>
      <c r="F334" s="168" t="s">
        <v>2414</v>
      </c>
      <c r="H334" s="167" t="s">
        <v>1</v>
      </c>
      <c r="I334" s="169"/>
      <c r="L334" s="166"/>
      <c r="M334" s="170"/>
      <c r="T334" s="171"/>
      <c r="AT334" s="167" t="s">
        <v>296</v>
      </c>
      <c r="AU334" s="167" t="s">
        <v>89</v>
      </c>
      <c r="AV334" s="12" t="s">
        <v>86</v>
      </c>
      <c r="AW334" s="12" t="s">
        <v>33</v>
      </c>
      <c r="AX334" s="12" t="s">
        <v>78</v>
      </c>
      <c r="AY334" s="167" t="s">
        <v>150</v>
      </c>
    </row>
    <row r="335" spans="2:51" s="13" customFormat="1" ht="12">
      <c r="B335" s="172"/>
      <c r="D335" s="150" t="s">
        <v>296</v>
      </c>
      <c r="E335" s="173" t="s">
        <v>1</v>
      </c>
      <c r="F335" s="174" t="s">
        <v>2353</v>
      </c>
      <c r="H335" s="175">
        <v>474</v>
      </c>
      <c r="I335" s="176"/>
      <c r="L335" s="172"/>
      <c r="M335" s="177"/>
      <c r="T335" s="178"/>
      <c r="AT335" s="173" t="s">
        <v>296</v>
      </c>
      <c r="AU335" s="173" t="s">
        <v>89</v>
      </c>
      <c r="AV335" s="13" t="s">
        <v>89</v>
      </c>
      <c r="AW335" s="13" t="s">
        <v>33</v>
      </c>
      <c r="AX335" s="13" t="s">
        <v>78</v>
      </c>
      <c r="AY335" s="173" t="s">
        <v>150</v>
      </c>
    </row>
    <row r="336" spans="2:51" s="13" customFormat="1" ht="12">
      <c r="B336" s="172"/>
      <c r="D336" s="150" t="s">
        <v>296</v>
      </c>
      <c r="E336" s="173" t="s">
        <v>1</v>
      </c>
      <c r="F336" s="174" t="s">
        <v>2354</v>
      </c>
      <c r="H336" s="175">
        <v>1573</v>
      </c>
      <c r="I336" s="176"/>
      <c r="L336" s="172"/>
      <c r="M336" s="177"/>
      <c r="T336" s="178"/>
      <c r="AT336" s="173" t="s">
        <v>296</v>
      </c>
      <c r="AU336" s="173" t="s">
        <v>89</v>
      </c>
      <c r="AV336" s="13" t="s">
        <v>89</v>
      </c>
      <c r="AW336" s="13" t="s">
        <v>33</v>
      </c>
      <c r="AX336" s="13" t="s">
        <v>78</v>
      </c>
      <c r="AY336" s="173" t="s">
        <v>150</v>
      </c>
    </row>
    <row r="337" spans="2:51" s="13" customFormat="1" ht="12">
      <c r="B337" s="172"/>
      <c r="D337" s="150" t="s">
        <v>296</v>
      </c>
      <c r="E337" s="173" t="s">
        <v>1</v>
      </c>
      <c r="F337" s="174" t="s">
        <v>2355</v>
      </c>
      <c r="H337" s="175">
        <v>3417</v>
      </c>
      <c r="I337" s="176"/>
      <c r="L337" s="172"/>
      <c r="M337" s="177"/>
      <c r="T337" s="178"/>
      <c r="AT337" s="173" t="s">
        <v>296</v>
      </c>
      <c r="AU337" s="173" t="s">
        <v>89</v>
      </c>
      <c r="AV337" s="13" t="s">
        <v>89</v>
      </c>
      <c r="AW337" s="13" t="s">
        <v>33</v>
      </c>
      <c r="AX337" s="13" t="s">
        <v>78</v>
      </c>
      <c r="AY337" s="173" t="s">
        <v>150</v>
      </c>
    </row>
    <row r="338" spans="2:51" s="15" customFormat="1" ht="12">
      <c r="B338" s="186"/>
      <c r="D338" s="150" t="s">
        <v>296</v>
      </c>
      <c r="E338" s="187" t="s">
        <v>1</v>
      </c>
      <c r="F338" s="188" t="s">
        <v>430</v>
      </c>
      <c r="H338" s="189">
        <v>5464</v>
      </c>
      <c r="I338" s="190"/>
      <c r="L338" s="186"/>
      <c r="M338" s="191"/>
      <c r="T338" s="192"/>
      <c r="AT338" s="187" t="s">
        <v>296</v>
      </c>
      <c r="AU338" s="187" t="s">
        <v>89</v>
      </c>
      <c r="AV338" s="15" t="s">
        <v>166</v>
      </c>
      <c r="AW338" s="15" t="s">
        <v>33</v>
      </c>
      <c r="AX338" s="15" t="s">
        <v>78</v>
      </c>
      <c r="AY338" s="187" t="s">
        <v>150</v>
      </c>
    </row>
    <row r="339" spans="2:51" s="14" customFormat="1" ht="12">
      <c r="B339" s="179"/>
      <c r="D339" s="150" t="s">
        <v>296</v>
      </c>
      <c r="E339" s="180" t="s">
        <v>1</v>
      </c>
      <c r="F339" s="181" t="s">
        <v>303</v>
      </c>
      <c r="H339" s="182">
        <v>5464</v>
      </c>
      <c r="I339" s="183"/>
      <c r="L339" s="179"/>
      <c r="M339" s="184"/>
      <c r="T339" s="185"/>
      <c r="AT339" s="180" t="s">
        <v>296</v>
      </c>
      <c r="AU339" s="180" t="s">
        <v>89</v>
      </c>
      <c r="AV339" s="14" t="s">
        <v>171</v>
      </c>
      <c r="AW339" s="14" t="s">
        <v>33</v>
      </c>
      <c r="AX339" s="14" t="s">
        <v>86</v>
      </c>
      <c r="AY339" s="180" t="s">
        <v>150</v>
      </c>
    </row>
    <row r="340" spans="2:65" s="1" customFormat="1" ht="33" customHeight="1">
      <c r="B340" s="32"/>
      <c r="C340" s="154" t="s">
        <v>674</v>
      </c>
      <c r="D340" s="154" t="s">
        <v>172</v>
      </c>
      <c r="E340" s="155" t="s">
        <v>2416</v>
      </c>
      <c r="F340" s="156" t="s">
        <v>2417</v>
      </c>
      <c r="G340" s="157" t="s">
        <v>293</v>
      </c>
      <c r="H340" s="158">
        <v>6967</v>
      </c>
      <c r="I340" s="159"/>
      <c r="J340" s="160">
        <f>ROUND(I340*H340,2)</f>
        <v>0</v>
      </c>
      <c r="K340" s="156" t="s">
        <v>294</v>
      </c>
      <c r="L340" s="32"/>
      <c r="M340" s="161" t="s">
        <v>1</v>
      </c>
      <c r="N340" s="162" t="s">
        <v>43</v>
      </c>
      <c r="P340" s="146">
        <f>O340*H340</f>
        <v>0</v>
      </c>
      <c r="Q340" s="146">
        <v>0</v>
      </c>
      <c r="R340" s="146">
        <f>Q340*H340</f>
        <v>0</v>
      </c>
      <c r="S340" s="146">
        <v>0</v>
      </c>
      <c r="T340" s="147">
        <f>S340*H340</f>
        <v>0</v>
      </c>
      <c r="AR340" s="148" t="s">
        <v>171</v>
      </c>
      <c r="AT340" s="148" t="s">
        <v>172</v>
      </c>
      <c r="AU340" s="148" t="s">
        <v>89</v>
      </c>
      <c r="AY340" s="17" t="s">
        <v>150</v>
      </c>
      <c r="BE340" s="149">
        <f>IF(N340="základní",J340,0)</f>
        <v>0</v>
      </c>
      <c r="BF340" s="149">
        <f>IF(N340="snížená",J340,0)</f>
        <v>0</v>
      </c>
      <c r="BG340" s="149">
        <f>IF(N340="zákl. přenesená",J340,0)</f>
        <v>0</v>
      </c>
      <c r="BH340" s="149">
        <f>IF(N340="sníž. přenesená",J340,0)</f>
        <v>0</v>
      </c>
      <c r="BI340" s="149">
        <f>IF(N340="nulová",J340,0)</f>
        <v>0</v>
      </c>
      <c r="BJ340" s="17" t="s">
        <v>86</v>
      </c>
      <c r="BK340" s="149">
        <f>ROUND(I340*H340,2)</f>
        <v>0</v>
      </c>
      <c r="BL340" s="17" t="s">
        <v>171</v>
      </c>
      <c r="BM340" s="148" t="s">
        <v>2418</v>
      </c>
    </row>
    <row r="341" spans="2:51" s="12" customFormat="1" ht="12">
      <c r="B341" s="166"/>
      <c r="D341" s="150" t="s">
        <v>296</v>
      </c>
      <c r="E341" s="167" t="s">
        <v>1</v>
      </c>
      <c r="F341" s="168" t="s">
        <v>2351</v>
      </c>
      <c r="H341" s="167" t="s">
        <v>1</v>
      </c>
      <c r="I341" s="169"/>
      <c r="L341" s="166"/>
      <c r="M341" s="170"/>
      <c r="T341" s="171"/>
      <c r="AT341" s="167" t="s">
        <v>296</v>
      </c>
      <c r="AU341" s="167" t="s">
        <v>89</v>
      </c>
      <c r="AV341" s="12" t="s">
        <v>86</v>
      </c>
      <c r="AW341" s="12" t="s">
        <v>33</v>
      </c>
      <c r="AX341" s="12" t="s">
        <v>78</v>
      </c>
      <c r="AY341" s="167" t="s">
        <v>150</v>
      </c>
    </row>
    <row r="342" spans="2:51" s="12" customFormat="1" ht="12">
      <c r="B342" s="166"/>
      <c r="D342" s="150" t="s">
        <v>296</v>
      </c>
      <c r="E342" s="167" t="s">
        <v>1</v>
      </c>
      <c r="F342" s="168" t="s">
        <v>2419</v>
      </c>
      <c r="H342" s="167" t="s">
        <v>1</v>
      </c>
      <c r="I342" s="169"/>
      <c r="L342" s="166"/>
      <c r="M342" s="170"/>
      <c r="T342" s="171"/>
      <c r="AT342" s="167" t="s">
        <v>296</v>
      </c>
      <c r="AU342" s="167" t="s">
        <v>89</v>
      </c>
      <c r="AV342" s="12" t="s">
        <v>86</v>
      </c>
      <c r="AW342" s="12" t="s">
        <v>33</v>
      </c>
      <c r="AX342" s="12" t="s">
        <v>78</v>
      </c>
      <c r="AY342" s="167" t="s">
        <v>150</v>
      </c>
    </row>
    <row r="343" spans="2:51" s="13" customFormat="1" ht="12">
      <c r="B343" s="172"/>
      <c r="D343" s="150" t="s">
        <v>296</v>
      </c>
      <c r="E343" s="173" t="s">
        <v>1</v>
      </c>
      <c r="F343" s="174" t="s">
        <v>2353</v>
      </c>
      <c r="H343" s="175">
        <v>474</v>
      </c>
      <c r="I343" s="176"/>
      <c r="L343" s="172"/>
      <c r="M343" s="177"/>
      <c r="T343" s="178"/>
      <c r="AT343" s="173" t="s">
        <v>296</v>
      </c>
      <c r="AU343" s="173" t="s">
        <v>89</v>
      </c>
      <c r="AV343" s="13" t="s">
        <v>89</v>
      </c>
      <c r="AW343" s="13" t="s">
        <v>33</v>
      </c>
      <c r="AX343" s="13" t="s">
        <v>78</v>
      </c>
      <c r="AY343" s="173" t="s">
        <v>150</v>
      </c>
    </row>
    <row r="344" spans="2:51" s="13" customFormat="1" ht="12">
      <c r="B344" s="172"/>
      <c r="D344" s="150" t="s">
        <v>296</v>
      </c>
      <c r="E344" s="173" t="s">
        <v>1</v>
      </c>
      <c r="F344" s="174" t="s">
        <v>2354</v>
      </c>
      <c r="H344" s="175">
        <v>1573</v>
      </c>
      <c r="I344" s="176"/>
      <c r="L344" s="172"/>
      <c r="M344" s="177"/>
      <c r="T344" s="178"/>
      <c r="AT344" s="173" t="s">
        <v>296</v>
      </c>
      <c r="AU344" s="173" t="s">
        <v>89</v>
      </c>
      <c r="AV344" s="13" t="s">
        <v>89</v>
      </c>
      <c r="AW344" s="13" t="s">
        <v>33</v>
      </c>
      <c r="AX344" s="13" t="s">
        <v>78</v>
      </c>
      <c r="AY344" s="173" t="s">
        <v>150</v>
      </c>
    </row>
    <row r="345" spans="2:51" s="13" customFormat="1" ht="12">
      <c r="B345" s="172"/>
      <c r="D345" s="150" t="s">
        <v>296</v>
      </c>
      <c r="E345" s="173" t="s">
        <v>1</v>
      </c>
      <c r="F345" s="174" t="s">
        <v>2355</v>
      </c>
      <c r="H345" s="175">
        <v>3417</v>
      </c>
      <c r="I345" s="176"/>
      <c r="L345" s="172"/>
      <c r="M345" s="177"/>
      <c r="T345" s="178"/>
      <c r="AT345" s="173" t="s">
        <v>296</v>
      </c>
      <c r="AU345" s="173" t="s">
        <v>89</v>
      </c>
      <c r="AV345" s="13" t="s">
        <v>89</v>
      </c>
      <c r="AW345" s="13" t="s">
        <v>33</v>
      </c>
      <c r="AX345" s="13" t="s">
        <v>78</v>
      </c>
      <c r="AY345" s="173" t="s">
        <v>150</v>
      </c>
    </row>
    <row r="346" spans="2:51" s="15" customFormat="1" ht="12">
      <c r="B346" s="186"/>
      <c r="D346" s="150" t="s">
        <v>296</v>
      </c>
      <c r="E346" s="187" t="s">
        <v>1</v>
      </c>
      <c r="F346" s="188" t="s">
        <v>430</v>
      </c>
      <c r="H346" s="189">
        <v>5464</v>
      </c>
      <c r="I346" s="190"/>
      <c r="L346" s="186"/>
      <c r="M346" s="191"/>
      <c r="T346" s="192"/>
      <c r="AT346" s="187" t="s">
        <v>296</v>
      </c>
      <c r="AU346" s="187" t="s">
        <v>89</v>
      </c>
      <c r="AV346" s="15" t="s">
        <v>166</v>
      </c>
      <c r="AW346" s="15" t="s">
        <v>33</v>
      </c>
      <c r="AX346" s="15" t="s">
        <v>78</v>
      </c>
      <c r="AY346" s="187" t="s">
        <v>150</v>
      </c>
    </row>
    <row r="347" spans="2:51" s="12" customFormat="1" ht="12">
      <c r="B347" s="166"/>
      <c r="D347" s="150" t="s">
        <v>296</v>
      </c>
      <c r="E347" s="167" t="s">
        <v>1</v>
      </c>
      <c r="F347" s="168" t="s">
        <v>2351</v>
      </c>
      <c r="H347" s="167" t="s">
        <v>1</v>
      </c>
      <c r="I347" s="169"/>
      <c r="L347" s="166"/>
      <c r="M347" s="170"/>
      <c r="T347" s="171"/>
      <c r="AT347" s="167" t="s">
        <v>296</v>
      </c>
      <c r="AU347" s="167" t="s">
        <v>89</v>
      </c>
      <c r="AV347" s="12" t="s">
        <v>86</v>
      </c>
      <c r="AW347" s="12" t="s">
        <v>33</v>
      </c>
      <c r="AX347" s="12" t="s">
        <v>78</v>
      </c>
      <c r="AY347" s="167" t="s">
        <v>150</v>
      </c>
    </row>
    <row r="348" spans="2:51" s="12" customFormat="1" ht="12">
      <c r="B348" s="166"/>
      <c r="D348" s="150" t="s">
        <v>296</v>
      </c>
      <c r="E348" s="167" t="s">
        <v>1</v>
      </c>
      <c r="F348" s="168" t="s">
        <v>2419</v>
      </c>
      <c r="H348" s="167" t="s">
        <v>1</v>
      </c>
      <c r="I348" s="169"/>
      <c r="L348" s="166"/>
      <c r="M348" s="170"/>
      <c r="T348" s="171"/>
      <c r="AT348" s="167" t="s">
        <v>296</v>
      </c>
      <c r="AU348" s="167" t="s">
        <v>89</v>
      </c>
      <c r="AV348" s="12" t="s">
        <v>86</v>
      </c>
      <c r="AW348" s="12" t="s">
        <v>33</v>
      </c>
      <c r="AX348" s="12" t="s">
        <v>78</v>
      </c>
      <c r="AY348" s="167" t="s">
        <v>150</v>
      </c>
    </row>
    <row r="349" spans="2:51" s="13" customFormat="1" ht="12">
      <c r="B349" s="172"/>
      <c r="D349" s="150" t="s">
        <v>296</v>
      </c>
      <c r="E349" s="173" t="s">
        <v>1</v>
      </c>
      <c r="F349" s="174" t="s">
        <v>2394</v>
      </c>
      <c r="H349" s="175">
        <v>121</v>
      </c>
      <c r="I349" s="176"/>
      <c r="L349" s="172"/>
      <c r="M349" s="177"/>
      <c r="T349" s="178"/>
      <c r="AT349" s="173" t="s">
        <v>296</v>
      </c>
      <c r="AU349" s="173" t="s">
        <v>89</v>
      </c>
      <c r="AV349" s="13" t="s">
        <v>89</v>
      </c>
      <c r="AW349" s="13" t="s">
        <v>33</v>
      </c>
      <c r="AX349" s="13" t="s">
        <v>78</v>
      </c>
      <c r="AY349" s="173" t="s">
        <v>150</v>
      </c>
    </row>
    <row r="350" spans="2:51" s="13" customFormat="1" ht="12">
      <c r="B350" s="172"/>
      <c r="D350" s="150" t="s">
        <v>296</v>
      </c>
      <c r="E350" s="173" t="s">
        <v>1</v>
      </c>
      <c r="F350" s="174" t="s">
        <v>2395</v>
      </c>
      <c r="H350" s="175">
        <v>1382</v>
      </c>
      <c r="I350" s="176"/>
      <c r="L350" s="172"/>
      <c r="M350" s="177"/>
      <c r="T350" s="178"/>
      <c r="AT350" s="173" t="s">
        <v>296</v>
      </c>
      <c r="AU350" s="173" t="s">
        <v>89</v>
      </c>
      <c r="AV350" s="13" t="s">
        <v>89</v>
      </c>
      <c r="AW350" s="13" t="s">
        <v>33</v>
      </c>
      <c r="AX350" s="13" t="s">
        <v>78</v>
      </c>
      <c r="AY350" s="173" t="s">
        <v>150</v>
      </c>
    </row>
    <row r="351" spans="2:51" s="15" customFormat="1" ht="12">
      <c r="B351" s="186"/>
      <c r="D351" s="150" t="s">
        <v>296</v>
      </c>
      <c r="E351" s="187" t="s">
        <v>1</v>
      </c>
      <c r="F351" s="188" t="s">
        <v>430</v>
      </c>
      <c r="H351" s="189">
        <v>1503</v>
      </c>
      <c r="I351" s="190"/>
      <c r="L351" s="186"/>
      <c r="M351" s="191"/>
      <c r="T351" s="192"/>
      <c r="AT351" s="187" t="s">
        <v>296</v>
      </c>
      <c r="AU351" s="187" t="s">
        <v>89</v>
      </c>
      <c r="AV351" s="15" t="s">
        <v>166</v>
      </c>
      <c r="AW351" s="15" t="s">
        <v>33</v>
      </c>
      <c r="AX351" s="15" t="s">
        <v>78</v>
      </c>
      <c r="AY351" s="187" t="s">
        <v>150</v>
      </c>
    </row>
    <row r="352" spans="2:51" s="14" customFormat="1" ht="12">
      <c r="B352" s="179"/>
      <c r="D352" s="150" t="s">
        <v>296</v>
      </c>
      <c r="E352" s="180" t="s">
        <v>1</v>
      </c>
      <c r="F352" s="181" t="s">
        <v>303</v>
      </c>
      <c r="H352" s="182">
        <v>6967</v>
      </c>
      <c r="I352" s="183"/>
      <c r="L352" s="179"/>
      <c r="M352" s="184"/>
      <c r="T352" s="185"/>
      <c r="AT352" s="180" t="s">
        <v>296</v>
      </c>
      <c r="AU352" s="180" t="s">
        <v>89</v>
      </c>
      <c r="AV352" s="14" t="s">
        <v>171</v>
      </c>
      <c r="AW352" s="14" t="s">
        <v>33</v>
      </c>
      <c r="AX352" s="14" t="s">
        <v>86</v>
      </c>
      <c r="AY352" s="180" t="s">
        <v>150</v>
      </c>
    </row>
    <row r="353" spans="2:65" s="1" customFormat="1" ht="24.2" customHeight="1">
      <c r="B353" s="32"/>
      <c r="C353" s="154" t="s">
        <v>679</v>
      </c>
      <c r="D353" s="154" t="s">
        <v>172</v>
      </c>
      <c r="E353" s="155" t="s">
        <v>2420</v>
      </c>
      <c r="F353" s="156" t="s">
        <v>2421</v>
      </c>
      <c r="G353" s="157" t="s">
        <v>293</v>
      </c>
      <c r="H353" s="158">
        <v>5464</v>
      </c>
      <c r="I353" s="159"/>
      <c r="J353" s="160">
        <f>ROUND(I353*H353,2)</f>
        <v>0</v>
      </c>
      <c r="K353" s="156" t="s">
        <v>294</v>
      </c>
      <c r="L353" s="32"/>
      <c r="M353" s="161" t="s">
        <v>1</v>
      </c>
      <c r="N353" s="162" t="s">
        <v>43</v>
      </c>
      <c r="P353" s="146">
        <f>O353*H353</f>
        <v>0</v>
      </c>
      <c r="Q353" s="146">
        <v>0</v>
      </c>
      <c r="R353" s="146">
        <f>Q353*H353</f>
        <v>0</v>
      </c>
      <c r="S353" s="146">
        <v>0</v>
      </c>
      <c r="T353" s="147">
        <f>S353*H353</f>
        <v>0</v>
      </c>
      <c r="AR353" s="148" t="s">
        <v>171</v>
      </c>
      <c r="AT353" s="148" t="s">
        <v>172</v>
      </c>
      <c r="AU353" s="148" t="s">
        <v>89</v>
      </c>
      <c r="AY353" s="17" t="s">
        <v>150</v>
      </c>
      <c r="BE353" s="149">
        <f>IF(N353="základní",J353,0)</f>
        <v>0</v>
      </c>
      <c r="BF353" s="149">
        <f>IF(N353="snížená",J353,0)</f>
        <v>0</v>
      </c>
      <c r="BG353" s="149">
        <f>IF(N353="zákl. přenesená",J353,0)</f>
        <v>0</v>
      </c>
      <c r="BH353" s="149">
        <f>IF(N353="sníž. přenesená",J353,0)</f>
        <v>0</v>
      </c>
      <c r="BI353" s="149">
        <f>IF(N353="nulová",J353,0)</f>
        <v>0</v>
      </c>
      <c r="BJ353" s="17" t="s">
        <v>86</v>
      </c>
      <c r="BK353" s="149">
        <f>ROUND(I353*H353,2)</f>
        <v>0</v>
      </c>
      <c r="BL353" s="17" t="s">
        <v>171</v>
      </c>
      <c r="BM353" s="148" t="s">
        <v>2422</v>
      </c>
    </row>
    <row r="354" spans="2:51" s="12" customFormat="1" ht="12">
      <c r="B354" s="166"/>
      <c r="D354" s="150" t="s">
        <v>296</v>
      </c>
      <c r="E354" s="167" t="s">
        <v>1</v>
      </c>
      <c r="F354" s="168" t="s">
        <v>2351</v>
      </c>
      <c r="H354" s="167" t="s">
        <v>1</v>
      </c>
      <c r="I354" s="169"/>
      <c r="L354" s="166"/>
      <c r="M354" s="170"/>
      <c r="T354" s="171"/>
      <c r="AT354" s="167" t="s">
        <v>296</v>
      </c>
      <c r="AU354" s="167" t="s">
        <v>89</v>
      </c>
      <c r="AV354" s="12" t="s">
        <v>86</v>
      </c>
      <c r="AW354" s="12" t="s">
        <v>33</v>
      </c>
      <c r="AX354" s="12" t="s">
        <v>78</v>
      </c>
      <c r="AY354" s="167" t="s">
        <v>150</v>
      </c>
    </row>
    <row r="355" spans="2:51" s="12" customFormat="1" ht="12">
      <c r="B355" s="166"/>
      <c r="D355" s="150" t="s">
        <v>296</v>
      </c>
      <c r="E355" s="167" t="s">
        <v>1</v>
      </c>
      <c r="F355" s="168" t="s">
        <v>2423</v>
      </c>
      <c r="H355" s="167" t="s">
        <v>1</v>
      </c>
      <c r="I355" s="169"/>
      <c r="L355" s="166"/>
      <c r="M355" s="170"/>
      <c r="T355" s="171"/>
      <c r="AT355" s="167" t="s">
        <v>296</v>
      </c>
      <c r="AU355" s="167" t="s">
        <v>89</v>
      </c>
      <c r="AV355" s="12" t="s">
        <v>86</v>
      </c>
      <c r="AW355" s="12" t="s">
        <v>33</v>
      </c>
      <c r="AX355" s="12" t="s">
        <v>78</v>
      </c>
      <c r="AY355" s="167" t="s">
        <v>150</v>
      </c>
    </row>
    <row r="356" spans="2:51" s="13" customFormat="1" ht="12">
      <c r="B356" s="172"/>
      <c r="D356" s="150" t="s">
        <v>296</v>
      </c>
      <c r="E356" s="173" t="s">
        <v>1</v>
      </c>
      <c r="F356" s="174" t="s">
        <v>2353</v>
      </c>
      <c r="H356" s="175">
        <v>474</v>
      </c>
      <c r="I356" s="176"/>
      <c r="L356" s="172"/>
      <c r="M356" s="177"/>
      <c r="T356" s="178"/>
      <c r="AT356" s="173" t="s">
        <v>296</v>
      </c>
      <c r="AU356" s="173" t="s">
        <v>89</v>
      </c>
      <c r="AV356" s="13" t="s">
        <v>89</v>
      </c>
      <c r="AW356" s="13" t="s">
        <v>33</v>
      </c>
      <c r="AX356" s="13" t="s">
        <v>78</v>
      </c>
      <c r="AY356" s="173" t="s">
        <v>150</v>
      </c>
    </row>
    <row r="357" spans="2:51" s="13" customFormat="1" ht="12">
      <c r="B357" s="172"/>
      <c r="D357" s="150" t="s">
        <v>296</v>
      </c>
      <c r="E357" s="173" t="s">
        <v>1</v>
      </c>
      <c r="F357" s="174" t="s">
        <v>2354</v>
      </c>
      <c r="H357" s="175">
        <v>1573</v>
      </c>
      <c r="I357" s="176"/>
      <c r="L357" s="172"/>
      <c r="M357" s="177"/>
      <c r="T357" s="178"/>
      <c r="AT357" s="173" t="s">
        <v>296</v>
      </c>
      <c r="AU357" s="173" t="s">
        <v>89</v>
      </c>
      <c r="AV357" s="13" t="s">
        <v>89</v>
      </c>
      <c r="AW357" s="13" t="s">
        <v>33</v>
      </c>
      <c r="AX357" s="13" t="s">
        <v>78</v>
      </c>
      <c r="AY357" s="173" t="s">
        <v>150</v>
      </c>
    </row>
    <row r="358" spans="2:51" s="13" customFormat="1" ht="12">
      <c r="B358" s="172"/>
      <c r="D358" s="150" t="s">
        <v>296</v>
      </c>
      <c r="E358" s="173" t="s">
        <v>1</v>
      </c>
      <c r="F358" s="174" t="s">
        <v>2355</v>
      </c>
      <c r="H358" s="175">
        <v>3417</v>
      </c>
      <c r="I358" s="176"/>
      <c r="L358" s="172"/>
      <c r="M358" s="177"/>
      <c r="T358" s="178"/>
      <c r="AT358" s="173" t="s">
        <v>296</v>
      </c>
      <c r="AU358" s="173" t="s">
        <v>89</v>
      </c>
      <c r="AV358" s="13" t="s">
        <v>89</v>
      </c>
      <c r="AW358" s="13" t="s">
        <v>33</v>
      </c>
      <c r="AX358" s="13" t="s">
        <v>78</v>
      </c>
      <c r="AY358" s="173" t="s">
        <v>150</v>
      </c>
    </row>
    <row r="359" spans="2:51" s="15" customFormat="1" ht="12">
      <c r="B359" s="186"/>
      <c r="D359" s="150" t="s">
        <v>296</v>
      </c>
      <c r="E359" s="187" t="s">
        <v>1</v>
      </c>
      <c r="F359" s="188" t="s">
        <v>430</v>
      </c>
      <c r="H359" s="189">
        <v>5464</v>
      </c>
      <c r="I359" s="190"/>
      <c r="L359" s="186"/>
      <c r="M359" s="191"/>
      <c r="T359" s="192"/>
      <c r="AT359" s="187" t="s">
        <v>296</v>
      </c>
      <c r="AU359" s="187" t="s">
        <v>89</v>
      </c>
      <c r="AV359" s="15" t="s">
        <v>166</v>
      </c>
      <c r="AW359" s="15" t="s">
        <v>33</v>
      </c>
      <c r="AX359" s="15" t="s">
        <v>78</v>
      </c>
      <c r="AY359" s="187" t="s">
        <v>150</v>
      </c>
    </row>
    <row r="360" spans="2:51" s="14" customFormat="1" ht="12">
      <c r="B360" s="179"/>
      <c r="D360" s="150" t="s">
        <v>296</v>
      </c>
      <c r="E360" s="180" t="s">
        <v>1</v>
      </c>
      <c r="F360" s="181" t="s">
        <v>303</v>
      </c>
      <c r="H360" s="182">
        <v>5464</v>
      </c>
      <c r="I360" s="183"/>
      <c r="L360" s="179"/>
      <c r="M360" s="184"/>
      <c r="T360" s="185"/>
      <c r="AT360" s="180" t="s">
        <v>296</v>
      </c>
      <c r="AU360" s="180" t="s">
        <v>89</v>
      </c>
      <c r="AV360" s="14" t="s">
        <v>171</v>
      </c>
      <c r="AW360" s="14" t="s">
        <v>33</v>
      </c>
      <c r="AX360" s="14" t="s">
        <v>86</v>
      </c>
      <c r="AY360" s="180" t="s">
        <v>150</v>
      </c>
    </row>
    <row r="361" spans="2:65" s="1" customFormat="1" ht="16.5" customHeight="1">
      <c r="B361" s="32"/>
      <c r="C361" s="154" t="s">
        <v>690</v>
      </c>
      <c r="D361" s="154" t="s">
        <v>172</v>
      </c>
      <c r="E361" s="155" t="s">
        <v>2424</v>
      </c>
      <c r="F361" s="156" t="s">
        <v>2425</v>
      </c>
      <c r="G361" s="157" t="s">
        <v>293</v>
      </c>
      <c r="H361" s="158">
        <v>7.3</v>
      </c>
      <c r="I361" s="159"/>
      <c r="J361" s="160">
        <f>ROUND(I361*H361,2)</f>
        <v>0</v>
      </c>
      <c r="K361" s="156" t="s">
        <v>294</v>
      </c>
      <c r="L361" s="32"/>
      <c r="M361" s="161" t="s">
        <v>1</v>
      </c>
      <c r="N361" s="162" t="s">
        <v>43</v>
      </c>
      <c r="P361" s="146">
        <f>O361*H361</f>
        <v>0</v>
      </c>
      <c r="Q361" s="146">
        <v>0.31823</v>
      </c>
      <c r="R361" s="146">
        <f>Q361*H361</f>
        <v>2.323079</v>
      </c>
      <c r="S361" s="146">
        <v>0</v>
      </c>
      <c r="T361" s="147">
        <f>S361*H361</f>
        <v>0</v>
      </c>
      <c r="AR361" s="148" t="s">
        <v>171</v>
      </c>
      <c r="AT361" s="148" t="s">
        <v>172</v>
      </c>
      <c r="AU361" s="148" t="s">
        <v>89</v>
      </c>
      <c r="AY361" s="17" t="s">
        <v>150</v>
      </c>
      <c r="BE361" s="149">
        <f>IF(N361="základní",J361,0)</f>
        <v>0</v>
      </c>
      <c r="BF361" s="149">
        <f>IF(N361="snížená",J361,0)</f>
        <v>0</v>
      </c>
      <c r="BG361" s="149">
        <f>IF(N361="zákl. přenesená",J361,0)</f>
        <v>0</v>
      </c>
      <c r="BH361" s="149">
        <f>IF(N361="sníž. přenesená",J361,0)</f>
        <v>0</v>
      </c>
      <c r="BI361" s="149">
        <f>IF(N361="nulová",J361,0)</f>
        <v>0</v>
      </c>
      <c r="BJ361" s="17" t="s">
        <v>86</v>
      </c>
      <c r="BK361" s="149">
        <f>ROUND(I361*H361,2)</f>
        <v>0</v>
      </c>
      <c r="BL361" s="17" t="s">
        <v>171</v>
      </c>
      <c r="BM361" s="148" t="s">
        <v>2426</v>
      </c>
    </row>
    <row r="362" spans="2:51" s="12" customFormat="1" ht="12">
      <c r="B362" s="166"/>
      <c r="D362" s="150" t="s">
        <v>296</v>
      </c>
      <c r="E362" s="167" t="s">
        <v>1</v>
      </c>
      <c r="F362" s="168" t="s">
        <v>2317</v>
      </c>
      <c r="H362" s="167" t="s">
        <v>1</v>
      </c>
      <c r="I362" s="169"/>
      <c r="L362" s="166"/>
      <c r="M362" s="170"/>
      <c r="T362" s="171"/>
      <c r="AT362" s="167" t="s">
        <v>296</v>
      </c>
      <c r="AU362" s="167" t="s">
        <v>89</v>
      </c>
      <c r="AV362" s="12" t="s">
        <v>86</v>
      </c>
      <c r="AW362" s="12" t="s">
        <v>33</v>
      </c>
      <c r="AX362" s="12" t="s">
        <v>78</v>
      </c>
      <c r="AY362" s="167" t="s">
        <v>150</v>
      </c>
    </row>
    <row r="363" spans="2:51" s="12" customFormat="1" ht="12">
      <c r="B363" s="166"/>
      <c r="D363" s="150" t="s">
        <v>296</v>
      </c>
      <c r="E363" s="167" t="s">
        <v>1</v>
      </c>
      <c r="F363" s="168" t="s">
        <v>2364</v>
      </c>
      <c r="H363" s="167" t="s">
        <v>1</v>
      </c>
      <c r="I363" s="169"/>
      <c r="L363" s="166"/>
      <c r="M363" s="170"/>
      <c r="T363" s="171"/>
      <c r="AT363" s="167" t="s">
        <v>296</v>
      </c>
      <c r="AU363" s="167" t="s">
        <v>89</v>
      </c>
      <c r="AV363" s="12" t="s">
        <v>86</v>
      </c>
      <c r="AW363" s="12" t="s">
        <v>33</v>
      </c>
      <c r="AX363" s="12" t="s">
        <v>78</v>
      </c>
      <c r="AY363" s="167" t="s">
        <v>150</v>
      </c>
    </row>
    <row r="364" spans="2:51" s="13" customFormat="1" ht="12">
      <c r="B364" s="172"/>
      <c r="D364" s="150" t="s">
        <v>296</v>
      </c>
      <c r="E364" s="173" t="s">
        <v>1</v>
      </c>
      <c r="F364" s="174" t="s">
        <v>2349</v>
      </c>
      <c r="H364" s="175">
        <v>7.3</v>
      </c>
      <c r="I364" s="176"/>
      <c r="L364" s="172"/>
      <c r="M364" s="177"/>
      <c r="T364" s="178"/>
      <c r="AT364" s="173" t="s">
        <v>296</v>
      </c>
      <c r="AU364" s="173" t="s">
        <v>89</v>
      </c>
      <c r="AV364" s="13" t="s">
        <v>89</v>
      </c>
      <c r="AW364" s="13" t="s">
        <v>33</v>
      </c>
      <c r="AX364" s="13" t="s">
        <v>78</v>
      </c>
      <c r="AY364" s="173" t="s">
        <v>150</v>
      </c>
    </row>
    <row r="365" spans="2:51" s="15" customFormat="1" ht="12">
      <c r="B365" s="186"/>
      <c r="D365" s="150" t="s">
        <v>296</v>
      </c>
      <c r="E365" s="187" t="s">
        <v>1</v>
      </c>
      <c r="F365" s="188" t="s">
        <v>430</v>
      </c>
      <c r="H365" s="189">
        <v>7.3</v>
      </c>
      <c r="I365" s="190"/>
      <c r="L365" s="186"/>
      <c r="M365" s="191"/>
      <c r="T365" s="192"/>
      <c r="AT365" s="187" t="s">
        <v>296</v>
      </c>
      <c r="AU365" s="187" t="s">
        <v>89</v>
      </c>
      <c r="AV365" s="15" t="s">
        <v>166</v>
      </c>
      <c r="AW365" s="15" t="s">
        <v>33</v>
      </c>
      <c r="AX365" s="15" t="s">
        <v>78</v>
      </c>
      <c r="AY365" s="187" t="s">
        <v>150</v>
      </c>
    </row>
    <row r="366" spans="2:51" s="14" customFormat="1" ht="12">
      <c r="B366" s="179"/>
      <c r="D366" s="150" t="s">
        <v>296</v>
      </c>
      <c r="E366" s="180" t="s">
        <v>1</v>
      </c>
      <c r="F366" s="181" t="s">
        <v>303</v>
      </c>
      <c r="H366" s="182">
        <v>7.3</v>
      </c>
      <c r="I366" s="183"/>
      <c r="L366" s="179"/>
      <c r="M366" s="184"/>
      <c r="T366" s="185"/>
      <c r="AT366" s="180" t="s">
        <v>296</v>
      </c>
      <c r="AU366" s="180" t="s">
        <v>89</v>
      </c>
      <c r="AV366" s="14" t="s">
        <v>171</v>
      </c>
      <c r="AW366" s="14" t="s">
        <v>33</v>
      </c>
      <c r="AX366" s="14" t="s">
        <v>86</v>
      </c>
      <c r="AY366" s="180" t="s">
        <v>150</v>
      </c>
    </row>
    <row r="367" spans="2:65" s="1" customFormat="1" ht="24.2" customHeight="1">
      <c r="B367" s="32"/>
      <c r="C367" s="154" t="s">
        <v>695</v>
      </c>
      <c r="D367" s="154" t="s">
        <v>172</v>
      </c>
      <c r="E367" s="155" t="s">
        <v>2427</v>
      </c>
      <c r="F367" s="156" t="s">
        <v>2428</v>
      </c>
      <c r="G367" s="157" t="s">
        <v>293</v>
      </c>
      <c r="H367" s="158">
        <v>8</v>
      </c>
      <c r="I367" s="159"/>
      <c r="J367" s="160">
        <f>ROUND(I367*H367,2)</f>
        <v>0</v>
      </c>
      <c r="K367" s="156" t="s">
        <v>294</v>
      </c>
      <c r="L367" s="32"/>
      <c r="M367" s="161" t="s">
        <v>1</v>
      </c>
      <c r="N367" s="162" t="s">
        <v>43</v>
      </c>
      <c r="P367" s="146">
        <f>O367*H367</f>
        <v>0</v>
      </c>
      <c r="Q367" s="146">
        <v>0.08922</v>
      </c>
      <c r="R367" s="146">
        <f>Q367*H367</f>
        <v>0.71376</v>
      </c>
      <c r="S367" s="146">
        <v>0</v>
      </c>
      <c r="T367" s="147">
        <f>S367*H367</f>
        <v>0</v>
      </c>
      <c r="AR367" s="148" t="s">
        <v>171</v>
      </c>
      <c r="AT367" s="148" t="s">
        <v>172</v>
      </c>
      <c r="AU367" s="148" t="s">
        <v>89</v>
      </c>
      <c r="AY367" s="17" t="s">
        <v>150</v>
      </c>
      <c r="BE367" s="149">
        <f>IF(N367="základní",J367,0)</f>
        <v>0</v>
      </c>
      <c r="BF367" s="149">
        <f>IF(N367="snížená",J367,0)</f>
        <v>0</v>
      </c>
      <c r="BG367" s="149">
        <f>IF(N367="zákl. přenesená",J367,0)</f>
        <v>0</v>
      </c>
      <c r="BH367" s="149">
        <f>IF(N367="sníž. přenesená",J367,0)</f>
        <v>0</v>
      </c>
      <c r="BI367" s="149">
        <f>IF(N367="nulová",J367,0)</f>
        <v>0</v>
      </c>
      <c r="BJ367" s="17" t="s">
        <v>86</v>
      </c>
      <c r="BK367" s="149">
        <f>ROUND(I367*H367,2)</f>
        <v>0</v>
      </c>
      <c r="BL367" s="17" t="s">
        <v>171</v>
      </c>
      <c r="BM367" s="148" t="s">
        <v>2429</v>
      </c>
    </row>
    <row r="368" spans="2:51" s="12" customFormat="1" ht="12">
      <c r="B368" s="166"/>
      <c r="D368" s="150" t="s">
        <v>296</v>
      </c>
      <c r="E368" s="167" t="s">
        <v>1</v>
      </c>
      <c r="F368" s="168" t="s">
        <v>2317</v>
      </c>
      <c r="H368" s="167" t="s">
        <v>1</v>
      </c>
      <c r="I368" s="169"/>
      <c r="L368" s="166"/>
      <c r="M368" s="170"/>
      <c r="T368" s="171"/>
      <c r="AT368" s="167" t="s">
        <v>296</v>
      </c>
      <c r="AU368" s="167" t="s">
        <v>89</v>
      </c>
      <c r="AV368" s="12" t="s">
        <v>86</v>
      </c>
      <c r="AW368" s="12" t="s">
        <v>33</v>
      </c>
      <c r="AX368" s="12" t="s">
        <v>78</v>
      </c>
      <c r="AY368" s="167" t="s">
        <v>150</v>
      </c>
    </row>
    <row r="369" spans="2:51" s="12" customFormat="1" ht="12">
      <c r="B369" s="166"/>
      <c r="D369" s="150" t="s">
        <v>296</v>
      </c>
      <c r="E369" s="167" t="s">
        <v>1</v>
      </c>
      <c r="F369" s="168" t="s">
        <v>2430</v>
      </c>
      <c r="H369" s="167" t="s">
        <v>1</v>
      </c>
      <c r="I369" s="169"/>
      <c r="L369" s="166"/>
      <c r="M369" s="170"/>
      <c r="T369" s="171"/>
      <c r="AT369" s="167" t="s">
        <v>296</v>
      </c>
      <c r="AU369" s="167" t="s">
        <v>89</v>
      </c>
      <c r="AV369" s="12" t="s">
        <v>86</v>
      </c>
      <c r="AW369" s="12" t="s">
        <v>33</v>
      </c>
      <c r="AX369" s="12" t="s">
        <v>78</v>
      </c>
      <c r="AY369" s="167" t="s">
        <v>150</v>
      </c>
    </row>
    <row r="370" spans="2:51" s="13" customFormat="1" ht="12">
      <c r="B370" s="172"/>
      <c r="D370" s="150" t="s">
        <v>296</v>
      </c>
      <c r="E370" s="173" t="s">
        <v>1</v>
      </c>
      <c r="F370" s="174" t="s">
        <v>2341</v>
      </c>
      <c r="H370" s="175">
        <v>5.9</v>
      </c>
      <c r="I370" s="176"/>
      <c r="L370" s="172"/>
      <c r="M370" s="177"/>
      <c r="T370" s="178"/>
      <c r="AT370" s="173" t="s">
        <v>296</v>
      </c>
      <c r="AU370" s="173" t="s">
        <v>89</v>
      </c>
      <c r="AV370" s="13" t="s">
        <v>89</v>
      </c>
      <c r="AW370" s="13" t="s">
        <v>33</v>
      </c>
      <c r="AX370" s="13" t="s">
        <v>78</v>
      </c>
      <c r="AY370" s="173" t="s">
        <v>150</v>
      </c>
    </row>
    <row r="371" spans="2:51" s="13" customFormat="1" ht="12">
      <c r="B371" s="172"/>
      <c r="D371" s="150" t="s">
        <v>296</v>
      </c>
      <c r="E371" s="173" t="s">
        <v>1</v>
      </c>
      <c r="F371" s="174" t="s">
        <v>2342</v>
      </c>
      <c r="H371" s="175">
        <v>2.1</v>
      </c>
      <c r="I371" s="176"/>
      <c r="L371" s="172"/>
      <c r="M371" s="177"/>
      <c r="T371" s="178"/>
      <c r="AT371" s="173" t="s">
        <v>296</v>
      </c>
      <c r="AU371" s="173" t="s">
        <v>89</v>
      </c>
      <c r="AV371" s="13" t="s">
        <v>89</v>
      </c>
      <c r="AW371" s="13" t="s">
        <v>33</v>
      </c>
      <c r="AX371" s="13" t="s">
        <v>78</v>
      </c>
      <c r="AY371" s="173" t="s">
        <v>150</v>
      </c>
    </row>
    <row r="372" spans="2:51" s="15" customFormat="1" ht="12">
      <c r="B372" s="186"/>
      <c r="D372" s="150" t="s">
        <v>296</v>
      </c>
      <c r="E372" s="187" t="s">
        <v>1</v>
      </c>
      <c r="F372" s="188" t="s">
        <v>430</v>
      </c>
      <c r="H372" s="189">
        <v>8</v>
      </c>
      <c r="I372" s="190"/>
      <c r="L372" s="186"/>
      <c r="M372" s="191"/>
      <c r="T372" s="192"/>
      <c r="AT372" s="187" t="s">
        <v>296</v>
      </c>
      <c r="AU372" s="187" t="s">
        <v>89</v>
      </c>
      <c r="AV372" s="15" t="s">
        <v>166</v>
      </c>
      <c r="AW372" s="15" t="s">
        <v>33</v>
      </c>
      <c r="AX372" s="15" t="s">
        <v>86</v>
      </c>
      <c r="AY372" s="187" t="s">
        <v>150</v>
      </c>
    </row>
    <row r="373" spans="2:65" s="1" customFormat="1" ht="33" customHeight="1">
      <c r="B373" s="32"/>
      <c r="C373" s="154" t="s">
        <v>702</v>
      </c>
      <c r="D373" s="154" t="s">
        <v>172</v>
      </c>
      <c r="E373" s="155" t="s">
        <v>2431</v>
      </c>
      <c r="F373" s="156" t="s">
        <v>2432</v>
      </c>
      <c r="G373" s="157" t="s">
        <v>293</v>
      </c>
      <c r="H373" s="158">
        <v>42.9</v>
      </c>
      <c r="I373" s="159"/>
      <c r="J373" s="160">
        <f>ROUND(I373*H373,2)</f>
        <v>0</v>
      </c>
      <c r="K373" s="156" t="s">
        <v>294</v>
      </c>
      <c r="L373" s="32"/>
      <c r="M373" s="161" t="s">
        <v>1</v>
      </c>
      <c r="N373" s="162" t="s">
        <v>43</v>
      </c>
      <c r="P373" s="146">
        <f>O373*H373</f>
        <v>0</v>
      </c>
      <c r="Q373" s="146">
        <v>0.101</v>
      </c>
      <c r="R373" s="146">
        <f>Q373*H373</f>
        <v>4.3329</v>
      </c>
      <c r="S373" s="146">
        <v>0</v>
      </c>
      <c r="T373" s="147">
        <f>S373*H373</f>
        <v>0</v>
      </c>
      <c r="AR373" s="148" t="s">
        <v>171</v>
      </c>
      <c r="AT373" s="148" t="s">
        <v>172</v>
      </c>
      <c r="AU373" s="148" t="s">
        <v>89</v>
      </c>
      <c r="AY373" s="17" t="s">
        <v>150</v>
      </c>
      <c r="BE373" s="149">
        <f>IF(N373="základní",J373,0)</f>
        <v>0</v>
      </c>
      <c r="BF373" s="149">
        <f>IF(N373="snížená",J373,0)</f>
        <v>0</v>
      </c>
      <c r="BG373" s="149">
        <f>IF(N373="zákl. přenesená",J373,0)</f>
        <v>0</v>
      </c>
      <c r="BH373" s="149">
        <f>IF(N373="sníž. přenesená",J373,0)</f>
        <v>0</v>
      </c>
      <c r="BI373" s="149">
        <f>IF(N373="nulová",J373,0)</f>
        <v>0</v>
      </c>
      <c r="BJ373" s="17" t="s">
        <v>86</v>
      </c>
      <c r="BK373" s="149">
        <f>ROUND(I373*H373,2)</f>
        <v>0</v>
      </c>
      <c r="BL373" s="17" t="s">
        <v>171</v>
      </c>
      <c r="BM373" s="148" t="s">
        <v>2433</v>
      </c>
    </row>
    <row r="374" spans="2:51" s="12" customFormat="1" ht="12">
      <c r="B374" s="166"/>
      <c r="D374" s="150" t="s">
        <v>296</v>
      </c>
      <c r="E374" s="167" t="s">
        <v>1</v>
      </c>
      <c r="F374" s="168" t="s">
        <v>2317</v>
      </c>
      <c r="H374" s="167" t="s">
        <v>1</v>
      </c>
      <c r="I374" s="169"/>
      <c r="L374" s="166"/>
      <c r="M374" s="170"/>
      <c r="T374" s="171"/>
      <c r="AT374" s="167" t="s">
        <v>296</v>
      </c>
      <c r="AU374" s="167" t="s">
        <v>89</v>
      </c>
      <c r="AV374" s="12" t="s">
        <v>86</v>
      </c>
      <c r="AW374" s="12" t="s">
        <v>33</v>
      </c>
      <c r="AX374" s="12" t="s">
        <v>78</v>
      </c>
      <c r="AY374" s="167" t="s">
        <v>150</v>
      </c>
    </row>
    <row r="375" spans="2:51" s="12" customFormat="1" ht="12">
      <c r="B375" s="166"/>
      <c r="D375" s="150" t="s">
        <v>296</v>
      </c>
      <c r="E375" s="167" t="s">
        <v>1</v>
      </c>
      <c r="F375" s="168" t="s">
        <v>2434</v>
      </c>
      <c r="H375" s="167" t="s">
        <v>1</v>
      </c>
      <c r="I375" s="169"/>
      <c r="L375" s="166"/>
      <c r="M375" s="170"/>
      <c r="T375" s="171"/>
      <c r="AT375" s="167" t="s">
        <v>296</v>
      </c>
      <c r="AU375" s="167" t="s">
        <v>89</v>
      </c>
      <c r="AV375" s="12" t="s">
        <v>86</v>
      </c>
      <c r="AW375" s="12" t="s">
        <v>33</v>
      </c>
      <c r="AX375" s="12" t="s">
        <v>78</v>
      </c>
      <c r="AY375" s="167" t="s">
        <v>150</v>
      </c>
    </row>
    <row r="376" spans="2:51" s="13" customFormat="1" ht="12">
      <c r="B376" s="172"/>
      <c r="D376" s="150" t="s">
        <v>296</v>
      </c>
      <c r="E376" s="173" t="s">
        <v>1</v>
      </c>
      <c r="F376" s="174" t="s">
        <v>2338</v>
      </c>
      <c r="H376" s="175">
        <v>42.9</v>
      </c>
      <c r="I376" s="176"/>
      <c r="L376" s="172"/>
      <c r="M376" s="177"/>
      <c r="T376" s="178"/>
      <c r="AT376" s="173" t="s">
        <v>296</v>
      </c>
      <c r="AU376" s="173" t="s">
        <v>89</v>
      </c>
      <c r="AV376" s="13" t="s">
        <v>89</v>
      </c>
      <c r="AW376" s="13" t="s">
        <v>33</v>
      </c>
      <c r="AX376" s="13" t="s">
        <v>78</v>
      </c>
      <c r="AY376" s="173" t="s">
        <v>150</v>
      </c>
    </row>
    <row r="377" spans="2:51" s="15" customFormat="1" ht="12">
      <c r="B377" s="186"/>
      <c r="D377" s="150" t="s">
        <v>296</v>
      </c>
      <c r="E377" s="187" t="s">
        <v>1</v>
      </c>
      <c r="F377" s="188" t="s">
        <v>430</v>
      </c>
      <c r="H377" s="189">
        <v>42.9</v>
      </c>
      <c r="I377" s="190"/>
      <c r="L377" s="186"/>
      <c r="M377" s="191"/>
      <c r="T377" s="192"/>
      <c r="AT377" s="187" t="s">
        <v>296</v>
      </c>
      <c r="AU377" s="187" t="s">
        <v>89</v>
      </c>
      <c r="AV377" s="15" t="s">
        <v>166</v>
      </c>
      <c r="AW377" s="15" t="s">
        <v>33</v>
      </c>
      <c r="AX377" s="15" t="s">
        <v>78</v>
      </c>
      <c r="AY377" s="187" t="s">
        <v>150</v>
      </c>
    </row>
    <row r="378" spans="2:51" s="14" customFormat="1" ht="12">
      <c r="B378" s="179"/>
      <c r="D378" s="150" t="s">
        <v>296</v>
      </c>
      <c r="E378" s="180" t="s">
        <v>1</v>
      </c>
      <c r="F378" s="181" t="s">
        <v>303</v>
      </c>
      <c r="H378" s="182">
        <v>42.9</v>
      </c>
      <c r="I378" s="183"/>
      <c r="L378" s="179"/>
      <c r="M378" s="184"/>
      <c r="T378" s="185"/>
      <c r="AT378" s="180" t="s">
        <v>296</v>
      </c>
      <c r="AU378" s="180" t="s">
        <v>89</v>
      </c>
      <c r="AV378" s="14" t="s">
        <v>171</v>
      </c>
      <c r="AW378" s="14" t="s">
        <v>33</v>
      </c>
      <c r="AX378" s="14" t="s">
        <v>86</v>
      </c>
      <c r="AY378" s="180" t="s">
        <v>150</v>
      </c>
    </row>
    <row r="379" spans="2:65" s="1" customFormat="1" ht="33" customHeight="1">
      <c r="B379" s="32"/>
      <c r="C379" s="154" t="s">
        <v>707</v>
      </c>
      <c r="D379" s="154" t="s">
        <v>172</v>
      </c>
      <c r="E379" s="155" t="s">
        <v>2435</v>
      </c>
      <c r="F379" s="156" t="s">
        <v>2436</v>
      </c>
      <c r="G379" s="157" t="s">
        <v>188</v>
      </c>
      <c r="H379" s="158">
        <v>155</v>
      </c>
      <c r="I379" s="159"/>
      <c r="J379" s="160">
        <f>ROUND(I379*H379,2)</f>
        <v>0</v>
      </c>
      <c r="K379" s="156" t="s">
        <v>294</v>
      </c>
      <c r="L379" s="32"/>
      <c r="M379" s="161" t="s">
        <v>1</v>
      </c>
      <c r="N379" s="162" t="s">
        <v>43</v>
      </c>
      <c r="P379" s="146">
        <f>O379*H379</f>
        <v>0</v>
      </c>
      <c r="Q379" s="146">
        <v>0.1554</v>
      </c>
      <c r="R379" s="146">
        <f>Q379*H379</f>
        <v>24.087000000000003</v>
      </c>
      <c r="S379" s="146">
        <v>0</v>
      </c>
      <c r="T379" s="147">
        <f>S379*H379</f>
        <v>0</v>
      </c>
      <c r="AR379" s="148" t="s">
        <v>171</v>
      </c>
      <c r="AT379" s="148" t="s">
        <v>172</v>
      </c>
      <c r="AU379" s="148" t="s">
        <v>89</v>
      </c>
      <c r="AY379" s="17" t="s">
        <v>150</v>
      </c>
      <c r="BE379" s="149">
        <f>IF(N379="základní",J379,0)</f>
        <v>0</v>
      </c>
      <c r="BF379" s="149">
        <f>IF(N379="snížená",J379,0)</f>
        <v>0</v>
      </c>
      <c r="BG379" s="149">
        <f>IF(N379="zákl. přenesená",J379,0)</f>
        <v>0</v>
      </c>
      <c r="BH379" s="149">
        <f>IF(N379="sníž. přenesená",J379,0)</f>
        <v>0</v>
      </c>
      <c r="BI379" s="149">
        <f>IF(N379="nulová",J379,0)</f>
        <v>0</v>
      </c>
      <c r="BJ379" s="17" t="s">
        <v>86</v>
      </c>
      <c r="BK379" s="149">
        <f>ROUND(I379*H379,2)</f>
        <v>0</v>
      </c>
      <c r="BL379" s="17" t="s">
        <v>171</v>
      </c>
      <c r="BM379" s="148" t="s">
        <v>2437</v>
      </c>
    </row>
    <row r="380" spans="2:51" s="12" customFormat="1" ht="12">
      <c r="B380" s="166"/>
      <c r="D380" s="150" t="s">
        <v>296</v>
      </c>
      <c r="E380" s="167" t="s">
        <v>1</v>
      </c>
      <c r="F380" s="168" t="s">
        <v>2351</v>
      </c>
      <c r="H380" s="167" t="s">
        <v>1</v>
      </c>
      <c r="I380" s="169"/>
      <c r="L380" s="166"/>
      <c r="M380" s="170"/>
      <c r="T380" s="171"/>
      <c r="AT380" s="167" t="s">
        <v>296</v>
      </c>
      <c r="AU380" s="167" t="s">
        <v>89</v>
      </c>
      <c r="AV380" s="12" t="s">
        <v>86</v>
      </c>
      <c r="AW380" s="12" t="s">
        <v>33</v>
      </c>
      <c r="AX380" s="12" t="s">
        <v>78</v>
      </c>
      <c r="AY380" s="167" t="s">
        <v>150</v>
      </c>
    </row>
    <row r="381" spans="2:51" s="12" customFormat="1" ht="12">
      <c r="B381" s="166"/>
      <c r="D381" s="150" t="s">
        <v>296</v>
      </c>
      <c r="E381" s="167" t="s">
        <v>1</v>
      </c>
      <c r="F381" s="168" t="s">
        <v>2366</v>
      </c>
      <c r="H381" s="167" t="s">
        <v>1</v>
      </c>
      <c r="I381" s="169"/>
      <c r="L381" s="166"/>
      <c r="M381" s="170"/>
      <c r="T381" s="171"/>
      <c r="AT381" s="167" t="s">
        <v>296</v>
      </c>
      <c r="AU381" s="167" t="s">
        <v>89</v>
      </c>
      <c r="AV381" s="12" t="s">
        <v>86</v>
      </c>
      <c r="AW381" s="12" t="s">
        <v>33</v>
      </c>
      <c r="AX381" s="12" t="s">
        <v>78</v>
      </c>
      <c r="AY381" s="167" t="s">
        <v>150</v>
      </c>
    </row>
    <row r="382" spans="2:51" s="13" customFormat="1" ht="12">
      <c r="B382" s="172"/>
      <c r="D382" s="150" t="s">
        <v>296</v>
      </c>
      <c r="E382" s="173" t="s">
        <v>1</v>
      </c>
      <c r="F382" s="174" t="s">
        <v>2367</v>
      </c>
      <c r="H382" s="175">
        <v>12.2</v>
      </c>
      <c r="I382" s="176"/>
      <c r="L382" s="172"/>
      <c r="M382" s="177"/>
      <c r="T382" s="178"/>
      <c r="AT382" s="173" t="s">
        <v>296</v>
      </c>
      <c r="AU382" s="173" t="s">
        <v>89</v>
      </c>
      <c r="AV382" s="13" t="s">
        <v>89</v>
      </c>
      <c r="AW382" s="13" t="s">
        <v>33</v>
      </c>
      <c r="AX382" s="13" t="s">
        <v>78</v>
      </c>
      <c r="AY382" s="173" t="s">
        <v>150</v>
      </c>
    </row>
    <row r="383" spans="2:51" s="13" customFormat="1" ht="12">
      <c r="B383" s="172"/>
      <c r="D383" s="150" t="s">
        <v>296</v>
      </c>
      <c r="E383" s="173" t="s">
        <v>1</v>
      </c>
      <c r="F383" s="174" t="s">
        <v>2368</v>
      </c>
      <c r="H383" s="175">
        <v>142.8</v>
      </c>
      <c r="I383" s="176"/>
      <c r="L383" s="172"/>
      <c r="M383" s="177"/>
      <c r="T383" s="178"/>
      <c r="AT383" s="173" t="s">
        <v>296</v>
      </c>
      <c r="AU383" s="173" t="s">
        <v>89</v>
      </c>
      <c r="AV383" s="13" t="s">
        <v>89</v>
      </c>
      <c r="AW383" s="13" t="s">
        <v>33</v>
      </c>
      <c r="AX383" s="13" t="s">
        <v>78</v>
      </c>
      <c r="AY383" s="173" t="s">
        <v>150</v>
      </c>
    </row>
    <row r="384" spans="2:51" s="15" customFormat="1" ht="12">
      <c r="B384" s="186"/>
      <c r="D384" s="150" t="s">
        <v>296</v>
      </c>
      <c r="E384" s="187" t="s">
        <v>1</v>
      </c>
      <c r="F384" s="188" t="s">
        <v>430</v>
      </c>
      <c r="H384" s="189">
        <v>155</v>
      </c>
      <c r="I384" s="190"/>
      <c r="L384" s="186"/>
      <c r="M384" s="191"/>
      <c r="T384" s="192"/>
      <c r="AT384" s="187" t="s">
        <v>296</v>
      </c>
      <c r="AU384" s="187" t="s">
        <v>89</v>
      </c>
      <c r="AV384" s="15" t="s">
        <v>166</v>
      </c>
      <c r="AW384" s="15" t="s">
        <v>33</v>
      </c>
      <c r="AX384" s="15" t="s">
        <v>78</v>
      </c>
      <c r="AY384" s="187" t="s">
        <v>150</v>
      </c>
    </row>
    <row r="385" spans="2:51" s="14" customFormat="1" ht="12">
      <c r="B385" s="179"/>
      <c r="D385" s="150" t="s">
        <v>296</v>
      </c>
      <c r="E385" s="180" t="s">
        <v>1</v>
      </c>
      <c r="F385" s="181" t="s">
        <v>303</v>
      </c>
      <c r="H385" s="182">
        <v>155</v>
      </c>
      <c r="I385" s="183"/>
      <c r="L385" s="179"/>
      <c r="M385" s="184"/>
      <c r="T385" s="185"/>
      <c r="AT385" s="180" t="s">
        <v>296</v>
      </c>
      <c r="AU385" s="180" t="s">
        <v>89</v>
      </c>
      <c r="AV385" s="14" t="s">
        <v>171</v>
      </c>
      <c r="AW385" s="14" t="s">
        <v>33</v>
      </c>
      <c r="AX385" s="14" t="s">
        <v>86</v>
      </c>
      <c r="AY385" s="180" t="s">
        <v>150</v>
      </c>
    </row>
    <row r="386" spans="2:65" s="1" customFormat="1" ht="24.2" customHeight="1">
      <c r="B386" s="32"/>
      <c r="C386" s="154" t="s">
        <v>712</v>
      </c>
      <c r="D386" s="154" t="s">
        <v>172</v>
      </c>
      <c r="E386" s="155" t="s">
        <v>2438</v>
      </c>
      <c r="F386" s="156" t="s">
        <v>2439</v>
      </c>
      <c r="G386" s="157" t="s">
        <v>188</v>
      </c>
      <c r="H386" s="158">
        <v>17</v>
      </c>
      <c r="I386" s="159"/>
      <c r="J386" s="160">
        <f>ROUND(I386*H386,2)</f>
        <v>0</v>
      </c>
      <c r="K386" s="156" t="s">
        <v>294</v>
      </c>
      <c r="L386" s="32"/>
      <c r="M386" s="161" t="s">
        <v>1</v>
      </c>
      <c r="N386" s="162" t="s">
        <v>43</v>
      </c>
      <c r="P386" s="146">
        <f>O386*H386</f>
        <v>0</v>
      </c>
      <c r="Q386" s="146">
        <v>0.14761</v>
      </c>
      <c r="R386" s="146">
        <f>Q386*H386</f>
        <v>2.5093699999999997</v>
      </c>
      <c r="S386" s="146">
        <v>0</v>
      </c>
      <c r="T386" s="147">
        <f>S386*H386</f>
        <v>0</v>
      </c>
      <c r="AR386" s="148" t="s">
        <v>171</v>
      </c>
      <c r="AT386" s="148" t="s">
        <v>172</v>
      </c>
      <c r="AU386" s="148" t="s">
        <v>89</v>
      </c>
      <c r="AY386" s="17" t="s">
        <v>150</v>
      </c>
      <c r="BE386" s="149">
        <f>IF(N386="základní",J386,0)</f>
        <v>0</v>
      </c>
      <c r="BF386" s="149">
        <f>IF(N386="snížená",J386,0)</f>
        <v>0</v>
      </c>
      <c r="BG386" s="149">
        <f>IF(N386="zákl. přenesená",J386,0)</f>
        <v>0</v>
      </c>
      <c r="BH386" s="149">
        <f>IF(N386="sníž. přenesená",J386,0)</f>
        <v>0</v>
      </c>
      <c r="BI386" s="149">
        <f>IF(N386="nulová",J386,0)</f>
        <v>0</v>
      </c>
      <c r="BJ386" s="17" t="s">
        <v>86</v>
      </c>
      <c r="BK386" s="149">
        <f>ROUND(I386*H386,2)</f>
        <v>0</v>
      </c>
      <c r="BL386" s="17" t="s">
        <v>171</v>
      </c>
      <c r="BM386" s="148" t="s">
        <v>2440</v>
      </c>
    </row>
    <row r="387" spans="2:51" s="12" customFormat="1" ht="12">
      <c r="B387" s="166"/>
      <c r="D387" s="150" t="s">
        <v>296</v>
      </c>
      <c r="E387" s="167" t="s">
        <v>1</v>
      </c>
      <c r="F387" s="168" t="s">
        <v>2351</v>
      </c>
      <c r="H387" s="167" t="s">
        <v>1</v>
      </c>
      <c r="I387" s="169"/>
      <c r="L387" s="166"/>
      <c r="M387" s="170"/>
      <c r="T387" s="171"/>
      <c r="AT387" s="167" t="s">
        <v>296</v>
      </c>
      <c r="AU387" s="167" t="s">
        <v>89</v>
      </c>
      <c r="AV387" s="12" t="s">
        <v>86</v>
      </c>
      <c r="AW387" s="12" t="s">
        <v>33</v>
      </c>
      <c r="AX387" s="12" t="s">
        <v>78</v>
      </c>
      <c r="AY387" s="167" t="s">
        <v>150</v>
      </c>
    </row>
    <row r="388" spans="2:51" s="12" customFormat="1" ht="12">
      <c r="B388" s="166"/>
      <c r="D388" s="150" t="s">
        <v>296</v>
      </c>
      <c r="E388" s="167" t="s">
        <v>1</v>
      </c>
      <c r="F388" s="168" t="s">
        <v>2373</v>
      </c>
      <c r="H388" s="167" t="s">
        <v>1</v>
      </c>
      <c r="I388" s="169"/>
      <c r="L388" s="166"/>
      <c r="M388" s="170"/>
      <c r="T388" s="171"/>
      <c r="AT388" s="167" t="s">
        <v>296</v>
      </c>
      <c r="AU388" s="167" t="s">
        <v>89</v>
      </c>
      <c r="AV388" s="12" t="s">
        <v>86</v>
      </c>
      <c r="AW388" s="12" t="s">
        <v>33</v>
      </c>
      <c r="AX388" s="12" t="s">
        <v>78</v>
      </c>
      <c r="AY388" s="167" t="s">
        <v>150</v>
      </c>
    </row>
    <row r="389" spans="2:51" s="13" customFormat="1" ht="12">
      <c r="B389" s="172"/>
      <c r="D389" s="150" t="s">
        <v>296</v>
      </c>
      <c r="E389" s="173" t="s">
        <v>1</v>
      </c>
      <c r="F389" s="174" t="s">
        <v>2374</v>
      </c>
      <c r="H389" s="175">
        <v>17</v>
      </c>
      <c r="I389" s="176"/>
      <c r="L389" s="172"/>
      <c r="M389" s="177"/>
      <c r="T389" s="178"/>
      <c r="AT389" s="173" t="s">
        <v>296</v>
      </c>
      <c r="AU389" s="173" t="s">
        <v>89</v>
      </c>
      <c r="AV389" s="13" t="s">
        <v>89</v>
      </c>
      <c r="AW389" s="13" t="s">
        <v>33</v>
      </c>
      <c r="AX389" s="13" t="s">
        <v>78</v>
      </c>
      <c r="AY389" s="173" t="s">
        <v>150</v>
      </c>
    </row>
    <row r="390" spans="2:51" s="15" customFormat="1" ht="12">
      <c r="B390" s="186"/>
      <c r="D390" s="150" t="s">
        <v>296</v>
      </c>
      <c r="E390" s="187" t="s">
        <v>1</v>
      </c>
      <c r="F390" s="188" t="s">
        <v>430</v>
      </c>
      <c r="H390" s="189">
        <v>17</v>
      </c>
      <c r="I390" s="190"/>
      <c r="L390" s="186"/>
      <c r="M390" s="191"/>
      <c r="T390" s="192"/>
      <c r="AT390" s="187" t="s">
        <v>296</v>
      </c>
      <c r="AU390" s="187" t="s">
        <v>89</v>
      </c>
      <c r="AV390" s="15" t="s">
        <v>166</v>
      </c>
      <c r="AW390" s="15" t="s">
        <v>33</v>
      </c>
      <c r="AX390" s="15" t="s">
        <v>78</v>
      </c>
      <c r="AY390" s="187" t="s">
        <v>150</v>
      </c>
    </row>
    <row r="391" spans="2:51" s="14" customFormat="1" ht="12">
      <c r="B391" s="179"/>
      <c r="D391" s="150" t="s">
        <v>296</v>
      </c>
      <c r="E391" s="180" t="s">
        <v>1</v>
      </c>
      <c r="F391" s="181" t="s">
        <v>303</v>
      </c>
      <c r="H391" s="182">
        <v>17</v>
      </c>
      <c r="I391" s="183"/>
      <c r="L391" s="179"/>
      <c r="M391" s="184"/>
      <c r="T391" s="185"/>
      <c r="AT391" s="180" t="s">
        <v>296</v>
      </c>
      <c r="AU391" s="180" t="s">
        <v>89</v>
      </c>
      <c r="AV391" s="14" t="s">
        <v>171</v>
      </c>
      <c r="AW391" s="14" t="s">
        <v>33</v>
      </c>
      <c r="AX391" s="14" t="s">
        <v>86</v>
      </c>
      <c r="AY391" s="180" t="s">
        <v>150</v>
      </c>
    </row>
    <row r="392" spans="2:65" s="1" customFormat="1" ht="24.2" customHeight="1">
      <c r="B392" s="32"/>
      <c r="C392" s="136" t="s">
        <v>718</v>
      </c>
      <c r="D392" s="136" t="s">
        <v>153</v>
      </c>
      <c r="E392" s="137" t="s">
        <v>2441</v>
      </c>
      <c r="F392" s="138" t="s">
        <v>2442</v>
      </c>
      <c r="G392" s="139" t="s">
        <v>188</v>
      </c>
      <c r="H392" s="140">
        <v>17</v>
      </c>
      <c r="I392" s="141"/>
      <c r="J392" s="142">
        <f>ROUND(I392*H392,2)</f>
        <v>0</v>
      </c>
      <c r="K392" s="138" t="s">
        <v>294</v>
      </c>
      <c r="L392" s="143"/>
      <c r="M392" s="144" t="s">
        <v>1</v>
      </c>
      <c r="N392" s="145" t="s">
        <v>43</v>
      </c>
      <c r="P392" s="146">
        <f>O392*H392</f>
        <v>0</v>
      </c>
      <c r="Q392" s="146">
        <v>0.25755</v>
      </c>
      <c r="R392" s="146">
        <f>Q392*H392</f>
        <v>4.37835</v>
      </c>
      <c r="S392" s="146">
        <v>0</v>
      </c>
      <c r="T392" s="147">
        <f>S392*H392</f>
        <v>0</v>
      </c>
      <c r="AR392" s="148" t="s">
        <v>195</v>
      </c>
      <c r="AT392" s="148" t="s">
        <v>153</v>
      </c>
      <c r="AU392" s="148" t="s">
        <v>89</v>
      </c>
      <c r="AY392" s="17" t="s">
        <v>150</v>
      </c>
      <c r="BE392" s="149">
        <f>IF(N392="základní",J392,0)</f>
        <v>0</v>
      </c>
      <c r="BF392" s="149">
        <f>IF(N392="snížená",J392,0)</f>
        <v>0</v>
      </c>
      <c r="BG392" s="149">
        <f>IF(N392="zákl. přenesená",J392,0)</f>
        <v>0</v>
      </c>
      <c r="BH392" s="149">
        <f>IF(N392="sníž. přenesená",J392,0)</f>
        <v>0</v>
      </c>
      <c r="BI392" s="149">
        <f>IF(N392="nulová",J392,0)</f>
        <v>0</v>
      </c>
      <c r="BJ392" s="17" t="s">
        <v>86</v>
      </c>
      <c r="BK392" s="149">
        <f>ROUND(I392*H392,2)</f>
        <v>0</v>
      </c>
      <c r="BL392" s="17" t="s">
        <v>171</v>
      </c>
      <c r="BM392" s="148" t="s">
        <v>2443</v>
      </c>
    </row>
    <row r="393" spans="2:51" s="12" customFormat="1" ht="12">
      <c r="B393" s="166"/>
      <c r="D393" s="150" t="s">
        <v>296</v>
      </c>
      <c r="E393" s="167" t="s">
        <v>1</v>
      </c>
      <c r="F393" s="168" t="s">
        <v>2351</v>
      </c>
      <c r="H393" s="167" t="s">
        <v>1</v>
      </c>
      <c r="I393" s="169"/>
      <c r="L393" s="166"/>
      <c r="M393" s="170"/>
      <c r="T393" s="171"/>
      <c r="AT393" s="167" t="s">
        <v>296</v>
      </c>
      <c r="AU393" s="167" t="s">
        <v>89</v>
      </c>
      <c r="AV393" s="12" t="s">
        <v>86</v>
      </c>
      <c r="AW393" s="12" t="s">
        <v>33</v>
      </c>
      <c r="AX393" s="12" t="s">
        <v>78</v>
      </c>
      <c r="AY393" s="167" t="s">
        <v>150</v>
      </c>
    </row>
    <row r="394" spans="2:51" s="12" customFormat="1" ht="12">
      <c r="B394" s="166"/>
      <c r="D394" s="150" t="s">
        <v>296</v>
      </c>
      <c r="E394" s="167" t="s">
        <v>1</v>
      </c>
      <c r="F394" s="168" t="s">
        <v>2373</v>
      </c>
      <c r="H394" s="167" t="s">
        <v>1</v>
      </c>
      <c r="I394" s="169"/>
      <c r="L394" s="166"/>
      <c r="M394" s="170"/>
      <c r="T394" s="171"/>
      <c r="AT394" s="167" t="s">
        <v>296</v>
      </c>
      <c r="AU394" s="167" t="s">
        <v>89</v>
      </c>
      <c r="AV394" s="12" t="s">
        <v>86</v>
      </c>
      <c r="AW394" s="12" t="s">
        <v>33</v>
      </c>
      <c r="AX394" s="12" t="s">
        <v>78</v>
      </c>
      <c r="AY394" s="167" t="s">
        <v>150</v>
      </c>
    </row>
    <row r="395" spans="2:51" s="13" customFormat="1" ht="12">
      <c r="B395" s="172"/>
      <c r="D395" s="150" t="s">
        <v>296</v>
      </c>
      <c r="E395" s="173" t="s">
        <v>1</v>
      </c>
      <c r="F395" s="174" t="s">
        <v>2374</v>
      </c>
      <c r="H395" s="175">
        <v>17</v>
      </c>
      <c r="I395" s="176"/>
      <c r="L395" s="172"/>
      <c r="M395" s="177"/>
      <c r="T395" s="178"/>
      <c r="AT395" s="173" t="s">
        <v>296</v>
      </c>
      <c r="AU395" s="173" t="s">
        <v>89</v>
      </c>
      <c r="AV395" s="13" t="s">
        <v>89</v>
      </c>
      <c r="AW395" s="13" t="s">
        <v>33</v>
      </c>
      <c r="AX395" s="13" t="s">
        <v>78</v>
      </c>
      <c r="AY395" s="173" t="s">
        <v>150</v>
      </c>
    </row>
    <row r="396" spans="2:51" s="15" customFormat="1" ht="12">
      <c r="B396" s="186"/>
      <c r="D396" s="150" t="s">
        <v>296</v>
      </c>
      <c r="E396" s="187" t="s">
        <v>1</v>
      </c>
      <c r="F396" s="188" t="s">
        <v>430</v>
      </c>
      <c r="H396" s="189">
        <v>17</v>
      </c>
      <c r="I396" s="190"/>
      <c r="L396" s="186"/>
      <c r="M396" s="191"/>
      <c r="T396" s="192"/>
      <c r="AT396" s="187" t="s">
        <v>296</v>
      </c>
      <c r="AU396" s="187" t="s">
        <v>89</v>
      </c>
      <c r="AV396" s="15" t="s">
        <v>166</v>
      </c>
      <c r="AW396" s="15" t="s">
        <v>33</v>
      </c>
      <c r="AX396" s="15" t="s">
        <v>78</v>
      </c>
      <c r="AY396" s="187" t="s">
        <v>150</v>
      </c>
    </row>
    <row r="397" spans="2:51" s="14" customFormat="1" ht="12">
      <c r="B397" s="179"/>
      <c r="D397" s="150" t="s">
        <v>296</v>
      </c>
      <c r="E397" s="180" t="s">
        <v>1</v>
      </c>
      <c r="F397" s="181" t="s">
        <v>303</v>
      </c>
      <c r="H397" s="182">
        <v>17</v>
      </c>
      <c r="I397" s="183"/>
      <c r="L397" s="179"/>
      <c r="M397" s="184"/>
      <c r="T397" s="185"/>
      <c r="AT397" s="180" t="s">
        <v>296</v>
      </c>
      <c r="AU397" s="180" t="s">
        <v>89</v>
      </c>
      <c r="AV397" s="14" t="s">
        <v>171</v>
      </c>
      <c r="AW397" s="14" t="s">
        <v>33</v>
      </c>
      <c r="AX397" s="14" t="s">
        <v>86</v>
      </c>
      <c r="AY397" s="180" t="s">
        <v>150</v>
      </c>
    </row>
    <row r="398" spans="2:65" s="1" customFormat="1" ht="21.75" customHeight="1">
      <c r="B398" s="32"/>
      <c r="C398" s="154" t="s">
        <v>726</v>
      </c>
      <c r="D398" s="154" t="s">
        <v>172</v>
      </c>
      <c r="E398" s="155" t="s">
        <v>2444</v>
      </c>
      <c r="F398" s="156" t="s">
        <v>2445</v>
      </c>
      <c r="G398" s="157" t="s">
        <v>188</v>
      </c>
      <c r="H398" s="158">
        <v>77.5</v>
      </c>
      <c r="I398" s="159"/>
      <c r="J398" s="160">
        <f>ROUND(I398*H398,2)</f>
        <v>0</v>
      </c>
      <c r="K398" s="156" t="s">
        <v>294</v>
      </c>
      <c r="L398" s="32"/>
      <c r="M398" s="161" t="s">
        <v>1</v>
      </c>
      <c r="N398" s="162" t="s">
        <v>43</v>
      </c>
      <c r="P398" s="146">
        <f>O398*H398</f>
        <v>0</v>
      </c>
      <c r="Q398" s="146">
        <v>0</v>
      </c>
      <c r="R398" s="146">
        <f>Q398*H398</f>
        <v>0</v>
      </c>
      <c r="S398" s="146">
        <v>0</v>
      </c>
      <c r="T398" s="147">
        <f>S398*H398</f>
        <v>0</v>
      </c>
      <c r="AR398" s="148" t="s">
        <v>171</v>
      </c>
      <c r="AT398" s="148" t="s">
        <v>172</v>
      </c>
      <c r="AU398" s="148" t="s">
        <v>89</v>
      </c>
      <c r="AY398" s="17" t="s">
        <v>150</v>
      </c>
      <c r="BE398" s="149">
        <f>IF(N398="základní",J398,0)</f>
        <v>0</v>
      </c>
      <c r="BF398" s="149">
        <f>IF(N398="snížená",J398,0)</f>
        <v>0</v>
      </c>
      <c r="BG398" s="149">
        <f>IF(N398="zákl. přenesená",J398,0)</f>
        <v>0</v>
      </c>
      <c r="BH398" s="149">
        <f>IF(N398="sníž. přenesená",J398,0)</f>
        <v>0</v>
      </c>
      <c r="BI398" s="149">
        <f>IF(N398="nulová",J398,0)</f>
        <v>0</v>
      </c>
      <c r="BJ398" s="17" t="s">
        <v>86</v>
      </c>
      <c r="BK398" s="149">
        <f>ROUND(I398*H398,2)</f>
        <v>0</v>
      </c>
      <c r="BL398" s="17" t="s">
        <v>171</v>
      </c>
      <c r="BM398" s="148" t="s">
        <v>2446</v>
      </c>
    </row>
    <row r="399" spans="2:51" s="12" customFormat="1" ht="12">
      <c r="B399" s="166"/>
      <c r="D399" s="150" t="s">
        <v>296</v>
      </c>
      <c r="E399" s="167" t="s">
        <v>1</v>
      </c>
      <c r="F399" s="168" t="s">
        <v>2351</v>
      </c>
      <c r="H399" s="167" t="s">
        <v>1</v>
      </c>
      <c r="I399" s="169"/>
      <c r="L399" s="166"/>
      <c r="M399" s="170"/>
      <c r="T399" s="171"/>
      <c r="AT399" s="167" t="s">
        <v>296</v>
      </c>
      <c r="AU399" s="167" t="s">
        <v>89</v>
      </c>
      <c r="AV399" s="12" t="s">
        <v>86</v>
      </c>
      <c r="AW399" s="12" t="s">
        <v>33</v>
      </c>
      <c r="AX399" s="12" t="s">
        <v>78</v>
      </c>
      <c r="AY399" s="167" t="s">
        <v>150</v>
      </c>
    </row>
    <row r="400" spans="2:51" s="12" customFormat="1" ht="12">
      <c r="B400" s="166"/>
      <c r="D400" s="150" t="s">
        <v>296</v>
      </c>
      <c r="E400" s="167" t="s">
        <v>1</v>
      </c>
      <c r="F400" s="168" t="s">
        <v>2366</v>
      </c>
      <c r="H400" s="167" t="s">
        <v>1</v>
      </c>
      <c r="I400" s="169"/>
      <c r="L400" s="166"/>
      <c r="M400" s="170"/>
      <c r="T400" s="171"/>
      <c r="AT400" s="167" t="s">
        <v>296</v>
      </c>
      <c r="AU400" s="167" t="s">
        <v>89</v>
      </c>
      <c r="AV400" s="12" t="s">
        <v>86</v>
      </c>
      <c r="AW400" s="12" t="s">
        <v>33</v>
      </c>
      <c r="AX400" s="12" t="s">
        <v>78</v>
      </c>
      <c r="AY400" s="167" t="s">
        <v>150</v>
      </c>
    </row>
    <row r="401" spans="2:51" s="13" customFormat="1" ht="12">
      <c r="B401" s="172"/>
      <c r="D401" s="150" t="s">
        <v>296</v>
      </c>
      <c r="E401" s="173" t="s">
        <v>1</v>
      </c>
      <c r="F401" s="174" t="s">
        <v>2447</v>
      </c>
      <c r="H401" s="175">
        <v>6.1</v>
      </c>
      <c r="I401" s="176"/>
      <c r="L401" s="172"/>
      <c r="M401" s="177"/>
      <c r="T401" s="178"/>
      <c r="AT401" s="173" t="s">
        <v>296</v>
      </c>
      <c r="AU401" s="173" t="s">
        <v>89</v>
      </c>
      <c r="AV401" s="13" t="s">
        <v>89</v>
      </c>
      <c r="AW401" s="13" t="s">
        <v>33</v>
      </c>
      <c r="AX401" s="13" t="s">
        <v>78</v>
      </c>
      <c r="AY401" s="173" t="s">
        <v>150</v>
      </c>
    </row>
    <row r="402" spans="2:51" s="13" customFormat="1" ht="12">
      <c r="B402" s="172"/>
      <c r="D402" s="150" t="s">
        <v>296</v>
      </c>
      <c r="E402" s="173" t="s">
        <v>1</v>
      </c>
      <c r="F402" s="174" t="s">
        <v>2448</v>
      </c>
      <c r="H402" s="175">
        <v>71.4</v>
      </c>
      <c r="I402" s="176"/>
      <c r="L402" s="172"/>
      <c r="M402" s="177"/>
      <c r="T402" s="178"/>
      <c r="AT402" s="173" t="s">
        <v>296</v>
      </c>
      <c r="AU402" s="173" t="s">
        <v>89</v>
      </c>
      <c r="AV402" s="13" t="s">
        <v>89</v>
      </c>
      <c r="AW402" s="13" t="s">
        <v>33</v>
      </c>
      <c r="AX402" s="13" t="s">
        <v>78</v>
      </c>
      <c r="AY402" s="173" t="s">
        <v>150</v>
      </c>
    </row>
    <row r="403" spans="2:51" s="15" customFormat="1" ht="12">
      <c r="B403" s="186"/>
      <c r="D403" s="150" t="s">
        <v>296</v>
      </c>
      <c r="E403" s="187" t="s">
        <v>1</v>
      </c>
      <c r="F403" s="188" t="s">
        <v>430</v>
      </c>
      <c r="H403" s="189">
        <v>77.5</v>
      </c>
      <c r="I403" s="190"/>
      <c r="L403" s="186"/>
      <c r="M403" s="191"/>
      <c r="T403" s="192"/>
      <c r="AT403" s="187" t="s">
        <v>296</v>
      </c>
      <c r="AU403" s="187" t="s">
        <v>89</v>
      </c>
      <c r="AV403" s="15" t="s">
        <v>166</v>
      </c>
      <c r="AW403" s="15" t="s">
        <v>33</v>
      </c>
      <c r="AX403" s="15" t="s">
        <v>78</v>
      </c>
      <c r="AY403" s="187" t="s">
        <v>150</v>
      </c>
    </row>
    <row r="404" spans="2:51" s="14" customFormat="1" ht="12">
      <c r="B404" s="179"/>
      <c r="D404" s="150" t="s">
        <v>296</v>
      </c>
      <c r="E404" s="180" t="s">
        <v>1</v>
      </c>
      <c r="F404" s="181" t="s">
        <v>303</v>
      </c>
      <c r="H404" s="182">
        <v>77.5</v>
      </c>
      <c r="I404" s="183"/>
      <c r="L404" s="179"/>
      <c r="M404" s="184"/>
      <c r="T404" s="185"/>
      <c r="AT404" s="180" t="s">
        <v>296</v>
      </c>
      <c r="AU404" s="180" t="s">
        <v>89</v>
      </c>
      <c r="AV404" s="14" t="s">
        <v>171</v>
      </c>
      <c r="AW404" s="14" t="s">
        <v>33</v>
      </c>
      <c r="AX404" s="14" t="s">
        <v>86</v>
      </c>
      <c r="AY404" s="180" t="s">
        <v>150</v>
      </c>
    </row>
    <row r="405" spans="2:65" s="1" customFormat="1" ht="16.5" customHeight="1">
      <c r="B405" s="32"/>
      <c r="C405" s="136" t="s">
        <v>737</v>
      </c>
      <c r="D405" s="136" t="s">
        <v>153</v>
      </c>
      <c r="E405" s="137" t="s">
        <v>2449</v>
      </c>
      <c r="F405" s="138" t="s">
        <v>2450</v>
      </c>
      <c r="G405" s="139" t="s">
        <v>188</v>
      </c>
      <c r="H405" s="140">
        <v>79.05</v>
      </c>
      <c r="I405" s="141"/>
      <c r="J405" s="142">
        <f>ROUND(I405*H405,2)</f>
        <v>0</v>
      </c>
      <c r="K405" s="138" t="s">
        <v>294</v>
      </c>
      <c r="L405" s="143"/>
      <c r="M405" s="144" t="s">
        <v>1</v>
      </c>
      <c r="N405" s="145" t="s">
        <v>43</v>
      </c>
      <c r="P405" s="146">
        <f>O405*H405</f>
        <v>0</v>
      </c>
      <c r="Q405" s="146">
        <v>0.08</v>
      </c>
      <c r="R405" s="146">
        <f>Q405*H405</f>
        <v>6.324</v>
      </c>
      <c r="S405" s="146">
        <v>0</v>
      </c>
      <c r="T405" s="147">
        <f>S405*H405</f>
        <v>0</v>
      </c>
      <c r="AR405" s="148" t="s">
        <v>195</v>
      </c>
      <c r="AT405" s="148" t="s">
        <v>153</v>
      </c>
      <c r="AU405" s="148" t="s">
        <v>89</v>
      </c>
      <c r="AY405" s="17" t="s">
        <v>150</v>
      </c>
      <c r="BE405" s="149">
        <f>IF(N405="základní",J405,0)</f>
        <v>0</v>
      </c>
      <c r="BF405" s="149">
        <f>IF(N405="snížená",J405,0)</f>
        <v>0</v>
      </c>
      <c r="BG405" s="149">
        <f>IF(N405="zákl. přenesená",J405,0)</f>
        <v>0</v>
      </c>
      <c r="BH405" s="149">
        <f>IF(N405="sníž. přenesená",J405,0)</f>
        <v>0</v>
      </c>
      <c r="BI405" s="149">
        <f>IF(N405="nulová",J405,0)</f>
        <v>0</v>
      </c>
      <c r="BJ405" s="17" t="s">
        <v>86</v>
      </c>
      <c r="BK405" s="149">
        <f>ROUND(I405*H405,2)</f>
        <v>0</v>
      </c>
      <c r="BL405" s="17" t="s">
        <v>171</v>
      </c>
      <c r="BM405" s="148" t="s">
        <v>2451</v>
      </c>
    </row>
    <row r="406" spans="2:51" s="12" customFormat="1" ht="12">
      <c r="B406" s="166"/>
      <c r="D406" s="150" t="s">
        <v>296</v>
      </c>
      <c r="E406" s="167" t="s">
        <v>1</v>
      </c>
      <c r="F406" s="168" t="s">
        <v>2351</v>
      </c>
      <c r="H406" s="167" t="s">
        <v>1</v>
      </c>
      <c r="I406" s="169"/>
      <c r="L406" s="166"/>
      <c r="M406" s="170"/>
      <c r="T406" s="171"/>
      <c r="AT406" s="167" t="s">
        <v>296</v>
      </c>
      <c r="AU406" s="167" t="s">
        <v>89</v>
      </c>
      <c r="AV406" s="12" t="s">
        <v>86</v>
      </c>
      <c r="AW406" s="12" t="s">
        <v>33</v>
      </c>
      <c r="AX406" s="12" t="s">
        <v>78</v>
      </c>
      <c r="AY406" s="167" t="s">
        <v>150</v>
      </c>
    </row>
    <row r="407" spans="2:51" s="12" customFormat="1" ht="12">
      <c r="B407" s="166"/>
      <c r="D407" s="150" t="s">
        <v>296</v>
      </c>
      <c r="E407" s="167" t="s">
        <v>1</v>
      </c>
      <c r="F407" s="168" t="s">
        <v>2366</v>
      </c>
      <c r="H407" s="167" t="s">
        <v>1</v>
      </c>
      <c r="I407" s="169"/>
      <c r="L407" s="166"/>
      <c r="M407" s="170"/>
      <c r="T407" s="171"/>
      <c r="AT407" s="167" t="s">
        <v>296</v>
      </c>
      <c r="AU407" s="167" t="s">
        <v>89</v>
      </c>
      <c r="AV407" s="12" t="s">
        <v>86</v>
      </c>
      <c r="AW407" s="12" t="s">
        <v>33</v>
      </c>
      <c r="AX407" s="12" t="s">
        <v>78</v>
      </c>
      <c r="AY407" s="167" t="s">
        <v>150</v>
      </c>
    </row>
    <row r="408" spans="2:51" s="13" customFormat="1" ht="12">
      <c r="B408" s="172"/>
      <c r="D408" s="150" t="s">
        <v>296</v>
      </c>
      <c r="E408" s="173" t="s">
        <v>1</v>
      </c>
      <c r="F408" s="174" t="s">
        <v>2452</v>
      </c>
      <c r="H408" s="175">
        <v>6.222</v>
      </c>
      <c r="I408" s="176"/>
      <c r="L408" s="172"/>
      <c r="M408" s="177"/>
      <c r="T408" s="178"/>
      <c r="AT408" s="173" t="s">
        <v>296</v>
      </c>
      <c r="AU408" s="173" t="s">
        <v>89</v>
      </c>
      <c r="AV408" s="13" t="s">
        <v>89</v>
      </c>
      <c r="AW408" s="13" t="s">
        <v>33</v>
      </c>
      <c r="AX408" s="13" t="s">
        <v>78</v>
      </c>
      <c r="AY408" s="173" t="s">
        <v>150</v>
      </c>
    </row>
    <row r="409" spans="2:51" s="13" customFormat="1" ht="22.5">
      <c r="B409" s="172"/>
      <c r="D409" s="150" t="s">
        <v>296</v>
      </c>
      <c r="E409" s="173" t="s">
        <v>1</v>
      </c>
      <c r="F409" s="174" t="s">
        <v>2453</v>
      </c>
      <c r="H409" s="175">
        <v>72.828</v>
      </c>
      <c r="I409" s="176"/>
      <c r="L409" s="172"/>
      <c r="M409" s="177"/>
      <c r="T409" s="178"/>
      <c r="AT409" s="173" t="s">
        <v>296</v>
      </c>
      <c r="AU409" s="173" t="s">
        <v>89</v>
      </c>
      <c r="AV409" s="13" t="s">
        <v>89</v>
      </c>
      <c r="AW409" s="13" t="s">
        <v>33</v>
      </c>
      <c r="AX409" s="13" t="s">
        <v>78</v>
      </c>
      <c r="AY409" s="173" t="s">
        <v>150</v>
      </c>
    </row>
    <row r="410" spans="2:51" s="15" customFormat="1" ht="12">
      <c r="B410" s="186"/>
      <c r="D410" s="150" t="s">
        <v>296</v>
      </c>
      <c r="E410" s="187" t="s">
        <v>1</v>
      </c>
      <c r="F410" s="188" t="s">
        <v>430</v>
      </c>
      <c r="H410" s="189">
        <v>79.05</v>
      </c>
      <c r="I410" s="190"/>
      <c r="L410" s="186"/>
      <c r="M410" s="191"/>
      <c r="T410" s="192"/>
      <c r="AT410" s="187" t="s">
        <v>296</v>
      </c>
      <c r="AU410" s="187" t="s">
        <v>89</v>
      </c>
      <c r="AV410" s="15" t="s">
        <v>166</v>
      </c>
      <c r="AW410" s="15" t="s">
        <v>33</v>
      </c>
      <c r="AX410" s="15" t="s">
        <v>78</v>
      </c>
      <c r="AY410" s="187" t="s">
        <v>150</v>
      </c>
    </row>
    <row r="411" spans="2:51" s="14" customFormat="1" ht="12">
      <c r="B411" s="179"/>
      <c r="D411" s="150" t="s">
        <v>296</v>
      </c>
      <c r="E411" s="180" t="s">
        <v>1</v>
      </c>
      <c r="F411" s="181" t="s">
        <v>303</v>
      </c>
      <c r="H411" s="182">
        <v>79.05</v>
      </c>
      <c r="I411" s="183"/>
      <c r="L411" s="179"/>
      <c r="M411" s="184"/>
      <c r="T411" s="185"/>
      <c r="AT411" s="180" t="s">
        <v>296</v>
      </c>
      <c r="AU411" s="180" t="s">
        <v>89</v>
      </c>
      <c r="AV411" s="14" t="s">
        <v>171</v>
      </c>
      <c r="AW411" s="14" t="s">
        <v>33</v>
      </c>
      <c r="AX411" s="14" t="s">
        <v>86</v>
      </c>
      <c r="AY411" s="180" t="s">
        <v>150</v>
      </c>
    </row>
    <row r="412" spans="2:65" s="1" customFormat="1" ht="24.2" customHeight="1">
      <c r="B412" s="32"/>
      <c r="C412" s="154" t="s">
        <v>755</v>
      </c>
      <c r="D412" s="154" t="s">
        <v>172</v>
      </c>
      <c r="E412" s="155" t="s">
        <v>2454</v>
      </c>
      <c r="F412" s="156" t="s">
        <v>2455</v>
      </c>
      <c r="G412" s="157" t="s">
        <v>293</v>
      </c>
      <c r="H412" s="158">
        <v>21.45</v>
      </c>
      <c r="I412" s="159"/>
      <c r="J412" s="160">
        <f>ROUND(I412*H412,2)</f>
        <v>0</v>
      </c>
      <c r="K412" s="156" t="s">
        <v>294</v>
      </c>
      <c r="L412" s="32"/>
      <c r="M412" s="161" t="s">
        <v>1</v>
      </c>
      <c r="N412" s="162" t="s">
        <v>43</v>
      </c>
      <c r="P412" s="146">
        <f>O412*H412</f>
        <v>0</v>
      </c>
      <c r="Q412" s="146">
        <v>0</v>
      </c>
      <c r="R412" s="146">
        <f>Q412*H412</f>
        <v>0</v>
      </c>
      <c r="S412" s="146">
        <v>0</v>
      </c>
      <c r="T412" s="147">
        <f>S412*H412</f>
        <v>0</v>
      </c>
      <c r="AR412" s="148" t="s">
        <v>171</v>
      </c>
      <c r="AT412" s="148" t="s">
        <v>172</v>
      </c>
      <c r="AU412" s="148" t="s">
        <v>89</v>
      </c>
      <c r="AY412" s="17" t="s">
        <v>150</v>
      </c>
      <c r="BE412" s="149">
        <f>IF(N412="základní",J412,0)</f>
        <v>0</v>
      </c>
      <c r="BF412" s="149">
        <f>IF(N412="snížená",J412,0)</f>
        <v>0</v>
      </c>
      <c r="BG412" s="149">
        <f>IF(N412="zákl. přenesená",J412,0)</f>
        <v>0</v>
      </c>
      <c r="BH412" s="149">
        <f>IF(N412="sníž. přenesená",J412,0)</f>
        <v>0</v>
      </c>
      <c r="BI412" s="149">
        <f>IF(N412="nulová",J412,0)</f>
        <v>0</v>
      </c>
      <c r="BJ412" s="17" t="s">
        <v>86</v>
      </c>
      <c r="BK412" s="149">
        <f>ROUND(I412*H412,2)</f>
        <v>0</v>
      </c>
      <c r="BL412" s="17" t="s">
        <v>171</v>
      </c>
      <c r="BM412" s="148" t="s">
        <v>2456</v>
      </c>
    </row>
    <row r="413" spans="2:51" s="12" customFormat="1" ht="12">
      <c r="B413" s="166"/>
      <c r="D413" s="150" t="s">
        <v>296</v>
      </c>
      <c r="E413" s="167" t="s">
        <v>1</v>
      </c>
      <c r="F413" s="168" t="s">
        <v>2317</v>
      </c>
      <c r="H413" s="167" t="s">
        <v>1</v>
      </c>
      <c r="I413" s="169"/>
      <c r="L413" s="166"/>
      <c r="M413" s="170"/>
      <c r="T413" s="171"/>
      <c r="AT413" s="167" t="s">
        <v>296</v>
      </c>
      <c r="AU413" s="167" t="s">
        <v>89</v>
      </c>
      <c r="AV413" s="12" t="s">
        <v>86</v>
      </c>
      <c r="AW413" s="12" t="s">
        <v>33</v>
      </c>
      <c r="AX413" s="12" t="s">
        <v>78</v>
      </c>
      <c r="AY413" s="167" t="s">
        <v>150</v>
      </c>
    </row>
    <row r="414" spans="2:51" s="12" customFormat="1" ht="12">
      <c r="B414" s="166"/>
      <c r="D414" s="150" t="s">
        <v>296</v>
      </c>
      <c r="E414" s="167" t="s">
        <v>1</v>
      </c>
      <c r="F414" s="168" t="s">
        <v>2337</v>
      </c>
      <c r="H414" s="167" t="s">
        <v>1</v>
      </c>
      <c r="I414" s="169"/>
      <c r="L414" s="166"/>
      <c r="M414" s="170"/>
      <c r="T414" s="171"/>
      <c r="AT414" s="167" t="s">
        <v>296</v>
      </c>
      <c r="AU414" s="167" t="s">
        <v>89</v>
      </c>
      <c r="AV414" s="12" t="s">
        <v>86</v>
      </c>
      <c r="AW414" s="12" t="s">
        <v>33</v>
      </c>
      <c r="AX414" s="12" t="s">
        <v>78</v>
      </c>
      <c r="AY414" s="167" t="s">
        <v>150</v>
      </c>
    </row>
    <row r="415" spans="2:51" s="13" customFormat="1" ht="12">
      <c r="B415" s="172"/>
      <c r="D415" s="150" t="s">
        <v>296</v>
      </c>
      <c r="E415" s="173" t="s">
        <v>1</v>
      </c>
      <c r="F415" s="174" t="s">
        <v>2457</v>
      </c>
      <c r="H415" s="175">
        <v>21.45</v>
      </c>
      <c r="I415" s="176"/>
      <c r="L415" s="172"/>
      <c r="M415" s="177"/>
      <c r="T415" s="178"/>
      <c r="AT415" s="173" t="s">
        <v>296</v>
      </c>
      <c r="AU415" s="173" t="s">
        <v>89</v>
      </c>
      <c r="AV415" s="13" t="s">
        <v>89</v>
      </c>
      <c r="AW415" s="13" t="s">
        <v>33</v>
      </c>
      <c r="AX415" s="13" t="s">
        <v>78</v>
      </c>
      <c r="AY415" s="173" t="s">
        <v>150</v>
      </c>
    </row>
    <row r="416" spans="2:51" s="15" customFormat="1" ht="12">
      <c r="B416" s="186"/>
      <c r="D416" s="150" t="s">
        <v>296</v>
      </c>
      <c r="E416" s="187" t="s">
        <v>1</v>
      </c>
      <c r="F416" s="188" t="s">
        <v>430</v>
      </c>
      <c r="H416" s="189">
        <v>21.45</v>
      </c>
      <c r="I416" s="190"/>
      <c r="L416" s="186"/>
      <c r="M416" s="191"/>
      <c r="T416" s="192"/>
      <c r="AT416" s="187" t="s">
        <v>296</v>
      </c>
      <c r="AU416" s="187" t="s">
        <v>89</v>
      </c>
      <c r="AV416" s="15" t="s">
        <v>166</v>
      </c>
      <c r="AW416" s="15" t="s">
        <v>33</v>
      </c>
      <c r="AX416" s="15" t="s">
        <v>78</v>
      </c>
      <c r="AY416" s="187" t="s">
        <v>150</v>
      </c>
    </row>
    <row r="417" spans="2:51" s="14" customFormat="1" ht="12">
      <c r="B417" s="179"/>
      <c r="D417" s="150" t="s">
        <v>296</v>
      </c>
      <c r="E417" s="180" t="s">
        <v>1</v>
      </c>
      <c r="F417" s="181" t="s">
        <v>303</v>
      </c>
      <c r="H417" s="182">
        <v>21.45</v>
      </c>
      <c r="I417" s="183"/>
      <c r="L417" s="179"/>
      <c r="M417" s="184"/>
      <c r="T417" s="185"/>
      <c r="AT417" s="180" t="s">
        <v>296</v>
      </c>
      <c r="AU417" s="180" t="s">
        <v>89</v>
      </c>
      <c r="AV417" s="14" t="s">
        <v>171</v>
      </c>
      <c r="AW417" s="14" t="s">
        <v>33</v>
      </c>
      <c r="AX417" s="14" t="s">
        <v>86</v>
      </c>
      <c r="AY417" s="180" t="s">
        <v>150</v>
      </c>
    </row>
    <row r="418" spans="2:65" s="1" customFormat="1" ht="16.5" customHeight="1">
      <c r="B418" s="32"/>
      <c r="C418" s="136" t="s">
        <v>782</v>
      </c>
      <c r="D418" s="136" t="s">
        <v>153</v>
      </c>
      <c r="E418" s="137" t="s">
        <v>2458</v>
      </c>
      <c r="F418" s="138" t="s">
        <v>2459</v>
      </c>
      <c r="G418" s="139" t="s">
        <v>293</v>
      </c>
      <c r="H418" s="140">
        <v>22.094</v>
      </c>
      <c r="I418" s="141"/>
      <c r="J418" s="142">
        <f>ROUND(I418*H418,2)</f>
        <v>0</v>
      </c>
      <c r="K418" s="138" t="s">
        <v>294</v>
      </c>
      <c r="L418" s="143"/>
      <c r="M418" s="144" t="s">
        <v>1</v>
      </c>
      <c r="N418" s="145" t="s">
        <v>43</v>
      </c>
      <c r="P418" s="146">
        <f>O418*H418</f>
        <v>0</v>
      </c>
      <c r="Q418" s="146">
        <v>0.132</v>
      </c>
      <c r="R418" s="146">
        <f>Q418*H418</f>
        <v>2.916408</v>
      </c>
      <c r="S418" s="146">
        <v>0</v>
      </c>
      <c r="T418" s="147">
        <f>S418*H418</f>
        <v>0</v>
      </c>
      <c r="AR418" s="148" t="s">
        <v>195</v>
      </c>
      <c r="AT418" s="148" t="s">
        <v>153</v>
      </c>
      <c r="AU418" s="148" t="s">
        <v>89</v>
      </c>
      <c r="AY418" s="17" t="s">
        <v>150</v>
      </c>
      <c r="BE418" s="149">
        <f>IF(N418="základní",J418,0)</f>
        <v>0</v>
      </c>
      <c r="BF418" s="149">
        <f>IF(N418="snížená",J418,0)</f>
        <v>0</v>
      </c>
      <c r="BG418" s="149">
        <f>IF(N418="zákl. přenesená",J418,0)</f>
        <v>0</v>
      </c>
      <c r="BH418" s="149">
        <f>IF(N418="sníž. přenesená",J418,0)</f>
        <v>0</v>
      </c>
      <c r="BI418" s="149">
        <f>IF(N418="nulová",J418,0)</f>
        <v>0</v>
      </c>
      <c r="BJ418" s="17" t="s">
        <v>86</v>
      </c>
      <c r="BK418" s="149">
        <f>ROUND(I418*H418,2)</f>
        <v>0</v>
      </c>
      <c r="BL418" s="17" t="s">
        <v>171</v>
      </c>
      <c r="BM418" s="148" t="s">
        <v>2460</v>
      </c>
    </row>
    <row r="419" spans="2:51" s="12" customFormat="1" ht="12">
      <c r="B419" s="166"/>
      <c r="D419" s="150" t="s">
        <v>296</v>
      </c>
      <c r="E419" s="167" t="s">
        <v>1</v>
      </c>
      <c r="F419" s="168" t="s">
        <v>2317</v>
      </c>
      <c r="H419" s="167" t="s">
        <v>1</v>
      </c>
      <c r="I419" s="169"/>
      <c r="L419" s="166"/>
      <c r="M419" s="170"/>
      <c r="T419" s="171"/>
      <c r="AT419" s="167" t="s">
        <v>296</v>
      </c>
      <c r="AU419" s="167" t="s">
        <v>89</v>
      </c>
      <c r="AV419" s="12" t="s">
        <v>86</v>
      </c>
      <c r="AW419" s="12" t="s">
        <v>33</v>
      </c>
      <c r="AX419" s="12" t="s">
        <v>78</v>
      </c>
      <c r="AY419" s="167" t="s">
        <v>150</v>
      </c>
    </row>
    <row r="420" spans="2:51" s="12" customFormat="1" ht="12">
      <c r="B420" s="166"/>
      <c r="D420" s="150" t="s">
        <v>296</v>
      </c>
      <c r="E420" s="167" t="s">
        <v>1</v>
      </c>
      <c r="F420" s="168" t="s">
        <v>2337</v>
      </c>
      <c r="H420" s="167" t="s">
        <v>1</v>
      </c>
      <c r="I420" s="169"/>
      <c r="L420" s="166"/>
      <c r="M420" s="170"/>
      <c r="T420" s="171"/>
      <c r="AT420" s="167" t="s">
        <v>296</v>
      </c>
      <c r="AU420" s="167" t="s">
        <v>89</v>
      </c>
      <c r="AV420" s="12" t="s">
        <v>86</v>
      </c>
      <c r="AW420" s="12" t="s">
        <v>33</v>
      </c>
      <c r="AX420" s="12" t="s">
        <v>78</v>
      </c>
      <c r="AY420" s="167" t="s">
        <v>150</v>
      </c>
    </row>
    <row r="421" spans="2:51" s="13" customFormat="1" ht="22.5">
      <c r="B421" s="172"/>
      <c r="D421" s="150" t="s">
        <v>296</v>
      </c>
      <c r="E421" s="173" t="s">
        <v>1</v>
      </c>
      <c r="F421" s="174" t="s">
        <v>2461</v>
      </c>
      <c r="H421" s="175">
        <v>22.094</v>
      </c>
      <c r="I421" s="176"/>
      <c r="L421" s="172"/>
      <c r="M421" s="177"/>
      <c r="T421" s="178"/>
      <c r="AT421" s="173" t="s">
        <v>296</v>
      </c>
      <c r="AU421" s="173" t="s">
        <v>89</v>
      </c>
      <c r="AV421" s="13" t="s">
        <v>89</v>
      </c>
      <c r="AW421" s="13" t="s">
        <v>33</v>
      </c>
      <c r="AX421" s="13" t="s">
        <v>78</v>
      </c>
      <c r="AY421" s="173" t="s">
        <v>150</v>
      </c>
    </row>
    <row r="422" spans="2:51" s="15" customFormat="1" ht="12">
      <c r="B422" s="186"/>
      <c r="D422" s="150" t="s">
        <v>296</v>
      </c>
      <c r="E422" s="187" t="s">
        <v>1</v>
      </c>
      <c r="F422" s="188" t="s">
        <v>430</v>
      </c>
      <c r="H422" s="189">
        <v>22.094</v>
      </c>
      <c r="I422" s="190"/>
      <c r="L422" s="186"/>
      <c r="M422" s="191"/>
      <c r="T422" s="192"/>
      <c r="AT422" s="187" t="s">
        <v>296</v>
      </c>
      <c r="AU422" s="187" t="s">
        <v>89</v>
      </c>
      <c r="AV422" s="15" t="s">
        <v>166</v>
      </c>
      <c r="AW422" s="15" t="s">
        <v>33</v>
      </c>
      <c r="AX422" s="15" t="s">
        <v>78</v>
      </c>
      <c r="AY422" s="187" t="s">
        <v>150</v>
      </c>
    </row>
    <row r="423" spans="2:51" s="14" customFormat="1" ht="12">
      <c r="B423" s="179"/>
      <c r="D423" s="150" t="s">
        <v>296</v>
      </c>
      <c r="E423" s="180" t="s">
        <v>1</v>
      </c>
      <c r="F423" s="181" t="s">
        <v>303</v>
      </c>
      <c r="H423" s="182">
        <v>22.094</v>
      </c>
      <c r="I423" s="183"/>
      <c r="L423" s="179"/>
      <c r="M423" s="184"/>
      <c r="T423" s="185"/>
      <c r="AT423" s="180" t="s">
        <v>296</v>
      </c>
      <c r="AU423" s="180" t="s">
        <v>89</v>
      </c>
      <c r="AV423" s="14" t="s">
        <v>171</v>
      </c>
      <c r="AW423" s="14" t="s">
        <v>33</v>
      </c>
      <c r="AX423" s="14" t="s">
        <v>86</v>
      </c>
      <c r="AY423" s="180" t="s">
        <v>150</v>
      </c>
    </row>
    <row r="424" spans="2:65" s="1" customFormat="1" ht="24.2" customHeight="1">
      <c r="B424" s="32"/>
      <c r="C424" s="154" t="s">
        <v>798</v>
      </c>
      <c r="D424" s="154" t="s">
        <v>172</v>
      </c>
      <c r="E424" s="155" t="s">
        <v>2462</v>
      </c>
      <c r="F424" s="156" t="s">
        <v>2463</v>
      </c>
      <c r="G424" s="157" t="s">
        <v>293</v>
      </c>
      <c r="H424" s="158">
        <v>4</v>
      </c>
      <c r="I424" s="159"/>
      <c r="J424" s="160">
        <f>ROUND(I424*H424,2)</f>
        <v>0</v>
      </c>
      <c r="K424" s="156" t="s">
        <v>294</v>
      </c>
      <c r="L424" s="32"/>
      <c r="M424" s="161" t="s">
        <v>1</v>
      </c>
      <c r="N424" s="162" t="s">
        <v>43</v>
      </c>
      <c r="P424" s="146">
        <f>O424*H424</f>
        <v>0</v>
      </c>
      <c r="Q424" s="146">
        <v>0</v>
      </c>
      <c r="R424" s="146">
        <f>Q424*H424</f>
        <v>0</v>
      </c>
      <c r="S424" s="146">
        <v>0</v>
      </c>
      <c r="T424" s="147">
        <f>S424*H424</f>
        <v>0</v>
      </c>
      <c r="AR424" s="148" t="s">
        <v>171</v>
      </c>
      <c r="AT424" s="148" t="s">
        <v>172</v>
      </c>
      <c r="AU424" s="148" t="s">
        <v>89</v>
      </c>
      <c r="AY424" s="17" t="s">
        <v>150</v>
      </c>
      <c r="BE424" s="149">
        <f>IF(N424="základní",J424,0)</f>
        <v>0</v>
      </c>
      <c r="BF424" s="149">
        <f>IF(N424="snížená",J424,0)</f>
        <v>0</v>
      </c>
      <c r="BG424" s="149">
        <f>IF(N424="zákl. přenesená",J424,0)</f>
        <v>0</v>
      </c>
      <c r="BH424" s="149">
        <f>IF(N424="sníž. přenesená",J424,0)</f>
        <v>0</v>
      </c>
      <c r="BI424" s="149">
        <f>IF(N424="nulová",J424,0)</f>
        <v>0</v>
      </c>
      <c r="BJ424" s="17" t="s">
        <v>86</v>
      </c>
      <c r="BK424" s="149">
        <f>ROUND(I424*H424,2)</f>
        <v>0</v>
      </c>
      <c r="BL424" s="17" t="s">
        <v>171</v>
      </c>
      <c r="BM424" s="148" t="s">
        <v>2464</v>
      </c>
    </row>
    <row r="425" spans="2:51" s="12" customFormat="1" ht="22.5">
      <c r="B425" s="166"/>
      <c r="D425" s="150" t="s">
        <v>296</v>
      </c>
      <c r="E425" s="167" t="s">
        <v>1</v>
      </c>
      <c r="F425" s="168" t="s">
        <v>2465</v>
      </c>
      <c r="H425" s="167" t="s">
        <v>1</v>
      </c>
      <c r="I425" s="169"/>
      <c r="L425" s="166"/>
      <c r="M425" s="170"/>
      <c r="T425" s="171"/>
      <c r="AT425" s="167" t="s">
        <v>296</v>
      </c>
      <c r="AU425" s="167" t="s">
        <v>89</v>
      </c>
      <c r="AV425" s="12" t="s">
        <v>86</v>
      </c>
      <c r="AW425" s="12" t="s">
        <v>33</v>
      </c>
      <c r="AX425" s="12" t="s">
        <v>78</v>
      </c>
      <c r="AY425" s="167" t="s">
        <v>150</v>
      </c>
    </row>
    <row r="426" spans="2:51" s="13" customFormat="1" ht="12">
      <c r="B426" s="172"/>
      <c r="D426" s="150" t="s">
        <v>296</v>
      </c>
      <c r="E426" s="173" t="s">
        <v>1</v>
      </c>
      <c r="F426" s="174" t="s">
        <v>2466</v>
      </c>
      <c r="H426" s="175">
        <v>2.95</v>
      </c>
      <c r="I426" s="176"/>
      <c r="L426" s="172"/>
      <c r="M426" s="177"/>
      <c r="T426" s="178"/>
      <c r="AT426" s="173" t="s">
        <v>296</v>
      </c>
      <c r="AU426" s="173" t="s">
        <v>89</v>
      </c>
      <c r="AV426" s="13" t="s">
        <v>89</v>
      </c>
      <c r="AW426" s="13" t="s">
        <v>33</v>
      </c>
      <c r="AX426" s="13" t="s">
        <v>78</v>
      </c>
      <c r="AY426" s="173" t="s">
        <v>150</v>
      </c>
    </row>
    <row r="427" spans="2:51" s="13" customFormat="1" ht="12">
      <c r="B427" s="172"/>
      <c r="D427" s="150" t="s">
        <v>296</v>
      </c>
      <c r="E427" s="173" t="s">
        <v>1</v>
      </c>
      <c r="F427" s="174" t="s">
        <v>2467</v>
      </c>
      <c r="H427" s="175">
        <v>1.05</v>
      </c>
      <c r="I427" s="176"/>
      <c r="L427" s="172"/>
      <c r="M427" s="177"/>
      <c r="T427" s="178"/>
      <c r="AT427" s="173" t="s">
        <v>296</v>
      </c>
      <c r="AU427" s="173" t="s">
        <v>89</v>
      </c>
      <c r="AV427" s="13" t="s">
        <v>89</v>
      </c>
      <c r="AW427" s="13" t="s">
        <v>33</v>
      </c>
      <c r="AX427" s="13" t="s">
        <v>78</v>
      </c>
      <c r="AY427" s="173" t="s">
        <v>150</v>
      </c>
    </row>
    <row r="428" spans="2:51" s="15" customFormat="1" ht="12">
      <c r="B428" s="186"/>
      <c r="D428" s="150" t="s">
        <v>296</v>
      </c>
      <c r="E428" s="187" t="s">
        <v>1</v>
      </c>
      <c r="F428" s="188" t="s">
        <v>430</v>
      </c>
      <c r="H428" s="189">
        <v>4</v>
      </c>
      <c r="I428" s="190"/>
      <c r="L428" s="186"/>
      <c r="M428" s="191"/>
      <c r="T428" s="192"/>
      <c r="AT428" s="187" t="s">
        <v>296</v>
      </c>
      <c r="AU428" s="187" t="s">
        <v>89</v>
      </c>
      <c r="AV428" s="15" t="s">
        <v>166</v>
      </c>
      <c r="AW428" s="15" t="s">
        <v>33</v>
      </c>
      <c r="AX428" s="15" t="s">
        <v>78</v>
      </c>
      <c r="AY428" s="187" t="s">
        <v>150</v>
      </c>
    </row>
    <row r="429" spans="2:51" s="14" customFormat="1" ht="12">
      <c r="B429" s="179"/>
      <c r="D429" s="150" t="s">
        <v>296</v>
      </c>
      <c r="E429" s="180" t="s">
        <v>1</v>
      </c>
      <c r="F429" s="181" t="s">
        <v>303</v>
      </c>
      <c r="H429" s="182">
        <v>4</v>
      </c>
      <c r="I429" s="183"/>
      <c r="L429" s="179"/>
      <c r="M429" s="184"/>
      <c r="T429" s="185"/>
      <c r="AT429" s="180" t="s">
        <v>296</v>
      </c>
      <c r="AU429" s="180" t="s">
        <v>89</v>
      </c>
      <c r="AV429" s="14" t="s">
        <v>171</v>
      </c>
      <c r="AW429" s="14" t="s">
        <v>33</v>
      </c>
      <c r="AX429" s="14" t="s">
        <v>86</v>
      </c>
      <c r="AY429" s="180" t="s">
        <v>150</v>
      </c>
    </row>
    <row r="430" spans="2:65" s="1" customFormat="1" ht="21.75" customHeight="1">
      <c r="B430" s="32"/>
      <c r="C430" s="136" t="s">
        <v>805</v>
      </c>
      <c r="D430" s="136" t="s">
        <v>153</v>
      </c>
      <c r="E430" s="137" t="s">
        <v>2468</v>
      </c>
      <c r="F430" s="138" t="s">
        <v>2469</v>
      </c>
      <c r="G430" s="139" t="s">
        <v>293</v>
      </c>
      <c r="H430" s="140">
        <v>4.121</v>
      </c>
      <c r="I430" s="141"/>
      <c r="J430" s="142">
        <f>ROUND(I430*H430,2)</f>
        <v>0</v>
      </c>
      <c r="K430" s="138" t="s">
        <v>294</v>
      </c>
      <c r="L430" s="143"/>
      <c r="M430" s="144" t="s">
        <v>1</v>
      </c>
      <c r="N430" s="145" t="s">
        <v>43</v>
      </c>
      <c r="P430" s="146">
        <f>O430*H430</f>
        <v>0</v>
      </c>
      <c r="Q430" s="146">
        <v>0.131</v>
      </c>
      <c r="R430" s="146">
        <f>Q430*H430</f>
        <v>0.5398510000000001</v>
      </c>
      <c r="S430" s="146">
        <v>0</v>
      </c>
      <c r="T430" s="147">
        <f>S430*H430</f>
        <v>0</v>
      </c>
      <c r="AR430" s="148" t="s">
        <v>195</v>
      </c>
      <c r="AT430" s="148" t="s">
        <v>153</v>
      </c>
      <c r="AU430" s="148" t="s">
        <v>89</v>
      </c>
      <c r="AY430" s="17" t="s">
        <v>150</v>
      </c>
      <c r="BE430" s="149">
        <f>IF(N430="základní",J430,0)</f>
        <v>0</v>
      </c>
      <c r="BF430" s="149">
        <f>IF(N430="snížená",J430,0)</f>
        <v>0</v>
      </c>
      <c r="BG430" s="149">
        <f>IF(N430="zákl. přenesená",J430,0)</f>
        <v>0</v>
      </c>
      <c r="BH430" s="149">
        <f>IF(N430="sníž. přenesená",J430,0)</f>
        <v>0</v>
      </c>
      <c r="BI430" s="149">
        <f>IF(N430="nulová",J430,0)</f>
        <v>0</v>
      </c>
      <c r="BJ430" s="17" t="s">
        <v>86</v>
      </c>
      <c r="BK430" s="149">
        <f>ROUND(I430*H430,2)</f>
        <v>0</v>
      </c>
      <c r="BL430" s="17" t="s">
        <v>171</v>
      </c>
      <c r="BM430" s="148" t="s">
        <v>2470</v>
      </c>
    </row>
    <row r="431" spans="2:51" s="12" customFormat="1" ht="12">
      <c r="B431" s="166"/>
      <c r="D431" s="150" t="s">
        <v>296</v>
      </c>
      <c r="E431" s="167" t="s">
        <v>1</v>
      </c>
      <c r="F431" s="168" t="s">
        <v>2317</v>
      </c>
      <c r="H431" s="167" t="s">
        <v>1</v>
      </c>
      <c r="I431" s="169"/>
      <c r="L431" s="166"/>
      <c r="M431" s="170"/>
      <c r="T431" s="171"/>
      <c r="AT431" s="167" t="s">
        <v>296</v>
      </c>
      <c r="AU431" s="167" t="s">
        <v>89</v>
      </c>
      <c r="AV431" s="12" t="s">
        <v>86</v>
      </c>
      <c r="AW431" s="12" t="s">
        <v>33</v>
      </c>
      <c r="AX431" s="12" t="s">
        <v>78</v>
      </c>
      <c r="AY431" s="167" t="s">
        <v>150</v>
      </c>
    </row>
    <row r="432" spans="2:51" s="12" customFormat="1" ht="22.5">
      <c r="B432" s="166"/>
      <c r="D432" s="150" t="s">
        <v>296</v>
      </c>
      <c r="E432" s="167" t="s">
        <v>1</v>
      </c>
      <c r="F432" s="168" t="s">
        <v>2465</v>
      </c>
      <c r="H432" s="167" t="s">
        <v>1</v>
      </c>
      <c r="I432" s="169"/>
      <c r="L432" s="166"/>
      <c r="M432" s="170"/>
      <c r="T432" s="171"/>
      <c r="AT432" s="167" t="s">
        <v>296</v>
      </c>
      <c r="AU432" s="167" t="s">
        <v>89</v>
      </c>
      <c r="AV432" s="12" t="s">
        <v>86</v>
      </c>
      <c r="AW432" s="12" t="s">
        <v>33</v>
      </c>
      <c r="AX432" s="12" t="s">
        <v>78</v>
      </c>
      <c r="AY432" s="167" t="s">
        <v>150</v>
      </c>
    </row>
    <row r="433" spans="2:51" s="13" customFormat="1" ht="12">
      <c r="B433" s="172"/>
      <c r="D433" s="150" t="s">
        <v>296</v>
      </c>
      <c r="E433" s="173" t="s">
        <v>1</v>
      </c>
      <c r="F433" s="174" t="s">
        <v>2471</v>
      </c>
      <c r="H433" s="175">
        <v>3.039</v>
      </c>
      <c r="I433" s="176"/>
      <c r="L433" s="172"/>
      <c r="M433" s="177"/>
      <c r="T433" s="178"/>
      <c r="AT433" s="173" t="s">
        <v>296</v>
      </c>
      <c r="AU433" s="173" t="s">
        <v>89</v>
      </c>
      <c r="AV433" s="13" t="s">
        <v>89</v>
      </c>
      <c r="AW433" s="13" t="s">
        <v>33</v>
      </c>
      <c r="AX433" s="13" t="s">
        <v>78</v>
      </c>
      <c r="AY433" s="173" t="s">
        <v>150</v>
      </c>
    </row>
    <row r="434" spans="2:51" s="13" customFormat="1" ht="12">
      <c r="B434" s="172"/>
      <c r="D434" s="150" t="s">
        <v>296</v>
      </c>
      <c r="E434" s="173" t="s">
        <v>1</v>
      </c>
      <c r="F434" s="174" t="s">
        <v>2472</v>
      </c>
      <c r="H434" s="175">
        <v>1.082</v>
      </c>
      <c r="I434" s="176"/>
      <c r="L434" s="172"/>
      <c r="M434" s="177"/>
      <c r="T434" s="178"/>
      <c r="AT434" s="173" t="s">
        <v>296</v>
      </c>
      <c r="AU434" s="173" t="s">
        <v>89</v>
      </c>
      <c r="AV434" s="13" t="s">
        <v>89</v>
      </c>
      <c r="AW434" s="13" t="s">
        <v>33</v>
      </c>
      <c r="AX434" s="13" t="s">
        <v>78</v>
      </c>
      <c r="AY434" s="173" t="s">
        <v>150</v>
      </c>
    </row>
    <row r="435" spans="2:51" s="15" customFormat="1" ht="12">
      <c r="B435" s="186"/>
      <c r="D435" s="150" t="s">
        <v>296</v>
      </c>
      <c r="E435" s="187" t="s">
        <v>1</v>
      </c>
      <c r="F435" s="188" t="s">
        <v>430</v>
      </c>
      <c r="H435" s="189">
        <v>4.121</v>
      </c>
      <c r="I435" s="190"/>
      <c r="L435" s="186"/>
      <c r="M435" s="191"/>
      <c r="T435" s="192"/>
      <c r="AT435" s="187" t="s">
        <v>296</v>
      </c>
      <c r="AU435" s="187" t="s">
        <v>89</v>
      </c>
      <c r="AV435" s="15" t="s">
        <v>166</v>
      </c>
      <c r="AW435" s="15" t="s">
        <v>33</v>
      </c>
      <c r="AX435" s="15" t="s">
        <v>78</v>
      </c>
      <c r="AY435" s="187" t="s">
        <v>150</v>
      </c>
    </row>
    <row r="436" spans="2:51" s="14" customFormat="1" ht="12">
      <c r="B436" s="179"/>
      <c r="D436" s="150" t="s">
        <v>296</v>
      </c>
      <c r="E436" s="180" t="s">
        <v>1</v>
      </c>
      <c r="F436" s="181" t="s">
        <v>303</v>
      </c>
      <c r="H436" s="182">
        <v>4.121</v>
      </c>
      <c r="I436" s="183"/>
      <c r="L436" s="179"/>
      <c r="M436" s="184"/>
      <c r="T436" s="185"/>
      <c r="AT436" s="180" t="s">
        <v>296</v>
      </c>
      <c r="AU436" s="180" t="s">
        <v>89</v>
      </c>
      <c r="AV436" s="14" t="s">
        <v>171</v>
      </c>
      <c r="AW436" s="14" t="s">
        <v>33</v>
      </c>
      <c r="AX436" s="14" t="s">
        <v>86</v>
      </c>
      <c r="AY436" s="180" t="s">
        <v>150</v>
      </c>
    </row>
    <row r="437" spans="2:63" s="11" customFormat="1" ht="22.9" customHeight="1">
      <c r="B437" s="124"/>
      <c r="D437" s="125" t="s">
        <v>77</v>
      </c>
      <c r="E437" s="134" t="s">
        <v>195</v>
      </c>
      <c r="F437" s="134" t="s">
        <v>2473</v>
      </c>
      <c r="I437" s="127"/>
      <c r="J437" s="135">
        <f>BK437</f>
        <v>0</v>
      </c>
      <c r="L437" s="124"/>
      <c r="M437" s="129"/>
      <c r="P437" s="130">
        <f>SUM(P438:P439)</f>
        <v>0</v>
      </c>
      <c r="R437" s="130">
        <f>SUM(R438:R439)</f>
        <v>2.5636</v>
      </c>
      <c r="T437" s="131">
        <f>SUM(T438:T439)</f>
        <v>0</v>
      </c>
      <c r="AR437" s="125" t="s">
        <v>86</v>
      </c>
      <c r="AT437" s="132" t="s">
        <v>77</v>
      </c>
      <c r="AU437" s="132" t="s">
        <v>86</v>
      </c>
      <c r="AY437" s="125" t="s">
        <v>150</v>
      </c>
      <c r="BK437" s="133">
        <f>SUM(BK438:BK439)</f>
        <v>0</v>
      </c>
    </row>
    <row r="438" spans="2:65" s="1" customFormat="1" ht="44.25" customHeight="1">
      <c r="B438" s="32"/>
      <c r="C438" s="154" t="s">
        <v>813</v>
      </c>
      <c r="D438" s="154" t="s">
        <v>172</v>
      </c>
      <c r="E438" s="155" t="s">
        <v>2474</v>
      </c>
      <c r="F438" s="156" t="s">
        <v>2475</v>
      </c>
      <c r="G438" s="157" t="s">
        <v>849</v>
      </c>
      <c r="H438" s="158">
        <v>4</v>
      </c>
      <c r="I438" s="159"/>
      <c r="J438" s="160">
        <f>ROUND(I438*H438,2)</f>
        <v>0</v>
      </c>
      <c r="K438" s="156" t="s">
        <v>1</v>
      </c>
      <c r="L438" s="32"/>
      <c r="M438" s="161" t="s">
        <v>1</v>
      </c>
      <c r="N438" s="162" t="s">
        <v>43</v>
      </c>
      <c r="P438" s="146">
        <f>O438*H438</f>
        <v>0</v>
      </c>
      <c r="Q438" s="146">
        <v>0.6409</v>
      </c>
      <c r="R438" s="146">
        <f>Q438*H438</f>
        <v>2.5636</v>
      </c>
      <c r="S438" s="146">
        <v>0</v>
      </c>
      <c r="T438" s="147">
        <f>S438*H438</f>
        <v>0</v>
      </c>
      <c r="AR438" s="148" t="s">
        <v>171</v>
      </c>
      <c r="AT438" s="148" t="s">
        <v>172</v>
      </c>
      <c r="AU438" s="148" t="s">
        <v>89</v>
      </c>
      <c r="AY438" s="17" t="s">
        <v>150</v>
      </c>
      <c r="BE438" s="149">
        <f>IF(N438="základní",J438,0)</f>
        <v>0</v>
      </c>
      <c r="BF438" s="149">
        <f>IF(N438="snížená",J438,0)</f>
        <v>0</v>
      </c>
      <c r="BG438" s="149">
        <f>IF(N438="zákl. přenesená",J438,0)</f>
        <v>0</v>
      </c>
      <c r="BH438" s="149">
        <f>IF(N438="sníž. přenesená",J438,0)</f>
        <v>0</v>
      </c>
      <c r="BI438" s="149">
        <f>IF(N438="nulová",J438,0)</f>
        <v>0</v>
      </c>
      <c r="BJ438" s="17" t="s">
        <v>86</v>
      </c>
      <c r="BK438" s="149">
        <f>ROUND(I438*H438,2)</f>
        <v>0</v>
      </c>
      <c r="BL438" s="17" t="s">
        <v>171</v>
      </c>
      <c r="BM438" s="148" t="s">
        <v>2476</v>
      </c>
    </row>
    <row r="439" spans="2:51" s="13" customFormat="1" ht="12">
      <c r="B439" s="172"/>
      <c r="D439" s="150" t="s">
        <v>296</v>
      </c>
      <c r="E439" s="173" t="s">
        <v>1</v>
      </c>
      <c r="F439" s="174" t="s">
        <v>1346</v>
      </c>
      <c r="H439" s="175">
        <v>4</v>
      </c>
      <c r="I439" s="176"/>
      <c r="L439" s="172"/>
      <c r="M439" s="177"/>
      <c r="T439" s="178"/>
      <c r="AT439" s="173" t="s">
        <v>296</v>
      </c>
      <c r="AU439" s="173" t="s">
        <v>89</v>
      </c>
      <c r="AV439" s="13" t="s">
        <v>89</v>
      </c>
      <c r="AW439" s="13" t="s">
        <v>33</v>
      </c>
      <c r="AX439" s="13" t="s">
        <v>86</v>
      </c>
      <c r="AY439" s="173" t="s">
        <v>150</v>
      </c>
    </row>
    <row r="440" spans="2:63" s="11" customFormat="1" ht="22.9" customHeight="1">
      <c r="B440" s="124"/>
      <c r="D440" s="125" t="s">
        <v>77</v>
      </c>
      <c r="E440" s="134" t="s">
        <v>199</v>
      </c>
      <c r="F440" s="134" t="s">
        <v>1632</v>
      </c>
      <c r="I440" s="127"/>
      <c r="J440" s="135">
        <f>BK440</f>
        <v>0</v>
      </c>
      <c r="L440" s="124"/>
      <c r="M440" s="129"/>
      <c r="P440" s="130">
        <f>SUM(P441:P461)</f>
        <v>0</v>
      </c>
      <c r="R440" s="130">
        <f>SUM(R441:R461)</f>
        <v>0.009625</v>
      </c>
      <c r="T440" s="131">
        <f>SUM(T441:T461)</f>
        <v>0</v>
      </c>
      <c r="AR440" s="125" t="s">
        <v>86</v>
      </c>
      <c r="AT440" s="132" t="s">
        <v>77</v>
      </c>
      <c r="AU440" s="132" t="s">
        <v>86</v>
      </c>
      <c r="AY440" s="125" t="s">
        <v>150</v>
      </c>
      <c r="BK440" s="133">
        <f>SUM(BK441:BK461)</f>
        <v>0</v>
      </c>
    </row>
    <row r="441" spans="2:65" s="1" customFormat="1" ht="24.2" customHeight="1">
      <c r="B441" s="32"/>
      <c r="C441" s="154" t="s">
        <v>820</v>
      </c>
      <c r="D441" s="154" t="s">
        <v>172</v>
      </c>
      <c r="E441" s="155" t="s">
        <v>2477</v>
      </c>
      <c r="F441" s="156" t="s">
        <v>2478</v>
      </c>
      <c r="G441" s="157" t="s">
        <v>188</v>
      </c>
      <c r="H441" s="158">
        <v>87.5</v>
      </c>
      <c r="I441" s="159"/>
      <c r="J441" s="160">
        <f>ROUND(I441*H441,2)</f>
        <v>0</v>
      </c>
      <c r="K441" s="156" t="s">
        <v>294</v>
      </c>
      <c r="L441" s="32"/>
      <c r="M441" s="161" t="s">
        <v>1</v>
      </c>
      <c r="N441" s="162" t="s">
        <v>43</v>
      </c>
      <c r="P441" s="146">
        <f>O441*H441</f>
        <v>0</v>
      </c>
      <c r="Q441" s="146">
        <v>0</v>
      </c>
      <c r="R441" s="146">
        <f>Q441*H441</f>
        <v>0</v>
      </c>
      <c r="S441" s="146">
        <v>0</v>
      </c>
      <c r="T441" s="147">
        <f>S441*H441</f>
        <v>0</v>
      </c>
      <c r="AR441" s="148" t="s">
        <v>171</v>
      </c>
      <c r="AT441" s="148" t="s">
        <v>172</v>
      </c>
      <c r="AU441" s="148" t="s">
        <v>89</v>
      </c>
      <c r="AY441" s="17" t="s">
        <v>150</v>
      </c>
      <c r="BE441" s="149">
        <f>IF(N441="základní",J441,0)</f>
        <v>0</v>
      </c>
      <c r="BF441" s="149">
        <f>IF(N441="snížená",J441,0)</f>
        <v>0</v>
      </c>
      <c r="BG441" s="149">
        <f>IF(N441="zákl. přenesená",J441,0)</f>
        <v>0</v>
      </c>
      <c r="BH441" s="149">
        <f>IF(N441="sníž. přenesená",J441,0)</f>
        <v>0</v>
      </c>
      <c r="BI441" s="149">
        <f>IF(N441="nulová",J441,0)</f>
        <v>0</v>
      </c>
      <c r="BJ441" s="17" t="s">
        <v>86</v>
      </c>
      <c r="BK441" s="149">
        <f>ROUND(I441*H441,2)</f>
        <v>0</v>
      </c>
      <c r="BL441" s="17" t="s">
        <v>171</v>
      </c>
      <c r="BM441" s="148" t="s">
        <v>2479</v>
      </c>
    </row>
    <row r="442" spans="2:51" s="12" customFormat="1" ht="12">
      <c r="B442" s="166"/>
      <c r="D442" s="150" t="s">
        <v>296</v>
      </c>
      <c r="E442" s="167" t="s">
        <v>1</v>
      </c>
      <c r="F442" s="168" t="s">
        <v>2391</v>
      </c>
      <c r="H442" s="167" t="s">
        <v>1</v>
      </c>
      <c r="I442" s="169"/>
      <c r="L442" s="166"/>
      <c r="M442" s="170"/>
      <c r="T442" s="171"/>
      <c r="AT442" s="167" t="s">
        <v>296</v>
      </c>
      <c r="AU442" s="167" t="s">
        <v>89</v>
      </c>
      <c r="AV442" s="12" t="s">
        <v>86</v>
      </c>
      <c r="AW442" s="12" t="s">
        <v>33</v>
      </c>
      <c r="AX442" s="12" t="s">
        <v>78</v>
      </c>
      <c r="AY442" s="167" t="s">
        <v>150</v>
      </c>
    </row>
    <row r="443" spans="2:51" s="13" customFormat="1" ht="12">
      <c r="B443" s="172"/>
      <c r="D443" s="150" t="s">
        <v>296</v>
      </c>
      <c r="E443" s="173" t="s">
        <v>1</v>
      </c>
      <c r="F443" s="174" t="s">
        <v>2480</v>
      </c>
      <c r="H443" s="175">
        <v>33.5</v>
      </c>
      <c r="I443" s="176"/>
      <c r="L443" s="172"/>
      <c r="M443" s="177"/>
      <c r="T443" s="178"/>
      <c r="AT443" s="173" t="s">
        <v>296</v>
      </c>
      <c r="AU443" s="173" t="s">
        <v>89</v>
      </c>
      <c r="AV443" s="13" t="s">
        <v>89</v>
      </c>
      <c r="AW443" s="13" t="s">
        <v>33</v>
      </c>
      <c r="AX443" s="13" t="s">
        <v>78</v>
      </c>
      <c r="AY443" s="173" t="s">
        <v>150</v>
      </c>
    </row>
    <row r="444" spans="2:51" s="13" customFormat="1" ht="12">
      <c r="B444" s="172"/>
      <c r="D444" s="150" t="s">
        <v>296</v>
      </c>
      <c r="E444" s="173" t="s">
        <v>1</v>
      </c>
      <c r="F444" s="174" t="s">
        <v>2481</v>
      </c>
      <c r="H444" s="175">
        <v>6</v>
      </c>
      <c r="I444" s="176"/>
      <c r="L444" s="172"/>
      <c r="M444" s="177"/>
      <c r="T444" s="178"/>
      <c r="AT444" s="173" t="s">
        <v>296</v>
      </c>
      <c r="AU444" s="173" t="s">
        <v>89</v>
      </c>
      <c r="AV444" s="13" t="s">
        <v>89</v>
      </c>
      <c r="AW444" s="13" t="s">
        <v>33</v>
      </c>
      <c r="AX444" s="13" t="s">
        <v>78</v>
      </c>
      <c r="AY444" s="173" t="s">
        <v>150</v>
      </c>
    </row>
    <row r="445" spans="2:51" s="13" customFormat="1" ht="12">
      <c r="B445" s="172"/>
      <c r="D445" s="150" t="s">
        <v>296</v>
      </c>
      <c r="E445" s="173" t="s">
        <v>1</v>
      </c>
      <c r="F445" s="174" t="s">
        <v>2482</v>
      </c>
      <c r="H445" s="175">
        <v>28</v>
      </c>
      <c r="I445" s="176"/>
      <c r="L445" s="172"/>
      <c r="M445" s="177"/>
      <c r="T445" s="178"/>
      <c r="AT445" s="173" t="s">
        <v>296</v>
      </c>
      <c r="AU445" s="173" t="s">
        <v>89</v>
      </c>
      <c r="AV445" s="13" t="s">
        <v>89</v>
      </c>
      <c r="AW445" s="13" t="s">
        <v>33</v>
      </c>
      <c r="AX445" s="13" t="s">
        <v>78</v>
      </c>
      <c r="AY445" s="173" t="s">
        <v>150</v>
      </c>
    </row>
    <row r="446" spans="2:51" s="13" customFormat="1" ht="12">
      <c r="B446" s="172"/>
      <c r="D446" s="150" t="s">
        <v>296</v>
      </c>
      <c r="E446" s="173" t="s">
        <v>1</v>
      </c>
      <c r="F446" s="174" t="s">
        <v>2483</v>
      </c>
      <c r="H446" s="175">
        <v>20</v>
      </c>
      <c r="I446" s="176"/>
      <c r="L446" s="172"/>
      <c r="M446" s="177"/>
      <c r="T446" s="178"/>
      <c r="AT446" s="173" t="s">
        <v>296</v>
      </c>
      <c r="AU446" s="173" t="s">
        <v>89</v>
      </c>
      <c r="AV446" s="13" t="s">
        <v>89</v>
      </c>
      <c r="AW446" s="13" t="s">
        <v>33</v>
      </c>
      <c r="AX446" s="13" t="s">
        <v>78</v>
      </c>
      <c r="AY446" s="173" t="s">
        <v>150</v>
      </c>
    </row>
    <row r="447" spans="2:51" s="14" customFormat="1" ht="12">
      <c r="B447" s="179"/>
      <c r="D447" s="150" t="s">
        <v>296</v>
      </c>
      <c r="E447" s="180" t="s">
        <v>1</v>
      </c>
      <c r="F447" s="181" t="s">
        <v>303</v>
      </c>
      <c r="H447" s="182">
        <v>87.5</v>
      </c>
      <c r="I447" s="183"/>
      <c r="L447" s="179"/>
      <c r="M447" s="184"/>
      <c r="T447" s="185"/>
      <c r="AT447" s="180" t="s">
        <v>296</v>
      </c>
      <c r="AU447" s="180" t="s">
        <v>89</v>
      </c>
      <c r="AV447" s="14" t="s">
        <v>171</v>
      </c>
      <c r="AW447" s="14" t="s">
        <v>33</v>
      </c>
      <c r="AX447" s="14" t="s">
        <v>86</v>
      </c>
      <c r="AY447" s="180" t="s">
        <v>150</v>
      </c>
    </row>
    <row r="448" spans="2:65" s="1" customFormat="1" ht="24.2" customHeight="1">
      <c r="B448" s="32"/>
      <c r="C448" s="154" t="s">
        <v>824</v>
      </c>
      <c r="D448" s="154" t="s">
        <v>172</v>
      </c>
      <c r="E448" s="155" t="s">
        <v>2484</v>
      </c>
      <c r="F448" s="156" t="s">
        <v>2485</v>
      </c>
      <c r="G448" s="157" t="s">
        <v>188</v>
      </c>
      <c r="H448" s="158">
        <v>87.5</v>
      </c>
      <c r="I448" s="159"/>
      <c r="J448" s="160">
        <f>ROUND(I448*H448,2)</f>
        <v>0</v>
      </c>
      <c r="K448" s="156" t="s">
        <v>294</v>
      </c>
      <c r="L448" s="32"/>
      <c r="M448" s="161" t="s">
        <v>1</v>
      </c>
      <c r="N448" s="162" t="s">
        <v>43</v>
      </c>
      <c r="P448" s="146">
        <f>O448*H448</f>
        <v>0</v>
      </c>
      <c r="Q448" s="146">
        <v>0.00011</v>
      </c>
      <c r="R448" s="146">
        <f>Q448*H448</f>
        <v>0.009625</v>
      </c>
      <c r="S448" s="146">
        <v>0</v>
      </c>
      <c r="T448" s="147">
        <f>S448*H448</f>
        <v>0</v>
      </c>
      <c r="AR448" s="148" t="s">
        <v>171</v>
      </c>
      <c r="AT448" s="148" t="s">
        <v>172</v>
      </c>
      <c r="AU448" s="148" t="s">
        <v>89</v>
      </c>
      <c r="AY448" s="17" t="s">
        <v>150</v>
      </c>
      <c r="BE448" s="149">
        <f>IF(N448="základní",J448,0)</f>
        <v>0</v>
      </c>
      <c r="BF448" s="149">
        <f>IF(N448="snížená",J448,0)</f>
        <v>0</v>
      </c>
      <c r="BG448" s="149">
        <f>IF(N448="zákl. přenesená",J448,0)</f>
        <v>0</v>
      </c>
      <c r="BH448" s="149">
        <f>IF(N448="sníž. přenesená",J448,0)</f>
        <v>0</v>
      </c>
      <c r="BI448" s="149">
        <f>IF(N448="nulová",J448,0)</f>
        <v>0</v>
      </c>
      <c r="BJ448" s="17" t="s">
        <v>86</v>
      </c>
      <c r="BK448" s="149">
        <f>ROUND(I448*H448,2)</f>
        <v>0</v>
      </c>
      <c r="BL448" s="17" t="s">
        <v>171</v>
      </c>
      <c r="BM448" s="148" t="s">
        <v>2486</v>
      </c>
    </row>
    <row r="449" spans="2:51" s="12" customFormat="1" ht="12">
      <c r="B449" s="166"/>
      <c r="D449" s="150" t="s">
        <v>296</v>
      </c>
      <c r="E449" s="167" t="s">
        <v>1</v>
      </c>
      <c r="F449" s="168" t="s">
        <v>2391</v>
      </c>
      <c r="H449" s="167" t="s">
        <v>1</v>
      </c>
      <c r="I449" s="169"/>
      <c r="L449" s="166"/>
      <c r="M449" s="170"/>
      <c r="T449" s="171"/>
      <c r="AT449" s="167" t="s">
        <v>296</v>
      </c>
      <c r="AU449" s="167" t="s">
        <v>89</v>
      </c>
      <c r="AV449" s="12" t="s">
        <v>86</v>
      </c>
      <c r="AW449" s="12" t="s">
        <v>33</v>
      </c>
      <c r="AX449" s="12" t="s">
        <v>78</v>
      </c>
      <c r="AY449" s="167" t="s">
        <v>150</v>
      </c>
    </row>
    <row r="450" spans="2:51" s="13" customFormat="1" ht="12">
      <c r="B450" s="172"/>
      <c r="D450" s="150" t="s">
        <v>296</v>
      </c>
      <c r="E450" s="173" t="s">
        <v>1</v>
      </c>
      <c r="F450" s="174" t="s">
        <v>2480</v>
      </c>
      <c r="H450" s="175">
        <v>33.5</v>
      </c>
      <c r="I450" s="176"/>
      <c r="L450" s="172"/>
      <c r="M450" s="177"/>
      <c r="T450" s="178"/>
      <c r="AT450" s="173" t="s">
        <v>296</v>
      </c>
      <c r="AU450" s="173" t="s">
        <v>89</v>
      </c>
      <c r="AV450" s="13" t="s">
        <v>89</v>
      </c>
      <c r="AW450" s="13" t="s">
        <v>33</v>
      </c>
      <c r="AX450" s="13" t="s">
        <v>78</v>
      </c>
      <c r="AY450" s="173" t="s">
        <v>150</v>
      </c>
    </row>
    <row r="451" spans="2:51" s="13" customFormat="1" ht="12">
      <c r="B451" s="172"/>
      <c r="D451" s="150" t="s">
        <v>296</v>
      </c>
      <c r="E451" s="173" t="s">
        <v>1</v>
      </c>
      <c r="F451" s="174" t="s">
        <v>2481</v>
      </c>
      <c r="H451" s="175">
        <v>6</v>
      </c>
      <c r="I451" s="176"/>
      <c r="L451" s="172"/>
      <c r="M451" s="177"/>
      <c r="T451" s="178"/>
      <c r="AT451" s="173" t="s">
        <v>296</v>
      </c>
      <c r="AU451" s="173" t="s">
        <v>89</v>
      </c>
      <c r="AV451" s="13" t="s">
        <v>89</v>
      </c>
      <c r="AW451" s="13" t="s">
        <v>33</v>
      </c>
      <c r="AX451" s="13" t="s">
        <v>78</v>
      </c>
      <c r="AY451" s="173" t="s">
        <v>150</v>
      </c>
    </row>
    <row r="452" spans="2:51" s="13" customFormat="1" ht="12">
      <c r="B452" s="172"/>
      <c r="D452" s="150" t="s">
        <v>296</v>
      </c>
      <c r="E452" s="173" t="s">
        <v>1</v>
      </c>
      <c r="F452" s="174" t="s">
        <v>2482</v>
      </c>
      <c r="H452" s="175">
        <v>28</v>
      </c>
      <c r="I452" s="176"/>
      <c r="L452" s="172"/>
      <c r="M452" s="177"/>
      <c r="T452" s="178"/>
      <c r="AT452" s="173" t="s">
        <v>296</v>
      </c>
      <c r="AU452" s="173" t="s">
        <v>89</v>
      </c>
      <c r="AV452" s="13" t="s">
        <v>89</v>
      </c>
      <c r="AW452" s="13" t="s">
        <v>33</v>
      </c>
      <c r="AX452" s="13" t="s">
        <v>78</v>
      </c>
      <c r="AY452" s="173" t="s">
        <v>150</v>
      </c>
    </row>
    <row r="453" spans="2:51" s="13" customFormat="1" ht="12">
      <c r="B453" s="172"/>
      <c r="D453" s="150" t="s">
        <v>296</v>
      </c>
      <c r="E453" s="173" t="s">
        <v>1</v>
      </c>
      <c r="F453" s="174" t="s">
        <v>2483</v>
      </c>
      <c r="H453" s="175">
        <v>20</v>
      </c>
      <c r="I453" s="176"/>
      <c r="L453" s="172"/>
      <c r="M453" s="177"/>
      <c r="T453" s="178"/>
      <c r="AT453" s="173" t="s">
        <v>296</v>
      </c>
      <c r="AU453" s="173" t="s">
        <v>89</v>
      </c>
      <c r="AV453" s="13" t="s">
        <v>89</v>
      </c>
      <c r="AW453" s="13" t="s">
        <v>33</v>
      </c>
      <c r="AX453" s="13" t="s">
        <v>78</v>
      </c>
      <c r="AY453" s="173" t="s">
        <v>150</v>
      </c>
    </row>
    <row r="454" spans="2:51" s="14" customFormat="1" ht="12">
      <c r="B454" s="179"/>
      <c r="D454" s="150" t="s">
        <v>296</v>
      </c>
      <c r="E454" s="180" t="s">
        <v>1</v>
      </c>
      <c r="F454" s="181" t="s">
        <v>303</v>
      </c>
      <c r="H454" s="182">
        <v>87.5</v>
      </c>
      <c r="I454" s="183"/>
      <c r="L454" s="179"/>
      <c r="M454" s="184"/>
      <c r="T454" s="185"/>
      <c r="AT454" s="180" t="s">
        <v>296</v>
      </c>
      <c r="AU454" s="180" t="s">
        <v>89</v>
      </c>
      <c r="AV454" s="14" t="s">
        <v>171</v>
      </c>
      <c r="AW454" s="14" t="s">
        <v>33</v>
      </c>
      <c r="AX454" s="14" t="s">
        <v>86</v>
      </c>
      <c r="AY454" s="180" t="s">
        <v>150</v>
      </c>
    </row>
    <row r="455" spans="2:65" s="1" customFormat="1" ht="21.75" customHeight="1">
      <c r="B455" s="32"/>
      <c r="C455" s="154" t="s">
        <v>830</v>
      </c>
      <c r="D455" s="154" t="s">
        <v>172</v>
      </c>
      <c r="E455" s="155" t="s">
        <v>2174</v>
      </c>
      <c r="F455" s="156" t="s">
        <v>2175</v>
      </c>
      <c r="G455" s="157" t="s">
        <v>188</v>
      </c>
      <c r="H455" s="158">
        <v>87.5</v>
      </c>
      <c r="I455" s="159"/>
      <c r="J455" s="160">
        <f>ROUND(I455*H455,2)</f>
        <v>0</v>
      </c>
      <c r="K455" s="156" t="s">
        <v>294</v>
      </c>
      <c r="L455" s="32"/>
      <c r="M455" s="161" t="s">
        <v>1</v>
      </c>
      <c r="N455" s="162" t="s">
        <v>43</v>
      </c>
      <c r="P455" s="146">
        <f>O455*H455</f>
        <v>0</v>
      </c>
      <c r="Q455" s="146">
        <v>0</v>
      </c>
      <c r="R455" s="146">
        <f>Q455*H455</f>
        <v>0</v>
      </c>
      <c r="S455" s="146">
        <v>0</v>
      </c>
      <c r="T455" s="147">
        <f>S455*H455</f>
        <v>0</v>
      </c>
      <c r="AR455" s="148" t="s">
        <v>171</v>
      </c>
      <c r="AT455" s="148" t="s">
        <v>172</v>
      </c>
      <c r="AU455" s="148" t="s">
        <v>89</v>
      </c>
      <c r="AY455" s="17" t="s">
        <v>150</v>
      </c>
      <c r="BE455" s="149">
        <f>IF(N455="základní",J455,0)</f>
        <v>0</v>
      </c>
      <c r="BF455" s="149">
        <f>IF(N455="snížená",J455,0)</f>
        <v>0</v>
      </c>
      <c r="BG455" s="149">
        <f>IF(N455="zákl. přenesená",J455,0)</f>
        <v>0</v>
      </c>
      <c r="BH455" s="149">
        <f>IF(N455="sníž. přenesená",J455,0)</f>
        <v>0</v>
      </c>
      <c r="BI455" s="149">
        <f>IF(N455="nulová",J455,0)</f>
        <v>0</v>
      </c>
      <c r="BJ455" s="17" t="s">
        <v>86</v>
      </c>
      <c r="BK455" s="149">
        <f>ROUND(I455*H455,2)</f>
        <v>0</v>
      </c>
      <c r="BL455" s="17" t="s">
        <v>171</v>
      </c>
      <c r="BM455" s="148" t="s">
        <v>2487</v>
      </c>
    </row>
    <row r="456" spans="2:51" s="12" customFormat="1" ht="12">
      <c r="B456" s="166"/>
      <c r="D456" s="150" t="s">
        <v>296</v>
      </c>
      <c r="E456" s="167" t="s">
        <v>1</v>
      </c>
      <c r="F456" s="168" t="s">
        <v>2391</v>
      </c>
      <c r="H456" s="167" t="s">
        <v>1</v>
      </c>
      <c r="I456" s="169"/>
      <c r="L456" s="166"/>
      <c r="M456" s="170"/>
      <c r="T456" s="171"/>
      <c r="AT456" s="167" t="s">
        <v>296</v>
      </c>
      <c r="AU456" s="167" t="s">
        <v>89</v>
      </c>
      <c r="AV456" s="12" t="s">
        <v>86</v>
      </c>
      <c r="AW456" s="12" t="s">
        <v>33</v>
      </c>
      <c r="AX456" s="12" t="s">
        <v>78</v>
      </c>
      <c r="AY456" s="167" t="s">
        <v>150</v>
      </c>
    </row>
    <row r="457" spans="2:51" s="13" customFormat="1" ht="12">
      <c r="B457" s="172"/>
      <c r="D457" s="150" t="s">
        <v>296</v>
      </c>
      <c r="E457" s="173" t="s">
        <v>1</v>
      </c>
      <c r="F457" s="174" t="s">
        <v>2480</v>
      </c>
      <c r="H457" s="175">
        <v>33.5</v>
      </c>
      <c r="I457" s="176"/>
      <c r="L457" s="172"/>
      <c r="M457" s="177"/>
      <c r="T457" s="178"/>
      <c r="AT457" s="173" t="s">
        <v>296</v>
      </c>
      <c r="AU457" s="173" t="s">
        <v>89</v>
      </c>
      <c r="AV457" s="13" t="s">
        <v>89</v>
      </c>
      <c r="AW457" s="13" t="s">
        <v>33</v>
      </c>
      <c r="AX457" s="13" t="s">
        <v>78</v>
      </c>
      <c r="AY457" s="173" t="s">
        <v>150</v>
      </c>
    </row>
    <row r="458" spans="2:51" s="13" customFormat="1" ht="12">
      <c r="B458" s="172"/>
      <c r="D458" s="150" t="s">
        <v>296</v>
      </c>
      <c r="E458" s="173" t="s">
        <v>1</v>
      </c>
      <c r="F458" s="174" t="s">
        <v>2481</v>
      </c>
      <c r="H458" s="175">
        <v>6</v>
      </c>
      <c r="I458" s="176"/>
      <c r="L458" s="172"/>
      <c r="M458" s="177"/>
      <c r="T458" s="178"/>
      <c r="AT458" s="173" t="s">
        <v>296</v>
      </c>
      <c r="AU458" s="173" t="s">
        <v>89</v>
      </c>
      <c r="AV458" s="13" t="s">
        <v>89</v>
      </c>
      <c r="AW458" s="13" t="s">
        <v>33</v>
      </c>
      <c r="AX458" s="13" t="s">
        <v>78</v>
      </c>
      <c r="AY458" s="173" t="s">
        <v>150</v>
      </c>
    </row>
    <row r="459" spans="2:51" s="13" customFormat="1" ht="12">
      <c r="B459" s="172"/>
      <c r="D459" s="150" t="s">
        <v>296</v>
      </c>
      <c r="E459" s="173" t="s">
        <v>1</v>
      </c>
      <c r="F459" s="174" t="s">
        <v>2482</v>
      </c>
      <c r="H459" s="175">
        <v>28</v>
      </c>
      <c r="I459" s="176"/>
      <c r="L459" s="172"/>
      <c r="M459" s="177"/>
      <c r="T459" s="178"/>
      <c r="AT459" s="173" t="s">
        <v>296</v>
      </c>
      <c r="AU459" s="173" t="s">
        <v>89</v>
      </c>
      <c r="AV459" s="13" t="s">
        <v>89</v>
      </c>
      <c r="AW459" s="13" t="s">
        <v>33</v>
      </c>
      <c r="AX459" s="13" t="s">
        <v>78</v>
      </c>
      <c r="AY459" s="173" t="s">
        <v>150</v>
      </c>
    </row>
    <row r="460" spans="2:51" s="13" customFormat="1" ht="12">
      <c r="B460" s="172"/>
      <c r="D460" s="150" t="s">
        <v>296</v>
      </c>
      <c r="E460" s="173" t="s">
        <v>1</v>
      </c>
      <c r="F460" s="174" t="s">
        <v>2483</v>
      </c>
      <c r="H460" s="175">
        <v>20</v>
      </c>
      <c r="I460" s="176"/>
      <c r="L460" s="172"/>
      <c r="M460" s="177"/>
      <c r="T460" s="178"/>
      <c r="AT460" s="173" t="s">
        <v>296</v>
      </c>
      <c r="AU460" s="173" t="s">
        <v>89</v>
      </c>
      <c r="AV460" s="13" t="s">
        <v>89</v>
      </c>
      <c r="AW460" s="13" t="s">
        <v>33</v>
      </c>
      <c r="AX460" s="13" t="s">
        <v>78</v>
      </c>
      <c r="AY460" s="173" t="s">
        <v>150</v>
      </c>
    </row>
    <row r="461" spans="2:51" s="14" customFormat="1" ht="12">
      <c r="B461" s="179"/>
      <c r="D461" s="150" t="s">
        <v>296</v>
      </c>
      <c r="E461" s="180" t="s">
        <v>1</v>
      </c>
      <c r="F461" s="181" t="s">
        <v>303</v>
      </c>
      <c r="H461" s="182">
        <v>87.5</v>
      </c>
      <c r="I461" s="183"/>
      <c r="L461" s="179"/>
      <c r="M461" s="184"/>
      <c r="T461" s="185"/>
      <c r="AT461" s="180" t="s">
        <v>296</v>
      </c>
      <c r="AU461" s="180" t="s">
        <v>89</v>
      </c>
      <c r="AV461" s="14" t="s">
        <v>171</v>
      </c>
      <c r="AW461" s="14" t="s">
        <v>33</v>
      </c>
      <c r="AX461" s="14" t="s">
        <v>86</v>
      </c>
      <c r="AY461" s="180" t="s">
        <v>150</v>
      </c>
    </row>
    <row r="462" spans="2:63" s="11" customFormat="1" ht="22.9" customHeight="1">
      <c r="B462" s="124"/>
      <c r="D462" s="125" t="s">
        <v>77</v>
      </c>
      <c r="E462" s="134" t="s">
        <v>1744</v>
      </c>
      <c r="F462" s="134" t="s">
        <v>1745</v>
      </c>
      <c r="I462" s="127"/>
      <c r="J462" s="135">
        <f>BK462</f>
        <v>0</v>
      </c>
      <c r="L462" s="124"/>
      <c r="M462" s="129"/>
      <c r="P462" s="130">
        <f>P463</f>
        <v>0</v>
      </c>
      <c r="R462" s="130">
        <f>R463</f>
        <v>0</v>
      </c>
      <c r="T462" s="131">
        <f>T463</f>
        <v>0</v>
      </c>
      <c r="AR462" s="125" t="s">
        <v>86</v>
      </c>
      <c r="AT462" s="132" t="s">
        <v>77</v>
      </c>
      <c r="AU462" s="132" t="s">
        <v>86</v>
      </c>
      <c r="AY462" s="125" t="s">
        <v>150</v>
      </c>
      <c r="BK462" s="133">
        <f>BK463</f>
        <v>0</v>
      </c>
    </row>
    <row r="463" spans="2:65" s="1" customFormat="1" ht="33" customHeight="1">
      <c r="B463" s="32"/>
      <c r="C463" s="154" t="s">
        <v>846</v>
      </c>
      <c r="D463" s="154" t="s">
        <v>172</v>
      </c>
      <c r="E463" s="155" t="s">
        <v>2488</v>
      </c>
      <c r="F463" s="156" t="s">
        <v>2489</v>
      </c>
      <c r="G463" s="157" t="s">
        <v>715</v>
      </c>
      <c r="H463" s="158">
        <v>83.143</v>
      </c>
      <c r="I463" s="159"/>
      <c r="J463" s="160">
        <f>ROUND(I463*H463,2)</f>
        <v>0</v>
      </c>
      <c r="K463" s="156" t="s">
        <v>294</v>
      </c>
      <c r="L463" s="32"/>
      <c r="M463" s="196" t="s">
        <v>1</v>
      </c>
      <c r="N463" s="197" t="s">
        <v>43</v>
      </c>
      <c r="O463" s="164"/>
      <c r="P463" s="198">
        <f>O463*H463</f>
        <v>0</v>
      </c>
      <c r="Q463" s="198">
        <v>0</v>
      </c>
      <c r="R463" s="198">
        <f>Q463*H463</f>
        <v>0</v>
      </c>
      <c r="S463" s="198">
        <v>0</v>
      </c>
      <c r="T463" s="199">
        <f>S463*H463</f>
        <v>0</v>
      </c>
      <c r="AR463" s="148" t="s">
        <v>171</v>
      </c>
      <c r="AT463" s="148" t="s">
        <v>172</v>
      </c>
      <c r="AU463" s="148" t="s">
        <v>89</v>
      </c>
      <c r="AY463" s="17" t="s">
        <v>150</v>
      </c>
      <c r="BE463" s="149">
        <f>IF(N463="základní",J463,0)</f>
        <v>0</v>
      </c>
      <c r="BF463" s="149">
        <f>IF(N463="snížená",J463,0)</f>
        <v>0</v>
      </c>
      <c r="BG463" s="149">
        <f>IF(N463="zákl. přenesená",J463,0)</f>
        <v>0</v>
      </c>
      <c r="BH463" s="149">
        <f>IF(N463="sníž. přenesená",J463,0)</f>
        <v>0</v>
      </c>
      <c r="BI463" s="149">
        <f>IF(N463="nulová",J463,0)</f>
        <v>0</v>
      </c>
      <c r="BJ463" s="17" t="s">
        <v>86</v>
      </c>
      <c r="BK463" s="149">
        <f>ROUND(I463*H463,2)</f>
        <v>0</v>
      </c>
      <c r="BL463" s="17" t="s">
        <v>171</v>
      </c>
      <c r="BM463" s="148" t="s">
        <v>2490</v>
      </c>
    </row>
    <row r="464" spans="2:12" s="1" customFormat="1" ht="6.95" customHeight="1">
      <c r="B464" s="44"/>
      <c r="C464" s="45"/>
      <c r="D464" s="45"/>
      <c r="E464" s="45"/>
      <c r="F464" s="45"/>
      <c r="G464" s="45"/>
      <c r="H464" s="45"/>
      <c r="I464" s="45"/>
      <c r="J464" s="45"/>
      <c r="K464" s="45"/>
      <c r="L464" s="32"/>
    </row>
  </sheetData>
  <sheetProtection algorithmName="SHA-512" hashValue="Iu57WGgQEWWpE+5pjzJh8G3Uao/r4Fc/s4G9kbbSr59KwJfCDIzkvIjcODFDBOwzQxQO6IERC2ymVGSl4dyYdA==" saltValue="OGPD9uGnRToQeetJ22MsyIugU9XGOBGtrb072bzzW0PxXKds0pS1tIOg19DloV2pJgbaLFevZX4DlQVVkX3tRw==" spinCount="100000" sheet="1" objects="1" scenarios="1" formatColumns="0" formatRows="0" autoFilter="0"/>
  <autoFilter ref="C127:K46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49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7" t="s">
        <v>117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89</v>
      </c>
    </row>
    <row r="4" spans="2:46" ht="24.95" customHeight="1">
      <c r="B4" s="20"/>
      <c r="D4" s="21" t="s">
        <v>118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3" t="str">
        <f>'Rekapitulace stavby'!K6</f>
        <v>TÁBOR - HLINICE, VODOVOD</v>
      </c>
      <c r="F7" s="244"/>
      <c r="G7" s="244"/>
      <c r="H7" s="244"/>
      <c r="L7" s="20"/>
    </row>
    <row r="8" spans="2:12" s="1" customFormat="1" ht="12" customHeight="1">
      <c r="B8" s="32"/>
      <c r="D8" s="27" t="s">
        <v>119</v>
      </c>
      <c r="L8" s="32"/>
    </row>
    <row r="9" spans="2:12" s="1" customFormat="1" ht="16.5" customHeight="1">
      <c r="B9" s="32"/>
      <c r="E9" s="223" t="s">
        <v>2491</v>
      </c>
      <c r="F9" s="242"/>
      <c r="G9" s="242"/>
      <c r="H9" s="242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>
        <f>'Rekapitulace stavby'!AN8</f>
        <v>45135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23</v>
      </c>
      <c r="I14" s="27" t="s">
        <v>24</v>
      </c>
      <c r="J14" s="25" t="s">
        <v>25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24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5" t="str">
        <f>'Rekapitulace stavby'!E14</f>
        <v>Vyplň údaj</v>
      </c>
      <c r="F18" s="237"/>
      <c r="G18" s="237"/>
      <c r="H18" s="237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24</v>
      </c>
      <c r="J20" s="25" t="s">
        <v>31</v>
      </c>
      <c r="L20" s="32"/>
    </row>
    <row r="21" spans="2:12" s="1" customFormat="1" ht="18" customHeight="1">
      <c r="B21" s="32"/>
      <c r="E21" s="25" t="s">
        <v>32</v>
      </c>
      <c r="I21" s="27" t="s">
        <v>27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24</v>
      </c>
      <c r="J23" s="25" t="s">
        <v>1</v>
      </c>
      <c r="L23" s="32"/>
    </row>
    <row r="24" spans="2:12" s="1" customFormat="1" ht="18" customHeight="1">
      <c r="B24" s="32"/>
      <c r="E24" s="25" t="s">
        <v>35</v>
      </c>
      <c r="I24" s="27" t="s">
        <v>27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4"/>
      <c r="E27" s="241" t="s">
        <v>1</v>
      </c>
      <c r="F27" s="241"/>
      <c r="G27" s="241"/>
      <c r="H27" s="241"/>
      <c r="L27" s="94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5" t="s">
        <v>38</v>
      </c>
      <c r="J30" s="66">
        <f>ROUND(J118,2)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5" t="s">
        <v>42</v>
      </c>
      <c r="E33" s="27" t="s">
        <v>43</v>
      </c>
      <c r="F33" s="86">
        <f>ROUND((SUM(BE118:BE148)),2)</f>
        <v>0</v>
      </c>
      <c r="I33" s="96">
        <v>0.21</v>
      </c>
      <c r="J33" s="86">
        <f>ROUND(((SUM(BE118:BE148))*I33),2)</f>
        <v>0</v>
      </c>
      <c r="L33" s="32"/>
    </row>
    <row r="34" spans="2:12" s="1" customFormat="1" ht="14.45" customHeight="1">
      <c r="B34" s="32"/>
      <c r="E34" s="27" t="s">
        <v>44</v>
      </c>
      <c r="F34" s="86">
        <f>ROUND((SUM(BF118:BF148)),2)</f>
        <v>0</v>
      </c>
      <c r="I34" s="96">
        <v>0.15</v>
      </c>
      <c r="J34" s="86">
        <f>ROUND(((SUM(BF118:BF148))*I34),2)</f>
        <v>0</v>
      </c>
      <c r="L34" s="32"/>
    </row>
    <row r="35" spans="2:12" s="1" customFormat="1" ht="14.45" customHeight="1" hidden="1">
      <c r="B35" s="32"/>
      <c r="E35" s="27" t="s">
        <v>45</v>
      </c>
      <c r="F35" s="86">
        <f>ROUND((SUM(BG118:BG148)),2)</f>
        <v>0</v>
      </c>
      <c r="I35" s="96">
        <v>0.21</v>
      </c>
      <c r="J35" s="86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6">
        <f>ROUND((SUM(BH118:BH148)),2)</f>
        <v>0</v>
      </c>
      <c r="I36" s="96">
        <v>0.15</v>
      </c>
      <c r="J36" s="86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6">
        <f>ROUND((SUM(BI118:BI148)),2)</f>
        <v>0</v>
      </c>
      <c r="I37" s="96">
        <v>0</v>
      </c>
      <c r="J37" s="86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7"/>
      <c r="D39" s="98" t="s">
        <v>48</v>
      </c>
      <c r="E39" s="57"/>
      <c r="F39" s="57"/>
      <c r="G39" s="99" t="s">
        <v>49</v>
      </c>
      <c r="H39" s="100" t="s">
        <v>50</v>
      </c>
      <c r="I39" s="57"/>
      <c r="J39" s="101">
        <f>SUM(J30:J37)</f>
        <v>0</v>
      </c>
      <c r="K39" s="102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51</v>
      </c>
      <c r="E50" s="42"/>
      <c r="F50" s="42"/>
      <c r="G50" s="41" t="s">
        <v>52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53</v>
      </c>
      <c r="E61" s="34"/>
      <c r="F61" s="103" t="s">
        <v>54</v>
      </c>
      <c r="G61" s="43" t="s">
        <v>53</v>
      </c>
      <c r="H61" s="34"/>
      <c r="I61" s="34"/>
      <c r="J61" s="104" t="s">
        <v>54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55</v>
      </c>
      <c r="E65" s="42"/>
      <c r="F65" s="42"/>
      <c r="G65" s="41" t="s">
        <v>56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53</v>
      </c>
      <c r="E76" s="34"/>
      <c r="F76" s="103" t="s">
        <v>54</v>
      </c>
      <c r="G76" s="43" t="s">
        <v>53</v>
      </c>
      <c r="H76" s="34"/>
      <c r="I76" s="34"/>
      <c r="J76" s="104" t="s">
        <v>54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122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3" t="str">
        <f>E7</f>
        <v>TÁBOR - HLINICE, VODOVOD</v>
      </c>
      <c r="F85" s="244"/>
      <c r="G85" s="244"/>
      <c r="H85" s="244"/>
      <c r="L85" s="32"/>
    </row>
    <row r="86" spans="2:12" s="1" customFormat="1" ht="12" customHeight="1">
      <c r="B86" s="32"/>
      <c r="C86" s="27" t="s">
        <v>119</v>
      </c>
      <c r="L86" s="32"/>
    </row>
    <row r="87" spans="2:12" s="1" customFormat="1" ht="16.5" customHeight="1">
      <c r="B87" s="32"/>
      <c r="E87" s="223" t="str">
        <f>E9</f>
        <v>VRN - Ostatní a vedlejší náklady</v>
      </c>
      <c r="F87" s="242"/>
      <c r="G87" s="242"/>
      <c r="H87" s="242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Hlinice</v>
      </c>
      <c r="I89" s="27" t="s">
        <v>22</v>
      </c>
      <c r="J89" s="52">
        <f>IF(J12="","",J12)</f>
        <v>45135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23</v>
      </c>
      <c r="F91" s="25" t="str">
        <f>E15</f>
        <v>Vodárenská společnost Táborsko s.r.o.</v>
      </c>
      <c r="I91" s="27" t="s">
        <v>30</v>
      </c>
      <c r="J91" s="30" t="str">
        <f>E21</f>
        <v>Aquaprocon s.r.o., Divize Praha</v>
      </c>
      <c r="L91" s="32"/>
    </row>
    <row r="92" spans="2:12" s="1" customFormat="1" ht="15.2" customHeight="1">
      <c r="B92" s="32"/>
      <c r="C92" s="27" t="s">
        <v>28</v>
      </c>
      <c r="F92" s="25" t="str">
        <f>IF(E18="","",E18)</f>
        <v>Vyplň údaj</v>
      </c>
      <c r="I92" s="27" t="s">
        <v>34</v>
      </c>
      <c r="J92" s="30" t="str">
        <f>E24</f>
        <v>ing. Iveta Heřmanská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5" t="s">
        <v>123</v>
      </c>
      <c r="D94" s="97"/>
      <c r="E94" s="97"/>
      <c r="F94" s="97"/>
      <c r="G94" s="97"/>
      <c r="H94" s="97"/>
      <c r="I94" s="97"/>
      <c r="J94" s="106" t="s">
        <v>124</v>
      </c>
      <c r="K94" s="97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7" t="s">
        <v>125</v>
      </c>
      <c r="J96" s="66">
        <f>J118</f>
        <v>0</v>
      </c>
      <c r="L96" s="32"/>
      <c r="AU96" s="17" t="s">
        <v>126</v>
      </c>
    </row>
    <row r="97" spans="2:12" s="8" customFormat="1" ht="24.95" customHeight="1">
      <c r="B97" s="108"/>
      <c r="D97" s="109" t="s">
        <v>2492</v>
      </c>
      <c r="E97" s="110"/>
      <c r="F97" s="110"/>
      <c r="G97" s="110"/>
      <c r="H97" s="110"/>
      <c r="I97" s="110"/>
      <c r="J97" s="111">
        <f>J119</f>
        <v>0</v>
      </c>
      <c r="L97" s="108"/>
    </row>
    <row r="98" spans="2:12" s="8" customFormat="1" ht="24.95" customHeight="1">
      <c r="B98" s="108"/>
      <c r="D98" s="109" t="s">
        <v>2493</v>
      </c>
      <c r="E98" s="110"/>
      <c r="F98" s="110"/>
      <c r="G98" s="110"/>
      <c r="H98" s="110"/>
      <c r="I98" s="110"/>
      <c r="J98" s="111">
        <f>J124</f>
        <v>0</v>
      </c>
      <c r="L98" s="108"/>
    </row>
    <row r="99" spans="2:12" s="1" customFormat="1" ht="21.75" customHeight="1">
      <c r="B99" s="32"/>
      <c r="L99" s="32"/>
    </row>
    <row r="100" spans="2:12" s="1" customFormat="1" ht="6.9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2"/>
    </row>
    <row r="104" spans="2:12" s="1" customFormat="1" ht="6.95" customHeigh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2"/>
    </row>
    <row r="105" spans="2:12" s="1" customFormat="1" ht="24.95" customHeight="1">
      <c r="B105" s="32"/>
      <c r="C105" s="21" t="s">
        <v>135</v>
      </c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16</v>
      </c>
      <c r="L107" s="32"/>
    </row>
    <row r="108" spans="2:12" s="1" customFormat="1" ht="16.5" customHeight="1">
      <c r="B108" s="32"/>
      <c r="E108" s="243" t="str">
        <f>E7</f>
        <v>TÁBOR - HLINICE, VODOVOD</v>
      </c>
      <c r="F108" s="244"/>
      <c r="G108" s="244"/>
      <c r="H108" s="244"/>
      <c r="L108" s="32"/>
    </row>
    <row r="109" spans="2:12" s="1" customFormat="1" ht="12" customHeight="1">
      <c r="B109" s="32"/>
      <c r="C109" s="27" t="s">
        <v>119</v>
      </c>
      <c r="L109" s="32"/>
    </row>
    <row r="110" spans="2:12" s="1" customFormat="1" ht="16.5" customHeight="1">
      <c r="B110" s="32"/>
      <c r="E110" s="223" t="str">
        <f>E9</f>
        <v>VRN - Ostatní a vedlejší náklady</v>
      </c>
      <c r="F110" s="242"/>
      <c r="G110" s="242"/>
      <c r="H110" s="242"/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20</v>
      </c>
      <c r="F112" s="25" t="str">
        <f>F12</f>
        <v>Hlinice</v>
      </c>
      <c r="I112" s="27" t="s">
        <v>22</v>
      </c>
      <c r="J112" s="52">
        <f>IF(J12="","",J12)</f>
        <v>45135</v>
      </c>
      <c r="L112" s="32"/>
    </row>
    <row r="113" spans="2:12" s="1" customFormat="1" ht="6.95" customHeight="1">
      <c r="B113" s="32"/>
      <c r="L113" s="32"/>
    </row>
    <row r="114" spans="2:12" s="1" customFormat="1" ht="25.7" customHeight="1">
      <c r="B114" s="32"/>
      <c r="C114" s="27" t="s">
        <v>23</v>
      </c>
      <c r="F114" s="25" t="str">
        <f>E15</f>
        <v>Vodárenská společnost Táborsko s.r.o.</v>
      </c>
      <c r="I114" s="27" t="s">
        <v>30</v>
      </c>
      <c r="J114" s="30" t="str">
        <f>E21</f>
        <v>Aquaprocon s.r.o., Divize Praha</v>
      </c>
      <c r="L114" s="32"/>
    </row>
    <row r="115" spans="2:12" s="1" customFormat="1" ht="15.2" customHeight="1">
      <c r="B115" s="32"/>
      <c r="C115" s="27" t="s">
        <v>28</v>
      </c>
      <c r="F115" s="25" t="str">
        <f>IF(E18="","",E18)</f>
        <v>Vyplň údaj</v>
      </c>
      <c r="I115" s="27" t="s">
        <v>34</v>
      </c>
      <c r="J115" s="30" t="str">
        <f>E24</f>
        <v>ing. Iveta Heřmanská</v>
      </c>
      <c r="L115" s="32"/>
    </row>
    <row r="116" spans="2:12" s="1" customFormat="1" ht="10.35" customHeight="1">
      <c r="B116" s="32"/>
      <c r="L116" s="32"/>
    </row>
    <row r="117" spans="2:20" s="10" customFormat="1" ht="29.25" customHeight="1">
      <c r="B117" s="116"/>
      <c r="C117" s="117" t="s">
        <v>136</v>
      </c>
      <c r="D117" s="118" t="s">
        <v>63</v>
      </c>
      <c r="E117" s="118" t="s">
        <v>59</v>
      </c>
      <c r="F117" s="118" t="s">
        <v>60</v>
      </c>
      <c r="G117" s="118" t="s">
        <v>137</v>
      </c>
      <c r="H117" s="118" t="s">
        <v>138</v>
      </c>
      <c r="I117" s="118" t="s">
        <v>139</v>
      </c>
      <c r="J117" s="118" t="s">
        <v>124</v>
      </c>
      <c r="K117" s="119" t="s">
        <v>140</v>
      </c>
      <c r="L117" s="116"/>
      <c r="M117" s="59" t="s">
        <v>1</v>
      </c>
      <c r="N117" s="60" t="s">
        <v>42</v>
      </c>
      <c r="O117" s="60" t="s">
        <v>141</v>
      </c>
      <c r="P117" s="60" t="s">
        <v>142</v>
      </c>
      <c r="Q117" s="60" t="s">
        <v>143</v>
      </c>
      <c r="R117" s="60" t="s">
        <v>144</v>
      </c>
      <c r="S117" s="60" t="s">
        <v>145</v>
      </c>
      <c r="T117" s="61" t="s">
        <v>146</v>
      </c>
    </row>
    <row r="118" spans="2:63" s="1" customFormat="1" ht="22.9" customHeight="1">
      <c r="B118" s="32"/>
      <c r="C118" s="64" t="s">
        <v>147</v>
      </c>
      <c r="J118" s="120">
        <f>BK118</f>
        <v>0</v>
      </c>
      <c r="L118" s="32"/>
      <c r="M118" s="62"/>
      <c r="N118" s="53"/>
      <c r="O118" s="53"/>
      <c r="P118" s="121">
        <f>P119+P124</f>
        <v>0</v>
      </c>
      <c r="Q118" s="53"/>
      <c r="R118" s="121">
        <f>R119+R124</f>
        <v>0</v>
      </c>
      <c r="S118" s="53"/>
      <c r="T118" s="122">
        <f>T119+T124</f>
        <v>0</v>
      </c>
      <c r="AT118" s="17" t="s">
        <v>77</v>
      </c>
      <c r="AU118" s="17" t="s">
        <v>126</v>
      </c>
      <c r="BK118" s="123">
        <f>BK119+BK124</f>
        <v>0</v>
      </c>
    </row>
    <row r="119" spans="2:63" s="11" customFormat="1" ht="25.9" customHeight="1">
      <c r="B119" s="124"/>
      <c r="D119" s="125" t="s">
        <v>77</v>
      </c>
      <c r="E119" s="126" t="s">
        <v>2494</v>
      </c>
      <c r="F119" s="126" t="s">
        <v>2495</v>
      </c>
      <c r="I119" s="127"/>
      <c r="J119" s="128">
        <f>BK119</f>
        <v>0</v>
      </c>
      <c r="L119" s="124"/>
      <c r="M119" s="129"/>
      <c r="P119" s="130">
        <f>SUM(P120:P123)</f>
        <v>0</v>
      </c>
      <c r="R119" s="130">
        <f>SUM(R120:R123)</f>
        <v>0</v>
      </c>
      <c r="T119" s="131">
        <f>SUM(T120:T123)</f>
        <v>0</v>
      </c>
      <c r="AR119" s="125" t="s">
        <v>178</v>
      </c>
      <c r="AT119" s="132" t="s">
        <v>77</v>
      </c>
      <c r="AU119" s="132" t="s">
        <v>78</v>
      </c>
      <c r="AY119" s="125" t="s">
        <v>150</v>
      </c>
      <c r="BK119" s="133">
        <f>SUM(BK120:BK123)</f>
        <v>0</v>
      </c>
    </row>
    <row r="120" spans="2:65" s="1" customFormat="1" ht="16.5" customHeight="1">
      <c r="B120" s="32"/>
      <c r="C120" s="154" t="s">
        <v>86</v>
      </c>
      <c r="D120" s="154" t="s">
        <v>172</v>
      </c>
      <c r="E120" s="155" t="s">
        <v>2496</v>
      </c>
      <c r="F120" s="156" t="s">
        <v>2497</v>
      </c>
      <c r="G120" s="157" t="s">
        <v>2498</v>
      </c>
      <c r="H120" s="158">
        <v>1</v>
      </c>
      <c r="I120" s="159"/>
      <c r="J120" s="160">
        <f>ROUND(I120*H120,2)</f>
        <v>0</v>
      </c>
      <c r="K120" s="156" t="s">
        <v>1</v>
      </c>
      <c r="L120" s="32"/>
      <c r="M120" s="161" t="s">
        <v>1</v>
      </c>
      <c r="N120" s="162" t="s">
        <v>43</v>
      </c>
      <c r="P120" s="146">
        <f>O120*H120</f>
        <v>0</v>
      </c>
      <c r="Q120" s="146">
        <v>0</v>
      </c>
      <c r="R120" s="146">
        <f>Q120*H120</f>
        <v>0</v>
      </c>
      <c r="S120" s="146">
        <v>0</v>
      </c>
      <c r="T120" s="147">
        <f>S120*H120</f>
        <v>0</v>
      </c>
      <c r="AR120" s="148" t="s">
        <v>2499</v>
      </c>
      <c r="AT120" s="148" t="s">
        <v>172</v>
      </c>
      <c r="AU120" s="148" t="s">
        <v>86</v>
      </c>
      <c r="AY120" s="17" t="s">
        <v>150</v>
      </c>
      <c r="BE120" s="149">
        <f>IF(N120="základní",J120,0)</f>
        <v>0</v>
      </c>
      <c r="BF120" s="149">
        <f>IF(N120="snížená",J120,0)</f>
        <v>0</v>
      </c>
      <c r="BG120" s="149">
        <f>IF(N120="zákl. přenesená",J120,0)</f>
        <v>0</v>
      </c>
      <c r="BH120" s="149">
        <f>IF(N120="sníž. přenesená",J120,0)</f>
        <v>0</v>
      </c>
      <c r="BI120" s="149">
        <f>IF(N120="nulová",J120,0)</f>
        <v>0</v>
      </c>
      <c r="BJ120" s="17" t="s">
        <v>86</v>
      </c>
      <c r="BK120" s="149">
        <f>ROUND(I120*H120,2)</f>
        <v>0</v>
      </c>
      <c r="BL120" s="17" t="s">
        <v>2499</v>
      </c>
      <c r="BM120" s="148" t="s">
        <v>2500</v>
      </c>
    </row>
    <row r="121" spans="2:47" s="1" customFormat="1" ht="29.25">
      <c r="B121" s="32"/>
      <c r="D121" s="150" t="s">
        <v>160</v>
      </c>
      <c r="F121" s="151" t="s">
        <v>2501</v>
      </c>
      <c r="I121" s="152"/>
      <c r="L121" s="32"/>
      <c r="M121" s="153"/>
      <c r="T121" s="56"/>
      <c r="AT121" s="17" t="s">
        <v>160</v>
      </c>
      <c r="AU121" s="17" t="s">
        <v>86</v>
      </c>
    </row>
    <row r="122" spans="2:65" s="1" customFormat="1" ht="16.5" customHeight="1">
      <c r="B122" s="32"/>
      <c r="C122" s="154" t="s">
        <v>89</v>
      </c>
      <c r="D122" s="154" t="s">
        <v>172</v>
      </c>
      <c r="E122" s="155" t="s">
        <v>2502</v>
      </c>
      <c r="F122" s="156" t="s">
        <v>2503</v>
      </c>
      <c r="G122" s="157" t="s">
        <v>2498</v>
      </c>
      <c r="H122" s="158">
        <v>1</v>
      </c>
      <c r="I122" s="159"/>
      <c r="J122" s="160">
        <f>ROUND(I122*H122,2)</f>
        <v>0</v>
      </c>
      <c r="K122" s="156" t="s">
        <v>1</v>
      </c>
      <c r="L122" s="32"/>
      <c r="M122" s="161" t="s">
        <v>1</v>
      </c>
      <c r="N122" s="162" t="s">
        <v>43</v>
      </c>
      <c r="P122" s="146">
        <f>O122*H122</f>
        <v>0</v>
      </c>
      <c r="Q122" s="146">
        <v>0</v>
      </c>
      <c r="R122" s="146">
        <f>Q122*H122</f>
        <v>0</v>
      </c>
      <c r="S122" s="146">
        <v>0</v>
      </c>
      <c r="T122" s="147">
        <f>S122*H122</f>
        <v>0</v>
      </c>
      <c r="AR122" s="148" t="s">
        <v>2499</v>
      </c>
      <c r="AT122" s="148" t="s">
        <v>172</v>
      </c>
      <c r="AU122" s="148" t="s">
        <v>86</v>
      </c>
      <c r="AY122" s="17" t="s">
        <v>150</v>
      </c>
      <c r="BE122" s="149">
        <f>IF(N122="základní",J122,0)</f>
        <v>0</v>
      </c>
      <c r="BF122" s="149">
        <f>IF(N122="snížená",J122,0)</f>
        <v>0</v>
      </c>
      <c r="BG122" s="149">
        <f>IF(N122="zákl. přenesená",J122,0)</f>
        <v>0</v>
      </c>
      <c r="BH122" s="149">
        <f>IF(N122="sníž. přenesená",J122,0)</f>
        <v>0</v>
      </c>
      <c r="BI122" s="149">
        <f>IF(N122="nulová",J122,0)</f>
        <v>0</v>
      </c>
      <c r="BJ122" s="17" t="s">
        <v>86</v>
      </c>
      <c r="BK122" s="149">
        <f>ROUND(I122*H122,2)</f>
        <v>0</v>
      </c>
      <c r="BL122" s="17" t="s">
        <v>2499</v>
      </c>
      <c r="BM122" s="148" t="s">
        <v>2504</v>
      </c>
    </row>
    <row r="123" spans="2:47" s="1" customFormat="1" ht="29.25">
      <c r="B123" s="32"/>
      <c r="D123" s="150" t="s">
        <v>160</v>
      </c>
      <c r="F123" s="151" t="s">
        <v>2501</v>
      </c>
      <c r="I123" s="152"/>
      <c r="L123" s="32"/>
      <c r="M123" s="153"/>
      <c r="T123" s="56"/>
      <c r="AT123" s="17" t="s">
        <v>160</v>
      </c>
      <c r="AU123" s="17" t="s">
        <v>86</v>
      </c>
    </row>
    <row r="124" spans="2:63" s="11" customFormat="1" ht="25.9" customHeight="1">
      <c r="B124" s="124"/>
      <c r="D124" s="125" t="s">
        <v>77</v>
      </c>
      <c r="E124" s="126" t="s">
        <v>2505</v>
      </c>
      <c r="F124" s="126" t="s">
        <v>2506</v>
      </c>
      <c r="I124" s="127"/>
      <c r="J124" s="128">
        <f>BK124</f>
        <v>0</v>
      </c>
      <c r="L124" s="124"/>
      <c r="M124" s="129"/>
      <c r="P124" s="130">
        <f>SUM(P125:P148)</f>
        <v>0</v>
      </c>
      <c r="R124" s="130">
        <f>SUM(R125:R148)</f>
        <v>0</v>
      </c>
      <c r="T124" s="131">
        <f>SUM(T125:T148)</f>
        <v>0</v>
      </c>
      <c r="AR124" s="125" t="s">
        <v>178</v>
      </c>
      <c r="AT124" s="132" t="s">
        <v>77</v>
      </c>
      <c r="AU124" s="132" t="s">
        <v>78</v>
      </c>
      <c r="AY124" s="125" t="s">
        <v>150</v>
      </c>
      <c r="BK124" s="133">
        <f>SUM(BK125:BK148)</f>
        <v>0</v>
      </c>
    </row>
    <row r="125" spans="2:65" s="1" customFormat="1" ht="16.5" customHeight="1">
      <c r="B125" s="32"/>
      <c r="C125" s="154" t="s">
        <v>166</v>
      </c>
      <c r="D125" s="154" t="s">
        <v>172</v>
      </c>
      <c r="E125" s="155" t="s">
        <v>1030</v>
      </c>
      <c r="F125" s="156" t="s">
        <v>2507</v>
      </c>
      <c r="G125" s="157" t="s">
        <v>2508</v>
      </c>
      <c r="H125" s="158">
        <v>1</v>
      </c>
      <c r="I125" s="159"/>
      <c r="J125" s="160">
        <f>ROUND(I125*H125,2)</f>
        <v>0</v>
      </c>
      <c r="K125" s="156" t="s">
        <v>1</v>
      </c>
      <c r="L125" s="32"/>
      <c r="M125" s="161" t="s">
        <v>1</v>
      </c>
      <c r="N125" s="162" t="s">
        <v>43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2499</v>
      </c>
      <c r="AT125" s="148" t="s">
        <v>172</v>
      </c>
      <c r="AU125" s="148" t="s">
        <v>86</v>
      </c>
      <c r="AY125" s="17" t="s">
        <v>150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86</v>
      </c>
      <c r="BK125" s="149">
        <f>ROUND(I125*H125,2)</f>
        <v>0</v>
      </c>
      <c r="BL125" s="17" t="s">
        <v>2499</v>
      </c>
      <c r="BM125" s="148" t="s">
        <v>2509</v>
      </c>
    </row>
    <row r="126" spans="2:47" s="1" customFormat="1" ht="29.25">
      <c r="B126" s="32"/>
      <c r="D126" s="150" t="s">
        <v>160</v>
      </c>
      <c r="F126" s="151" t="s">
        <v>2510</v>
      </c>
      <c r="I126" s="152"/>
      <c r="L126" s="32"/>
      <c r="M126" s="153"/>
      <c r="T126" s="56"/>
      <c r="AT126" s="17" t="s">
        <v>160</v>
      </c>
      <c r="AU126" s="17" t="s">
        <v>86</v>
      </c>
    </row>
    <row r="127" spans="2:65" s="1" customFormat="1" ht="24.2" customHeight="1">
      <c r="B127" s="32"/>
      <c r="C127" s="154" t="s">
        <v>171</v>
      </c>
      <c r="D127" s="154" t="s">
        <v>172</v>
      </c>
      <c r="E127" s="155" t="s">
        <v>2511</v>
      </c>
      <c r="F127" s="156" t="s">
        <v>2512</v>
      </c>
      <c r="G127" s="157" t="s">
        <v>2508</v>
      </c>
      <c r="H127" s="158">
        <v>1</v>
      </c>
      <c r="I127" s="159"/>
      <c r="J127" s="160">
        <f>ROUND(I127*H127,2)</f>
        <v>0</v>
      </c>
      <c r="K127" s="156" t="s">
        <v>1</v>
      </c>
      <c r="L127" s="32"/>
      <c r="M127" s="161" t="s">
        <v>1</v>
      </c>
      <c r="N127" s="162" t="s">
        <v>43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2499</v>
      </c>
      <c r="AT127" s="148" t="s">
        <v>172</v>
      </c>
      <c r="AU127" s="148" t="s">
        <v>86</v>
      </c>
      <c r="AY127" s="17" t="s">
        <v>150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86</v>
      </c>
      <c r="BK127" s="149">
        <f>ROUND(I127*H127,2)</f>
        <v>0</v>
      </c>
      <c r="BL127" s="17" t="s">
        <v>2499</v>
      </c>
      <c r="BM127" s="148" t="s">
        <v>2513</v>
      </c>
    </row>
    <row r="128" spans="2:47" s="1" customFormat="1" ht="29.25">
      <c r="B128" s="32"/>
      <c r="D128" s="150" t="s">
        <v>160</v>
      </c>
      <c r="F128" s="151" t="s">
        <v>2514</v>
      </c>
      <c r="I128" s="152"/>
      <c r="L128" s="32"/>
      <c r="M128" s="153"/>
      <c r="T128" s="56"/>
      <c r="AT128" s="17" t="s">
        <v>160</v>
      </c>
      <c r="AU128" s="17" t="s">
        <v>86</v>
      </c>
    </row>
    <row r="129" spans="2:65" s="1" customFormat="1" ht="16.5" customHeight="1">
      <c r="B129" s="32"/>
      <c r="C129" s="154" t="s">
        <v>178</v>
      </c>
      <c r="D129" s="154" t="s">
        <v>172</v>
      </c>
      <c r="E129" s="155" t="s">
        <v>2515</v>
      </c>
      <c r="F129" s="156" t="s">
        <v>2516</v>
      </c>
      <c r="G129" s="157" t="s">
        <v>2498</v>
      </c>
      <c r="H129" s="158">
        <v>1</v>
      </c>
      <c r="I129" s="159"/>
      <c r="J129" s="160">
        <f>ROUND(I129*H129,2)</f>
        <v>0</v>
      </c>
      <c r="K129" s="156" t="s">
        <v>1</v>
      </c>
      <c r="L129" s="32"/>
      <c r="M129" s="161" t="s">
        <v>1</v>
      </c>
      <c r="N129" s="162" t="s">
        <v>43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2499</v>
      </c>
      <c r="AT129" s="148" t="s">
        <v>172</v>
      </c>
      <c r="AU129" s="148" t="s">
        <v>86</v>
      </c>
      <c r="AY129" s="17" t="s">
        <v>150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86</v>
      </c>
      <c r="BK129" s="149">
        <f>ROUND(I129*H129,2)</f>
        <v>0</v>
      </c>
      <c r="BL129" s="17" t="s">
        <v>2499</v>
      </c>
      <c r="BM129" s="148" t="s">
        <v>2517</v>
      </c>
    </row>
    <row r="130" spans="2:47" s="1" customFormat="1" ht="29.25">
      <c r="B130" s="32"/>
      <c r="D130" s="150" t="s">
        <v>160</v>
      </c>
      <c r="F130" s="151" t="s">
        <v>2514</v>
      </c>
      <c r="I130" s="152"/>
      <c r="L130" s="32"/>
      <c r="M130" s="153"/>
      <c r="T130" s="56"/>
      <c r="AT130" s="17" t="s">
        <v>160</v>
      </c>
      <c r="AU130" s="17" t="s">
        <v>86</v>
      </c>
    </row>
    <row r="131" spans="2:65" s="1" customFormat="1" ht="16.5" customHeight="1">
      <c r="B131" s="32"/>
      <c r="C131" s="154" t="s">
        <v>185</v>
      </c>
      <c r="D131" s="154" t="s">
        <v>172</v>
      </c>
      <c r="E131" s="155" t="s">
        <v>2518</v>
      </c>
      <c r="F131" s="156" t="s">
        <v>2519</v>
      </c>
      <c r="G131" s="157" t="s">
        <v>2508</v>
      </c>
      <c r="H131" s="158">
        <v>1</v>
      </c>
      <c r="I131" s="159"/>
      <c r="J131" s="160">
        <f>ROUND(I131*H131,2)</f>
        <v>0</v>
      </c>
      <c r="K131" s="156" t="s">
        <v>1</v>
      </c>
      <c r="L131" s="32"/>
      <c r="M131" s="161" t="s">
        <v>1</v>
      </c>
      <c r="N131" s="162" t="s">
        <v>43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2499</v>
      </c>
      <c r="AT131" s="148" t="s">
        <v>172</v>
      </c>
      <c r="AU131" s="148" t="s">
        <v>86</v>
      </c>
      <c r="AY131" s="17" t="s">
        <v>150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86</v>
      </c>
      <c r="BK131" s="149">
        <f>ROUND(I131*H131,2)</f>
        <v>0</v>
      </c>
      <c r="BL131" s="17" t="s">
        <v>2499</v>
      </c>
      <c r="BM131" s="148" t="s">
        <v>2520</v>
      </c>
    </row>
    <row r="132" spans="2:47" s="1" customFormat="1" ht="29.25">
      <c r="B132" s="32"/>
      <c r="D132" s="150" t="s">
        <v>160</v>
      </c>
      <c r="F132" s="151" t="s">
        <v>2521</v>
      </c>
      <c r="I132" s="152"/>
      <c r="L132" s="32"/>
      <c r="M132" s="153"/>
      <c r="T132" s="56"/>
      <c r="AT132" s="17" t="s">
        <v>160</v>
      </c>
      <c r="AU132" s="17" t="s">
        <v>86</v>
      </c>
    </row>
    <row r="133" spans="2:65" s="1" customFormat="1" ht="16.5" customHeight="1">
      <c r="B133" s="32"/>
      <c r="C133" s="154" t="s">
        <v>190</v>
      </c>
      <c r="D133" s="154" t="s">
        <v>172</v>
      </c>
      <c r="E133" s="155" t="s">
        <v>2522</v>
      </c>
      <c r="F133" s="156" t="s">
        <v>2523</v>
      </c>
      <c r="G133" s="157" t="s">
        <v>2508</v>
      </c>
      <c r="H133" s="158">
        <v>1</v>
      </c>
      <c r="I133" s="159"/>
      <c r="J133" s="160">
        <f>ROUND(I133*H133,2)</f>
        <v>0</v>
      </c>
      <c r="K133" s="156" t="s">
        <v>1</v>
      </c>
      <c r="L133" s="32"/>
      <c r="M133" s="161" t="s">
        <v>1</v>
      </c>
      <c r="N133" s="162" t="s">
        <v>43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AR133" s="148" t="s">
        <v>2499</v>
      </c>
      <c r="AT133" s="148" t="s">
        <v>172</v>
      </c>
      <c r="AU133" s="148" t="s">
        <v>86</v>
      </c>
      <c r="AY133" s="17" t="s">
        <v>150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86</v>
      </c>
      <c r="BK133" s="149">
        <f>ROUND(I133*H133,2)</f>
        <v>0</v>
      </c>
      <c r="BL133" s="17" t="s">
        <v>2499</v>
      </c>
      <c r="BM133" s="148" t="s">
        <v>2524</v>
      </c>
    </row>
    <row r="134" spans="2:47" s="1" customFormat="1" ht="29.25">
      <c r="B134" s="32"/>
      <c r="D134" s="150" t="s">
        <v>160</v>
      </c>
      <c r="F134" s="151" t="s">
        <v>2501</v>
      </c>
      <c r="I134" s="152"/>
      <c r="L134" s="32"/>
      <c r="M134" s="153"/>
      <c r="T134" s="56"/>
      <c r="AT134" s="17" t="s">
        <v>160</v>
      </c>
      <c r="AU134" s="17" t="s">
        <v>86</v>
      </c>
    </row>
    <row r="135" spans="2:65" s="1" customFormat="1" ht="16.5" customHeight="1">
      <c r="B135" s="32"/>
      <c r="C135" s="154" t="s">
        <v>195</v>
      </c>
      <c r="D135" s="154" t="s">
        <v>172</v>
      </c>
      <c r="E135" s="155" t="s">
        <v>2525</v>
      </c>
      <c r="F135" s="156" t="s">
        <v>2526</v>
      </c>
      <c r="G135" s="157" t="s">
        <v>2498</v>
      </c>
      <c r="H135" s="158">
        <v>1</v>
      </c>
      <c r="I135" s="159"/>
      <c r="J135" s="160">
        <f>ROUND(I135*H135,2)</f>
        <v>0</v>
      </c>
      <c r="K135" s="156" t="s">
        <v>1</v>
      </c>
      <c r="L135" s="32"/>
      <c r="M135" s="161" t="s">
        <v>1</v>
      </c>
      <c r="N135" s="162" t="s">
        <v>43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AR135" s="148" t="s">
        <v>2499</v>
      </c>
      <c r="AT135" s="148" t="s">
        <v>172</v>
      </c>
      <c r="AU135" s="148" t="s">
        <v>86</v>
      </c>
      <c r="AY135" s="17" t="s">
        <v>150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86</v>
      </c>
      <c r="BK135" s="149">
        <f>ROUND(I135*H135,2)</f>
        <v>0</v>
      </c>
      <c r="BL135" s="17" t="s">
        <v>2499</v>
      </c>
      <c r="BM135" s="148" t="s">
        <v>2527</v>
      </c>
    </row>
    <row r="136" spans="2:47" s="1" customFormat="1" ht="29.25">
      <c r="B136" s="32"/>
      <c r="D136" s="150" t="s">
        <v>160</v>
      </c>
      <c r="F136" s="151" t="s">
        <v>2528</v>
      </c>
      <c r="I136" s="152"/>
      <c r="L136" s="32"/>
      <c r="M136" s="153"/>
      <c r="T136" s="56"/>
      <c r="AT136" s="17" t="s">
        <v>160</v>
      </c>
      <c r="AU136" s="17" t="s">
        <v>86</v>
      </c>
    </row>
    <row r="137" spans="2:65" s="1" customFormat="1" ht="16.5" customHeight="1">
      <c r="B137" s="32"/>
      <c r="C137" s="154" t="s">
        <v>199</v>
      </c>
      <c r="D137" s="154" t="s">
        <v>172</v>
      </c>
      <c r="E137" s="155" t="s">
        <v>2529</v>
      </c>
      <c r="F137" s="156" t="s">
        <v>2530</v>
      </c>
      <c r="G137" s="157" t="s">
        <v>2498</v>
      </c>
      <c r="H137" s="158">
        <v>1</v>
      </c>
      <c r="I137" s="159"/>
      <c r="J137" s="160">
        <f>ROUND(I137*H137,2)</f>
        <v>0</v>
      </c>
      <c r="K137" s="156" t="s">
        <v>1</v>
      </c>
      <c r="L137" s="32"/>
      <c r="M137" s="161" t="s">
        <v>1</v>
      </c>
      <c r="N137" s="162" t="s">
        <v>43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AR137" s="148" t="s">
        <v>2499</v>
      </c>
      <c r="AT137" s="148" t="s">
        <v>172</v>
      </c>
      <c r="AU137" s="148" t="s">
        <v>86</v>
      </c>
      <c r="AY137" s="17" t="s">
        <v>150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86</v>
      </c>
      <c r="BK137" s="149">
        <f>ROUND(I137*H137,2)</f>
        <v>0</v>
      </c>
      <c r="BL137" s="17" t="s">
        <v>2499</v>
      </c>
      <c r="BM137" s="148" t="s">
        <v>2531</v>
      </c>
    </row>
    <row r="138" spans="2:47" s="1" customFormat="1" ht="29.25">
      <c r="B138" s="32"/>
      <c r="D138" s="150" t="s">
        <v>160</v>
      </c>
      <c r="F138" s="151" t="s">
        <v>2514</v>
      </c>
      <c r="I138" s="152"/>
      <c r="L138" s="32"/>
      <c r="M138" s="153"/>
      <c r="T138" s="56"/>
      <c r="AT138" s="17" t="s">
        <v>160</v>
      </c>
      <c r="AU138" s="17" t="s">
        <v>86</v>
      </c>
    </row>
    <row r="139" spans="2:65" s="1" customFormat="1" ht="16.5" customHeight="1">
      <c r="B139" s="32"/>
      <c r="C139" s="154" t="s">
        <v>203</v>
      </c>
      <c r="D139" s="154" t="s">
        <v>172</v>
      </c>
      <c r="E139" s="155" t="s">
        <v>2532</v>
      </c>
      <c r="F139" s="156" t="s">
        <v>2533</v>
      </c>
      <c r="G139" s="157" t="s">
        <v>2498</v>
      </c>
      <c r="H139" s="158">
        <v>1</v>
      </c>
      <c r="I139" s="159"/>
      <c r="J139" s="160">
        <f>ROUND(I139*H139,2)</f>
        <v>0</v>
      </c>
      <c r="K139" s="156" t="s">
        <v>1</v>
      </c>
      <c r="L139" s="32"/>
      <c r="M139" s="161" t="s">
        <v>1</v>
      </c>
      <c r="N139" s="162" t="s">
        <v>43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2499</v>
      </c>
      <c r="AT139" s="148" t="s">
        <v>172</v>
      </c>
      <c r="AU139" s="148" t="s">
        <v>86</v>
      </c>
      <c r="AY139" s="17" t="s">
        <v>150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86</v>
      </c>
      <c r="BK139" s="149">
        <f>ROUND(I139*H139,2)</f>
        <v>0</v>
      </c>
      <c r="BL139" s="17" t="s">
        <v>2499</v>
      </c>
      <c r="BM139" s="148" t="s">
        <v>2534</v>
      </c>
    </row>
    <row r="140" spans="2:47" s="1" customFormat="1" ht="29.25">
      <c r="B140" s="32"/>
      <c r="D140" s="150" t="s">
        <v>160</v>
      </c>
      <c r="F140" s="151" t="s">
        <v>2514</v>
      </c>
      <c r="I140" s="152"/>
      <c r="L140" s="32"/>
      <c r="M140" s="153"/>
      <c r="T140" s="56"/>
      <c r="AT140" s="17" t="s">
        <v>160</v>
      </c>
      <c r="AU140" s="17" t="s">
        <v>86</v>
      </c>
    </row>
    <row r="141" spans="2:65" s="1" customFormat="1" ht="16.5" customHeight="1">
      <c r="B141" s="32"/>
      <c r="C141" s="154" t="s">
        <v>207</v>
      </c>
      <c r="D141" s="154" t="s">
        <v>172</v>
      </c>
      <c r="E141" s="155" t="s">
        <v>2535</v>
      </c>
      <c r="F141" s="156" t="s">
        <v>2536</v>
      </c>
      <c r="G141" s="157" t="s">
        <v>2498</v>
      </c>
      <c r="H141" s="158">
        <v>1</v>
      </c>
      <c r="I141" s="159"/>
      <c r="J141" s="160">
        <f>ROUND(I141*H141,2)</f>
        <v>0</v>
      </c>
      <c r="K141" s="156" t="s">
        <v>1</v>
      </c>
      <c r="L141" s="32"/>
      <c r="M141" s="161" t="s">
        <v>1</v>
      </c>
      <c r="N141" s="162" t="s">
        <v>43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2499</v>
      </c>
      <c r="AT141" s="148" t="s">
        <v>172</v>
      </c>
      <c r="AU141" s="148" t="s">
        <v>86</v>
      </c>
      <c r="AY141" s="17" t="s">
        <v>150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86</v>
      </c>
      <c r="BK141" s="149">
        <f>ROUND(I141*H141,2)</f>
        <v>0</v>
      </c>
      <c r="BL141" s="17" t="s">
        <v>2499</v>
      </c>
      <c r="BM141" s="148" t="s">
        <v>2537</v>
      </c>
    </row>
    <row r="142" spans="2:47" s="1" customFormat="1" ht="29.25">
      <c r="B142" s="32"/>
      <c r="D142" s="150" t="s">
        <v>160</v>
      </c>
      <c r="F142" s="151" t="s">
        <v>2501</v>
      </c>
      <c r="I142" s="152"/>
      <c r="L142" s="32"/>
      <c r="M142" s="153"/>
      <c r="T142" s="56"/>
      <c r="AT142" s="17" t="s">
        <v>160</v>
      </c>
      <c r="AU142" s="17" t="s">
        <v>86</v>
      </c>
    </row>
    <row r="143" spans="2:65" s="1" customFormat="1" ht="16.5" customHeight="1">
      <c r="B143" s="32"/>
      <c r="C143" s="154" t="s">
        <v>211</v>
      </c>
      <c r="D143" s="154" t="s">
        <v>172</v>
      </c>
      <c r="E143" s="155" t="s">
        <v>2538</v>
      </c>
      <c r="F143" s="156" t="s">
        <v>2539</v>
      </c>
      <c r="G143" s="157" t="s">
        <v>2498</v>
      </c>
      <c r="H143" s="158">
        <v>1</v>
      </c>
      <c r="I143" s="159"/>
      <c r="J143" s="160">
        <f>ROUND(I143*H143,2)</f>
        <v>0</v>
      </c>
      <c r="K143" s="156" t="s">
        <v>1</v>
      </c>
      <c r="L143" s="32"/>
      <c r="M143" s="161" t="s">
        <v>1</v>
      </c>
      <c r="N143" s="162" t="s">
        <v>43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2499</v>
      </c>
      <c r="AT143" s="148" t="s">
        <v>172</v>
      </c>
      <c r="AU143" s="148" t="s">
        <v>86</v>
      </c>
      <c r="AY143" s="17" t="s">
        <v>150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86</v>
      </c>
      <c r="BK143" s="149">
        <f>ROUND(I143*H143,2)</f>
        <v>0</v>
      </c>
      <c r="BL143" s="17" t="s">
        <v>2499</v>
      </c>
      <c r="BM143" s="148" t="s">
        <v>2540</v>
      </c>
    </row>
    <row r="144" spans="2:47" s="1" customFormat="1" ht="29.25">
      <c r="B144" s="32"/>
      <c r="D144" s="150" t="s">
        <v>160</v>
      </c>
      <c r="F144" s="151" t="s">
        <v>2514</v>
      </c>
      <c r="I144" s="152"/>
      <c r="L144" s="32"/>
      <c r="M144" s="153"/>
      <c r="T144" s="56"/>
      <c r="AT144" s="17" t="s">
        <v>160</v>
      </c>
      <c r="AU144" s="17" t="s">
        <v>86</v>
      </c>
    </row>
    <row r="145" spans="2:65" s="1" customFormat="1" ht="24.2" customHeight="1">
      <c r="B145" s="32"/>
      <c r="C145" s="154" t="s">
        <v>215</v>
      </c>
      <c r="D145" s="154" t="s">
        <v>172</v>
      </c>
      <c r="E145" s="155" t="s">
        <v>2541</v>
      </c>
      <c r="F145" s="156" t="s">
        <v>2542</v>
      </c>
      <c r="G145" s="157" t="s">
        <v>2498</v>
      </c>
      <c r="H145" s="158">
        <v>1</v>
      </c>
      <c r="I145" s="159"/>
      <c r="J145" s="160">
        <f>ROUND(I145*H145,2)</f>
        <v>0</v>
      </c>
      <c r="K145" s="156" t="s">
        <v>1</v>
      </c>
      <c r="L145" s="32"/>
      <c r="M145" s="161" t="s">
        <v>1</v>
      </c>
      <c r="N145" s="162" t="s">
        <v>43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2499</v>
      </c>
      <c r="AT145" s="148" t="s">
        <v>172</v>
      </c>
      <c r="AU145" s="148" t="s">
        <v>86</v>
      </c>
      <c r="AY145" s="17" t="s">
        <v>150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86</v>
      </c>
      <c r="BK145" s="149">
        <f>ROUND(I145*H145,2)</f>
        <v>0</v>
      </c>
      <c r="BL145" s="17" t="s">
        <v>2499</v>
      </c>
      <c r="BM145" s="148" t="s">
        <v>2543</v>
      </c>
    </row>
    <row r="146" spans="2:47" s="1" customFormat="1" ht="29.25">
      <c r="B146" s="32"/>
      <c r="D146" s="150" t="s">
        <v>160</v>
      </c>
      <c r="F146" s="151" t="s">
        <v>2501</v>
      </c>
      <c r="I146" s="152"/>
      <c r="L146" s="32"/>
      <c r="M146" s="153"/>
      <c r="T146" s="56"/>
      <c r="AT146" s="17" t="s">
        <v>160</v>
      </c>
      <c r="AU146" s="17" t="s">
        <v>86</v>
      </c>
    </row>
    <row r="147" spans="2:65" s="1" customFormat="1" ht="16.5" customHeight="1">
      <c r="B147" s="32"/>
      <c r="C147" s="154" t="s">
        <v>220</v>
      </c>
      <c r="D147" s="154" t="s">
        <v>172</v>
      </c>
      <c r="E147" s="155" t="s">
        <v>2544</v>
      </c>
      <c r="F147" s="156" t="s">
        <v>2545</v>
      </c>
      <c r="G147" s="157" t="s">
        <v>2498</v>
      </c>
      <c r="H147" s="158">
        <v>1</v>
      </c>
      <c r="I147" s="159"/>
      <c r="J147" s="160">
        <f>ROUND(I147*H147,2)</f>
        <v>0</v>
      </c>
      <c r="K147" s="156" t="s">
        <v>1</v>
      </c>
      <c r="L147" s="32"/>
      <c r="M147" s="161" t="s">
        <v>1</v>
      </c>
      <c r="N147" s="162" t="s">
        <v>43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2499</v>
      </c>
      <c r="AT147" s="148" t="s">
        <v>172</v>
      </c>
      <c r="AU147" s="148" t="s">
        <v>86</v>
      </c>
      <c r="AY147" s="17" t="s">
        <v>150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86</v>
      </c>
      <c r="BK147" s="149">
        <f>ROUND(I147*H147,2)</f>
        <v>0</v>
      </c>
      <c r="BL147" s="17" t="s">
        <v>2499</v>
      </c>
      <c r="BM147" s="148" t="s">
        <v>2546</v>
      </c>
    </row>
    <row r="148" spans="2:47" s="1" customFormat="1" ht="29.25">
      <c r="B148" s="32"/>
      <c r="D148" s="150" t="s">
        <v>160</v>
      </c>
      <c r="F148" s="151" t="s">
        <v>2514</v>
      </c>
      <c r="I148" s="152"/>
      <c r="L148" s="32"/>
      <c r="M148" s="163"/>
      <c r="N148" s="164"/>
      <c r="O148" s="164"/>
      <c r="P148" s="164"/>
      <c r="Q148" s="164"/>
      <c r="R148" s="164"/>
      <c r="S148" s="164"/>
      <c r="T148" s="165"/>
      <c r="AT148" s="17" t="s">
        <v>160</v>
      </c>
      <c r="AU148" s="17" t="s">
        <v>86</v>
      </c>
    </row>
    <row r="149" spans="2:12" s="1" customFormat="1" ht="6.95" customHeight="1"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32"/>
    </row>
  </sheetData>
  <sheetProtection algorithmName="SHA-512" hashValue="Jqaui+Zn+ckHqQMELxOfK71201GTjNpL9+Io/8CJXtdg1yxluZvAIFtNWwMITHOvYcfoQiG7iLs032uNPfbk4A==" saltValue="ydwzNtmToosJu7vEzEsJuT+wwJFHi29yVcnwAmK1o9F8tnKBuUnu9z8qXpv4z4vnGD6e92q4oV1lpd/xU52LcA==" spinCount="100000" sheet="1" objects="1" scenarios="1" formatColumns="0" formatRows="0" autoFilter="0"/>
  <autoFilter ref="C117:K14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Heřmanská Iveta</dc:creator>
  <cp:keywords/>
  <dc:description/>
  <cp:lastModifiedBy>Oldřich Zimmel</cp:lastModifiedBy>
  <dcterms:created xsi:type="dcterms:W3CDTF">2023-06-28T12:17:01Z</dcterms:created>
  <dcterms:modified xsi:type="dcterms:W3CDTF">2023-07-28T07:37:40Z</dcterms:modified>
  <cp:category/>
  <cp:version/>
  <cp:contentType/>
  <cp:contentStatus/>
</cp:coreProperties>
</file>