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6" windowWidth="18732" windowHeight="11760" firstSheet="1" activeTab="1"/>
  </bookViews>
  <sheets>
    <sheet name="Pokyny pro vyplnění" sheetId="11" r:id="rId1"/>
    <sheet name="Stavba" sheetId="1" r:id="rId2"/>
    <sheet name="VzorPolozky" sheetId="10" state="hidden" r:id="rId3"/>
    <sheet name="SO-99 99.1 Naklady" sheetId="12" r:id="rId4"/>
    <sheet name="SO 01.1 01.1.1 Pol" sheetId="13" r:id="rId5"/>
    <sheet name="SO 01.2 01.2.1 Pol" sheetId="14" r:id="rId6"/>
    <sheet name="SO 01.2 01.2.2 Pol" sheetId="15" r:id="rId7"/>
    <sheet name="SO 02.1 02.1.1 Pol" sheetId="16" r:id="rId8"/>
    <sheet name="SO 02.2 02.2.1 Pol" sheetId="17" r:id="rId9"/>
    <sheet name="SO 03 03.1 Pol" sheetId="18" r:id="rId10"/>
    <sheet name="SO 04 04.1 Pol" sheetId="19" r:id="rId11"/>
    <sheet name="SO 05 05.1 Pol" sheetId="20" r:id="rId12"/>
    <sheet name="SO 05 05.2 Pol" sheetId="21" r:id="rId13"/>
  </sheets>
  <externalReferences>
    <externalReference r:id="rId14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01.1 01.1.1 Pol'!$1:$7</definedName>
    <definedName name="_xlnm.Print_Titles" localSheetId="5">'SO 01.2 01.2.1 Pol'!$1:$7</definedName>
    <definedName name="_xlnm.Print_Titles" localSheetId="6">'SO 01.2 01.2.2 Pol'!$1:$7</definedName>
    <definedName name="_xlnm.Print_Titles" localSheetId="7">'SO 02.1 02.1.1 Pol'!$1:$7</definedName>
    <definedName name="_xlnm.Print_Titles" localSheetId="8">'SO 02.2 02.2.1 Pol'!$1:$7</definedName>
    <definedName name="_xlnm.Print_Titles" localSheetId="9">'SO 03 03.1 Pol'!$1:$7</definedName>
    <definedName name="_xlnm.Print_Titles" localSheetId="10">'SO 04 04.1 Pol'!$1:$7</definedName>
    <definedName name="_xlnm.Print_Titles" localSheetId="11">'SO 05 05.1 Pol'!$1:$7</definedName>
    <definedName name="_xlnm.Print_Titles" localSheetId="12">'SO 05 05.2 Pol'!$1:$7</definedName>
    <definedName name="_xlnm.Print_Titles" localSheetId="3">'SO-99 99.1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01.1 01.1.1 Pol'!$A$1:$W$619</definedName>
    <definedName name="_xlnm.Print_Area" localSheetId="5">'SO 01.2 01.2.1 Pol'!$A$1:$W$373</definedName>
    <definedName name="_xlnm.Print_Area" localSheetId="6">'SO 01.2 01.2.2 Pol'!$A$1:$W$325</definedName>
    <definedName name="_xlnm.Print_Area" localSheetId="7">'SO 02.1 02.1.1 Pol'!$A$1:$W$477</definedName>
    <definedName name="_xlnm.Print_Area" localSheetId="8">'SO 02.2 02.2.1 Pol'!$A$1:$W$299</definedName>
    <definedName name="_xlnm.Print_Area" localSheetId="9">'SO 03 03.1 Pol'!$A$1:$W$484</definedName>
    <definedName name="_xlnm.Print_Area" localSheetId="10">'SO 04 04.1 Pol'!$A$1:$W$75</definedName>
    <definedName name="_xlnm.Print_Area" localSheetId="11">'SO 05 05.1 Pol'!$A$1:$W$172</definedName>
    <definedName name="_xlnm.Print_Area" localSheetId="12">'SO 05 05.2 Pol'!$A$1:$W$70</definedName>
    <definedName name="_xlnm.Print_Area" localSheetId="3">'SO-99 99.1 Naklady'!$A$1:$W$41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1" i="1"/>
  <c r="I70" i="1"/>
  <c r="I69" i="1"/>
  <c r="I68" i="1"/>
  <c r="I67" i="1"/>
  <c r="I66" i="1"/>
  <c r="I65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1" i="1"/>
  <c r="F41" i="1"/>
  <c r="G40" i="1"/>
  <c r="F40" i="1"/>
  <c r="G64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20" i="21"/>
  <c r="I20" i="21"/>
  <c r="K20" i="21"/>
  <c r="M20" i="21"/>
  <c r="O20" i="21"/>
  <c r="Q20" i="21"/>
  <c r="V20" i="21"/>
  <c r="G23" i="21"/>
  <c r="I23" i="21"/>
  <c r="K23" i="21"/>
  <c r="M23" i="21"/>
  <c r="O23" i="21"/>
  <c r="Q23" i="21"/>
  <c r="V23" i="21"/>
  <c r="G26" i="21"/>
  <c r="G8" i="21" s="1"/>
  <c r="I26" i="21"/>
  <c r="K26" i="21"/>
  <c r="O26" i="21"/>
  <c r="O8" i="21" s="1"/>
  <c r="Q26" i="21"/>
  <c r="V26" i="21"/>
  <c r="G29" i="21"/>
  <c r="I29" i="21"/>
  <c r="K29" i="21"/>
  <c r="M29" i="21"/>
  <c r="O29" i="21"/>
  <c r="Q29" i="21"/>
  <c r="V29" i="21"/>
  <c r="G33" i="21"/>
  <c r="I33" i="21"/>
  <c r="K33" i="21"/>
  <c r="M33" i="21"/>
  <c r="O33" i="21"/>
  <c r="Q33" i="21"/>
  <c r="V33" i="21"/>
  <c r="G35" i="21"/>
  <c r="I35" i="21"/>
  <c r="K35" i="21"/>
  <c r="M35" i="21"/>
  <c r="O35" i="21"/>
  <c r="Q35" i="21"/>
  <c r="V35" i="21"/>
  <c r="G38" i="21"/>
  <c r="M38" i="21" s="1"/>
  <c r="I38" i="21"/>
  <c r="K38" i="21"/>
  <c r="O38" i="21"/>
  <c r="Q38" i="21"/>
  <c r="V38" i="21"/>
  <c r="G42" i="21"/>
  <c r="M42" i="21" s="1"/>
  <c r="I42" i="21"/>
  <c r="K42" i="21"/>
  <c r="K41" i="21" s="1"/>
  <c r="O42" i="21"/>
  <c r="Q42" i="21"/>
  <c r="V42" i="21"/>
  <c r="V41" i="21" s="1"/>
  <c r="G46" i="21"/>
  <c r="I46" i="21"/>
  <c r="K46" i="21"/>
  <c r="M46" i="21"/>
  <c r="O46" i="21"/>
  <c r="Q46" i="21"/>
  <c r="V46" i="21"/>
  <c r="G49" i="21"/>
  <c r="G41" i="21" s="1"/>
  <c r="I49" i="21"/>
  <c r="K49" i="21"/>
  <c r="O49" i="21"/>
  <c r="O41" i="21" s="1"/>
  <c r="Q49" i="21"/>
  <c r="V49" i="21"/>
  <c r="G51" i="21"/>
  <c r="M51" i="21" s="1"/>
  <c r="I51" i="21"/>
  <c r="I41" i="21" s="1"/>
  <c r="K51" i="21"/>
  <c r="O51" i="21"/>
  <c r="Q51" i="21"/>
  <c r="Q41" i="21" s="1"/>
  <c r="V51" i="21"/>
  <c r="G55" i="21"/>
  <c r="M55" i="21" s="1"/>
  <c r="I55" i="21"/>
  <c r="K55" i="21"/>
  <c r="O55" i="21"/>
  <c r="Q55" i="21"/>
  <c r="V55" i="21"/>
  <c r="G59" i="21"/>
  <c r="I59" i="21"/>
  <c r="K59" i="21"/>
  <c r="M59" i="21"/>
  <c r="O59" i="21"/>
  <c r="Q59" i="21"/>
  <c r="V59" i="21"/>
  <c r="AE64" i="21"/>
  <c r="G166" i="20"/>
  <c r="BA122" i="20"/>
  <c r="BA115" i="20"/>
  <c r="BA109" i="20"/>
  <c r="BA17" i="20"/>
  <c r="BA10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6" i="20"/>
  <c r="I16" i="20"/>
  <c r="K16" i="20"/>
  <c r="M16" i="20"/>
  <c r="O16" i="20"/>
  <c r="Q16" i="20"/>
  <c r="V16" i="20"/>
  <c r="G22" i="20"/>
  <c r="I22" i="20"/>
  <c r="K22" i="20"/>
  <c r="M22" i="20"/>
  <c r="O22" i="20"/>
  <c r="Q22" i="20"/>
  <c r="V22" i="20"/>
  <c r="G36" i="20"/>
  <c r="M36" i="20" s="1"/>
  <c r="I36" i="20"/>
  <c r="K36" i="20"/>
  <c r="O36" i="20"/>
  <c r="O8" i="20" s="1"/>
  <c r="Q36" i="20"/>
  <c r="V36" i="20"/>
  <c r="G39" i="20"/>
  <c r="M39" i="20" s="1"/>
  <c r="I39" i="20"/>
  <c r="K39" i="20"/>
  <c r="O39" i="20"/>
  <c r="Q39" i="20"/>
  <c r="V39" i="20"/>
  <c r="G42" i="20"/>
  <c r="I42" i="20"/>
  <c r="K42" i="20"/>
  <c r="M42" i="20"/>
  <c r="O42" i="20"/>
  <c r="Q42" i="20"/>
  <c r="V42" i="20"/>
  <c r="G48" i="20"/>
  <c r="I48" i="20"/>
  <c r="K48" i="20"/>
  <c r="M48" i="20"/>
  <c r="O48" i="20"/>
  <c r="Q48" i="20"/>
  <c r="V48" i="20"/>
  <c r="G51" i="20"/>
  <c r="M51" i="20" s="1"/>
  <c r="I51" i="20"/>
  <c r="K51" i="20"/>
  <c r="O51" i="20"/>
  <c r="Q51" i="20"/>
  <c r="V51" i="20"/>
  <c r="G54" i="20"/>
  <c r="I54" i="20"/>
  <c r="K54" i="20"/>
  <c r="M54" i="20"/>
  <c r="O54" i="20"/>
  <c r="Q54" i="20"/>
  <c r="V54" i="20"/>
  <c r="G57" i="20"/>
  <c r="M57" i="20" s="1"/>
  <c r="I57" i="20"/>
  <c r="K57" i="20"/>
  <c r="O57" i="20"/>
  <c r="Q57" i="20"/>
  <c r="V57" i="20"/>
  <c r="G60" i="20"/>
  <c r="I60" i="20"/>
  <c r="K60" i="20"/>
  <c r="M60" i="20"/>
  <c r="O60" i="20"/>
  <c r="Q60" i="20"/>
  <c r="V60" i="20"/>
  <c r="G70" i="20"/>
  <c r="M70" i="20" s="1"/>
  <c r="I70" i="20"/>
  <c r="K70" i="20"/>
  <c r="O70" i="20"/>
  <c r="Q70" i="20"/>
  <c r="V70" i="20"/>
  <c r="G72" i="20"/>
  <c r="I72" i="20"/>
  <c r="K72" i="20"/>
  <c r="M72" i="20"/>
  <c r="O72" i="20"/>
  <c r="Q72" i="20"/>
  <c r="V72" i="20"/>
  <c r="G76" i="20"/>
  <c r="M76" i="20" s="1"/>
  <c r="I76" i="20"/>
  <c r="K76" i="20"/>
  <c r="O76" i="20"/>
  <c r="Q76" i="20"/>
  <c r="V76" i="20"/>
  <c r="G80" i="20"/>
  <c r="I80" i="20"/>
  <c r="K80" i="20"/>
  <c r="M80" i="20"/>
  <c r="O80" i="20"/>
  <c r="Q80" i="20"/>
  <c r="V80" i="20"/>
  <c r="G82" i="20"/>
  <c r="M82" i="20" s="1"/>
  <c r="I82" i="20"/>
  <c r="K82" i="20"/>
  <c r="O82" i="20"/>
  <c r="Q82" i="20"/>
  <c r="V82" i="20"/>
  <c r="G86" i="20"/>
  <c r="M86" i="20" s="1"/>
  <c r="I86" i="20"/>
  <c r="K86" i="20"/>
  <c r="K85" i="20" s="1"/>
  <c r="O86" i="20"/>
  <c r="Q86" i="20"/>
  <c r="V86" i="20"/>
  <c r="V85" i="20" s="1"/>
  <c r="G91" i="20"/>
  <c r="I91" i="20"/>
  <c r="K91" i="20"/>
  <c r="M91" i="20"/>
  <c r="O91" i="20"/>
  <c r="Q91" i="20"/>
  <c r="V91" i="20"/>
  <c r="G93" i="20"/>
  <c r="G85" i="20" s="1"/>
  <c r="I93" i="20"/>
  <c r="K93" i="20"/>
  <c r="O93" i="20"/>
  <c r="O85" i="20" s="1"/>
  <c r="Q93" i="20"/>
  <c r="V93" i="20"/>
  <c r="G95" i="20"/>
  <c r="M95" i="20" s="1"/>
  <c r="I95" i="20"/>
  <c r="I85" i="20" s="1"/>
  <c r="K95" i="20"/>
  <c r="O95" i="20"/>
  <c r="Q95" i="20"/>
  <c r="Q85" i="20" s="1"/>
  <c r="V95" i="20"/>
  <c r="G99" i="20"/>
  <c r="M99" i="20" s="1"/>
  <c r="I99" i="20"/>
  <c r="K99" i="20"/>
  <c r="O99" i="20"/>
  <c r="Q99" i="20"/>
  <c r="V99" i="20"/>
  <c r="G103" i="20"/>
  <c r="I103" i="20"/>
  <c r="K103" i="20"/>
  <c r="M103" i="20"/>
  <c r="O103" i="20"/>
  <c r="Q103" i="20"/>
  <c r="V103" i="20"/>
  <c r="G108" i="20"/>
  <c r="M108" i="20" s="1"/>
  <c r="M107" i="20" s="1"/>
  <c r="I108" i="20"/>
  <c r="I107" i="20" s="1"/>
  <c r="K108" i="20"/>
  <c r="O108" i="20"/>
  <c r="Q108" i="20"/>
  <c r="Q107" i="20" s="1"/>
  <c r="V108" i="20"/>
  <c r="G114" i="20"/>
  <c r="M114" i="20" s="1"/>
  <c r="I114" i="20"/>
  <c r="K114" i="20"/>
  <c r="K107" i="20" s="1"/>
  <c r="O114" i="20"/>
  <c r="Q114" i="20"/>
  <c r="V114" i="20"/>
  <c r="V107" i="20" s="1"/>
  <c r="G118" i="20"/>
  <c r="I118" i="20"/>
  <c r="K118" i="20"/>
  <c r="M118" i="20"/>
  <c r="O118" i="20"/>
  <c r="Q118" i="20"/>
  <c r="V118" i="20"/>
  <c r="G121" i="20"/>
  <c r="M121" i="20" s="1"/>
  <c r="I121" i="20"/>
  <c r="K121" i="20"/>
  <c r="O121" i="20"/>
  <c r="O107" i="20" s="1"/>
  <c r="Q121" i="20"/>
  <c r="V121" i="20"/>
  <c r="G127" i="20"/>
  <c r="M127" i="20" s="1"/>
  <c r="I127" i="20"/>
  <c r="K127" i="20"/>
  <c r="O127" i="20"/>
  <c r="Q127" i="20"/>
  <c r="V127" i="20"/>
  <c r="G133" i="20"/>
  <c r="I133" i="20"/>
  <c r="K133" i="20"/>
  <c r="O133" i="20"/>
  <c r="Q133" i="20"/>
  <c r="V133" i="20"/>
  <c r="G134" i="20"/>
  <c r="I134" i="20"/>
  <c r="K134" i="20"/>
  <c r="M134" i="20"/>
  <c r="M133" i="20" s="1"/>
  <c r="O134" i="20"/>
  <c r="Q134" i="20"/>
  <c r="V134" i="20"/>
  <c r="G138" i="20"/>
  <c r="K138" i="20"/>
  <c r="O138" i="20"/>
  <c r="V138" i="20"/>
  <c r="G139" i="20"/>
  <c r="M139" i="20" s="1"/>
  <c r="M138" i="20" s="1"/>
  <c r="I139" i="20"/>
  <c r="I138" i="20" s="1"/>
  <c r="K139" i="20"/>
  <c r="O139" i="20"/>
  <c r="Q139" i="20"/>
  <c r="Q138" i="20" s="1"/>
  <c r="V139" i="20"/>
  <c r="G145" i="20"/>
  <c r="I145" i="20"/>
  <c r="I144" i="20" s="1"/>
  <c r="K145" i="20"/>
  <c r="M145" i="20"/>
  <c r="O145" i="20"/>
  <c r="Q145" i="20"/>
  <c r="Q144" i="20" s="1"/>
  <c r="V145" i="20"/>
  <c r="G150" i="20"/>
  <c r="M150" i="20" s="1"/>
  <c r="I150" i="20"/>
  <c r="K150" i="20"/>
  <c r="O150" i="20"/>
  <c r="O144" i="20" s="1"/>
  <c r="Q150" i="20"/>
  <c r="V150" i="20"/>
  <c r="G155" i="20"/>
  <c r="I155" i="20"/>
  <c r="K155" i="20"/>
  <c r="M155" i="20"/>
  <c r="O155" i="20"/>
  <c r="Q155" i="20"/>
  <c r="V155" i="20"/>
  <c r="G159" i="20"/>
  <c r="M159" i="20" s="1"/>
  <c r="I159" i="20"/>
  <c r="K159" i="20"/>
  <c r="K144" i="20" s="1"/>
  <c r="O159" i="20"/>
  <c r="Q159" i="20"/>
  <c r="V159" i="20"/>
  <c r="V144" i="20" s="1"/>
  <c r="G161" i="20"/>
  <c r="I161" i="20"/>
  <c r="K161" i="20"/>
  <c r="M161" i="20"/>
  <c r="O161" i="20"/>
  <c r="Q161" i="20"/>
  <c r="V161" i="20"/>
  <c r="G163" i="20"/>
  <c r="M163" i="20" s="1"/>
  <c r="I163" i="20"/>
  <c r="K163" i="20"/>
  <c r="O163" i="20"/>
  <c r="Q163" i="20"/>
  <c r="V163" i="20"/>
  <c r="AE166" i="20"/>
  <c r="AF166" i="20"/>
  <c r="G69" i="19"/>
  <c r="BA24" i="19"/>
  <c r="BA22" i="19"/>
  <c r="BA13" i="19"/>
  <c r="BA10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1" i="19"/>
  <c r="K11" i="19"/>
  <c r="O11" i="19"/>
  <c r="V11" i="19"/>
  <c r="G12" i="19"/>
  <c r="I12" i="19"/>
  <c r="I11" i="19" s="1"/>
  <c r="K12" i="19"/>
  <c r="M12" i="19"/>
  <c r="M11" i="19" s="1"/>
  <c r="O12" i="19"/>
  <c r="Q12" i="19"/>
  <c r="Q11" i="19" s="1"/>
  <c r="V12" i="19"/>
  <c r="G15" i="19"/>
  <c r="I15" i="19"/>
  <c r="I14" i="19" s="1"/>
  <c r="K15" i="19"/>
  <c r="M15" i="19"/>
  <c r="O15" i="19"/>
  <c r="Q15" i="19"/>
  <c r="Q14" i="19" s="1"/>
  <c r="V15" i="19"/>
  <c r="G16" i="19"/>
  <c r="M16" i="19" s="1"/>
  <c r="I16" i="19"/>
  <c r="K16" i="19"/>
  <c r="K14" i="19" s="1"/>
  <c r="O16" i="19"/>
  <c r="Q16" i="19"/>
  <c r="V16" i="19"/>
  <c r="V14" i="19" s="1"/>
  <c r="G17" i="19"/>
  <c r="I17" i="19"/>
  <c r="K17" i="19"/>
  <c r="M17" i="19"/>
  <c r="O17" i="19"/>
  <c r="Q17" i="19"/>
  <c r="V17" i="19"/>
  <c r="G18" i="19"/>
  <c r="G14" i="19" s="1"/>
  <c r="I18" i="19"/>
  <c r="K18" i="19"/>
  <c r="O18" i="19"/>
  <c r="O14" i="19" s="1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8" i="19"/>
  <c r="I28" i="19"/>
  <c r="K28" i="19"/>
  <c r="M28" i="19"/>
  <c r="O28" i="19"/>
  <c r="Q28" i="19"/>
  <c r="V28" i="19"/>
  <c r="G30" i="19"/>
  <c r="M30" i="19" s="1"/>
  <c r="I30" i="19"/>
  <c r="K30" i="19"/>
  <c r="O30" i="19"/>
  <c r="Q30" i="19"/>
  <c r="V30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3" i="19"/>
  <c r="M53" i="19" s="1"/>
  <c r="I53" i="19"/>
  <c r="K53" i="19"/>
  <c r="O53" i="19"/>
  <c r="Q53" i="19"/>
  <c r="V53" i="19"/>
  <c r="G55" i="19"/>
  <c r="G54" i="19" s="1"/>
  <c r="I55" i="19"/>
  <c r="K55" i="19"/>
  <c r="K54" i="19" s="1"/>
  <c r="O55" i="19"/>
  <c r="O54" i="19" s="1"/>
  <c r="Q55" i="19"/>
  <c r="V55" i="19"/>
  <c r="V54" i="19" s="1"/>
  <c r="G56" i="19"/>
  <c r="I56" i="19"/>
  <c r="I54" i="19" s="1"/>
  <c r="K56" i="19"/>
  <c r="M56" i="19"/>
  <c r="O56" i="19"/>
  <c r="Q56" i="19"/>
  <c r="Q54" i="19" s="1"/>
  <c r="V56" i="19"/>
  <c r="G58" i="19"/>
  <c r="I58" i="19"/>
  <c r="I57" i="19" s="1"/>
  <c r="K58" i="19"/>
  <c r="M58" i="19"/>
  <c r="O58" i="19"/>
  <c r="Q58" i="19"/>
  <c r="Q57" i="19" s="1"/>
  <c r="V58" i="19"/>
  <c r="G59" i="19"/>
  <c r="G57" i="19" s="1"/>
  <c r="I59" i="19"/>
  <c r="K59" i="19"/>
  <c r="O59" i="19"/>
  <c r="O57" i="19" s="1"/>
  <c r="Q59" i="19"/>
  <c r="V59" i="19"/>
  <c r="G61" i="19"/>
  <c r="I61" i="19"/>
  <c r="K61" i="19"/>
  <c r="M61" i="19"/>
  <c r="O61" i="19"/>
  <c r="Q61" i="19"/>
  <c r="V61" i="19"/>
  <c r="G63" i="19"/>
  <c r="M63" i="19" s="1"/>
  <c r="I63" i="19"/>
  <c r="K63" i="19"/>
  <c r="K57" i="19" s="1"/>
  <c r="O63" i="19"/>
  <c r="Q63" i="19"/>
  <c r="V63" i="19"/>
  <c r="V57" i="19" s="1"/>
  <c r="G65" i="19"/>
  <c r="I65" i="19"/>
  <c r="K65" i="19"/>
  <c r="M65" i="19"/>
  <c r="O65" i="19"/>
  <c r="Q65" i="19"/>
  <c r="V65" i="19"/>
  <c r="G67" i="19"/>
  <c r="M67" i="19" s="1"/>
  <c r="I67" i="19"/>
  <c r="K67" i="19"/>
  <c r="O67" i="19"/>
  <c r="Q67" i="19"/>
  <c r="V67" i="19"/>
  <c r="AE69" i="19"/>
  <c r="AF69" i="19"/>
  <c r="G478" i="18"/>
  <c r="BA333" i="18"/>
  <c r="BA233" i="18"/>
  <c r="BA89" i="18"/>
  <c r="BA29" i="18"/>
  <c r="BA25" i="18"/>
  <c r="BA14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3" i="18"/>
  <c r="I13" i="18"/>
  <c r="K13" i="18"/>
  <c r="M13" i="18"/>
  <c r="O13" i="18"/>
  <c r="Q13" i="18"/>
  <c r="V13" i="18"/>
  <c r="G24" i="18"/>
  <c r="I24" i="18"/>
  <c r="K24" i="18"/>
  <c r="M24" i="18"/>
  <c r="O24" i="18"/>
  <c r="Q24" i="18"/>
  <c r="V24" i="18"/>
  <c r="G28" i="18"/>
  <c r="M28" i="18" s="1"/>
  <c r="I28" i="18"/>
  <c r="K28" i="18"/>
  <c r="O28" i="18"/>
  <c r="O8" i="18" s="1"/>
  <c r="Q28" i="18"/>
  <c r="V28" i="18"/>
  <c r="G32" i="18"/>
  <c r="M32" i="18" s="1"/>
  <c r="I32" i="18"/>
  <c r="K32" i="18"/>
  <c r="O32" i="18"/>
  <c r="Q32" i="18"/>
  <c r="V32" i="18"/>
  <c r="G35" i="18"/>
  <c r="I35" i="18"/>
  <c r="K35" i="18"/>
  <c r="M35" i="18"/>
  <c r="O35" i="18"/>
  <c r="Q35" i="18"/>
  <c r="V35" i="18"/>
  <c r="G38" i="18"/>
  <c r="I38" i="18"/>
  <c r="K38" i="18"/>
  <c r="M38" i="18"/>
  <c r="O38" i="18"/>
  <c r="Q38" i="18"/>
  <c r="V38" i="18"/>
  <c r="G50" i="18"/>
  <c r="M50" i="18" s="1"/>
  <c r="I50" i="18"/>
  <c r="K50" i="18"/>
  <c r="O50" i="18"/>
  <c r="Q50" i="18"/>
  <c r="V50" i="18"/>
  <c r="G54" i="18"/>
  <c r="M54" i="18" s="1"/>
  <c r="I54" i="18"/>
  <c r="K54" i="18"/>
  <c r="O54" i="18"/>
  <c r="Q54" i="18"/>
  <c r="V54" i="18"/>
  <c r="G63" i="18"/>
  <c r="I63" i="18"/>
  <c r="K63" i="18"/>
  <c r="M63" i="18"/>
  <c r="O63" i="18"/>
  <c r="Q63" i="18"/>
  <c r="V63" i="18"/>
  <c r="G68" i="18"/>
  <c r="I68" i="18"/>
  <c r="K68" i="18"/>
  <c r="M68" i="18"/>
  <c r="O68" i="18"/>
  <c r="Q68" i="18"/>
  <c r="V68" i="18"/>
  <c r="G71" i="18"/>
  <c r="M71" i="18" s="1"/>
  <c r="I71" i="18"/>
  <c r="K71" i="18"/>
  <c r="O71" i="18"/>
  <c r="Q71" i="18"/>
  <c r="V71" i="18"/>
  <c r="G73" i="18"/>
  <c r="I73" i="18"/>
  <c r="K73" i="18"/>
  <c r="M73" i="18"/>
  <c r="O73" i="18"/>
  <c r="Q73" i="18"/>
  <c r="V73" i="18"/>
  <c r="G80" i="18"/>
  <c r="M80" i="18" s="1"/>
  <c r="I80" i="18"/>
  <c r="K80" i="18"/>
  <c r="O80" i="18"/>
  <c r="Q80" i="18"/>
  <c r="V80" i="18"/>
  <c r="G88" i="18"/>
  <c r="I88" i="18"/>
  <c r="K88" i="18"/>
  <c r="M88" i="18"/>
  <c r="O88" i="18"/>
  <c r="Q88" i="18"/>
  <c r="V88" i="18"/>
  <c r="G92" i="18"/>
  <c r="M92" i="18" s="1"/>
  <c r="I92" i="18"/>
  <c r="K92" i="18"/>
  <c r="O92" i="18"/>
  <c r="Q92" i="18"/>
  <c r="V92" i="18"/>
  <c r="G97" i="18"/>
  <c r="I97" i="18"/>
  <c r="K97" i="18"/>
  <c r="M97" i="18"/>
  <c r="O97" i="18"/>
  <c r="Q97" i="18"/>
  <c r="V97" i="18"/>
  <c r="G99" i="18"/>
  <c r="M99" i="18" s="1"/>
  <c r="I99" i="18"/>
  <c r="K99" i="18"/>
  <c r="O99" i="18"/>
  <c r="Q99" i="18"/>
  <c r="V99" i="18"/>
  <c r="G106" i="18"/>
  <c r="I106" i="18"/>
  <c r="K106" i="18"/>
  <c r="M106" i="18"/>
  <c r="O106" i="18"/>
  <c r="Q106" i="18"/>
  <c r="V106" i="18"/>
  <c r="G108" i="18"/>
  <c r="M108" i="18" s="1"/>
  <c r="I108" i="18"/>
  <c r="K108" i="18"/>
  <c r="O108" i="18"/>
  <c r="Q108" i="18"/>
  <c r="V108" i="18"/>
  <c r="G111" i="18"/>
  <c r="I111" i="18"/>
  <c r="K111" i="18"/>
  <c r="M111" i="18"/>
  <c r="O111" i="18"/>
  <c r="Q111" i="18"/>
  <c r="V111" i="18"/>
  <c r="G115" i="18"/>
  <c r="M115" i="18" s="1"/>
  <c r="I115" i="18"/>
  <c r="K115" i="18"/>
  <c r="O115" i="18"/>
  <c r="Q115" i="18"/>
  <c r="V115" i="18"/>
  <c r="G119" i="18"/>
  <c r="I119" i="18"/>
  <c r="K119" i="18"/>
  <c r="M119" i="18"/>
  <c r="O119" i="18"/>
  <c r="Q119" i="18"/>
  <c r="V119" i="18"/>
  <c r="G122" i="18"/>
  <c r="M122" i="18" s="1"/>
  <c r="I122" i="18"/>
  <c r="K122" i="18"/>
  <c r="O122" i="18"/>
  <c r="Q122" i="18"/>
  <c r="V122" i="18"/>
  <c r="G125" i="18"/>
  <c r="M125" i="18" s="1"/>
  <c r="I125" i="18"/>
  <c r="K125" i="18"/>
  <c r="K124" i="18" s="1"/>
  <c r="O125" i="18"/>
  <c r="Q125" i="18"/>
  <c r="V125" i="18"/>
  <c r="V124" i="18" s="1"/>
  <c r="G132" i="18"/>
  <c r="I132" i="18"/>
  <c r="K132" i="18"/>
  <c r="M132" i="18"/>
  <c r="O132" i="18"/>
  <c r="Q132" i="18"/>
  <c r="V132" i="18"/>
  <c r="G139" i="18"/>
  <c r="G124" i="18" s="1"/>
  <c r="I139" i="18"/>
  <c r="K139" i="18"/>
  <c r="O139" i="18"/>
  <c r="O124" i="18" s="1"/>
  <c r="Q139" i="18"/>
  <c r="V139" i="18"/>
  <c r="G159" i="18"/>
  <c r="M159" i="18" s="1"/>
  <c r="I159" i="18"/>
  <c r="I124" i="18" s="1"/>
  <c r="K159" i="18"/>
  <c r="O159" i="18"/>
  <c r="Q159" i="18"/>
  <c r="Q124" i="18" s="1"/>
  <c r="V159" i="18"/>
  <c r="G185" i="18"/>
  <c r="M185" i="18" s="1"/>
  <c r="I185" i="18"/>
  <c r="K185" i="18"/>
  <c r="O185" i="18"/>
  <c r="Q185" i="18"/>
  <c r="V185" i="18"/>
  <c r="G199" i="18"/>
  <c r="I199" i="18"/>
  <c r="K199" i="18"/>
  <c r="M199" i="18"/>
  <c r="O199" i="18"/>
  <c r="Q199" i="18"/>
  <c r="V199" i="18"/>
  <c r="G203" i="18"/>
  <c r="M203" i="18" s="1"/>
  <c r="I203" i="18"/>
  <c r="K203" i="18"/>
  <c r="O203" i="18"/>
  <c r="Q203" i="18"/>
  <c r="V203" i="18"/>
  <c r="G207" i="18"/>
  <c r="M207" i="18" s="1"/>
  <c r="I207" i="18"/>
  <c r="K207" i="18"/>
  <c r="O207" i="18"/>
  <c r="Q207" i="18"/>
  <c r="V207" i="18"/>
  <c r="G212" i="18"/>
  <c r="I212" i="18"/>
  <c r="I211" i="18" s="1"/>
  <c r="K212" i="18"/>
  <c r="M212" i="18"/>
  <c r="O212" i="18"/>
  <c r="Q212" i="18"/>
  <c r="Q211" i="18" s="1"/>
  <c r="V212" i="18"/>
  <c r="G232" i="18"/>
  <c r="G211" i="18" s="1"/>
  <c r="I232" i="18"/>
  <c r="K232" i="18"/>
  <c r="K211" i="18" s="1"/>
  <c r="O232" i="18"/>
  <c r="O211" i="18" s="1"/>
  <c r="Q232" i="18"/>
  <c r="V232" i="18"/>
  <c r="V211" i="18" s="1"/>
  <c r="G253" i="18"/>
  <c r="I253" i="18"/>
  <c r="K253" i="18"/>
  <c r="M253" i="18"/>
  <c r="O253" i="18"/>
  <c r="Q253" i="18"/>
  <c r="V253" i="18"/>
  <c r="G257" i="18"/>
  <c r="M257" i="18" s="1"/>
  <c r="I257" i="18"/>
  <c r="K257" i="18"/>
  <c r="O257" i="18"/>
  <c r="Q257" i="18"/>
  <c r="V257" i="18"/>
  <c r="G261" i="18"/>
  <c r="I261" i="18"/>
  <c r="K261" i="18"/>
  <c r="M261" i="18"/>
  <c r="O261" i="18"/>
  <c r="Q261" i="18"/>
  <c r="V261" i="18"/>
  <c r="G265" i="18"/>
  <c r="O265" i="18"/>
  <c r="G266" i="18"/>
  <c r="I266" i="18"/>
  <c r="I265" i="18" s="1"/>
  <c r="K266" i="18"/>
  <c r="M266" i="18"/>
  <c r="O266" i="18"/>
  <c r="Q266" i="18"/>
  <c r="Q265" i="18" s="1"/>
  <c r="V266" i="18"/>
  <c r="G272" i="18"/>
  <c r="M272" i="18" s="1"/>
  <c r="I272" i="18"/>
  <c r="K272" i="18"/>
  <c r="K265" i="18" s="1"/>
  <c r="O272" i="18"/>
  <c r="Q272" i="18"/>
  <c r="V272" i="18"/>
  <c r="V265" i="18" s="1"/>
  <c r="G276" i="18"/>
  <c r="I276" i="18"/>
  <c r="K276" i="18"/>
  <c r="M276" i="18"/>
  <c r="O276" i="18"/>
  <c r="Q276" i="18"/>
  <c r="V276" i="18"/>
  <c r="G278" i="18"/>
  <c r="K278" i="18"/>
  <c r="O278" i="18"/>
  <c r="V278" i="18"/>
  <c r="G279" i="18"/>
  <c r="I279" i="18"/>
  <c r="I278" i="18" s="1"/>
  <c r="K279" i="18"/>
  <c r="M279" i="18"/>
  <c r="M278" i="18" s="1"/>
  <c r="O279" i="18"/>
  <c r="Q279" i="18"/>
  <c r="Q278" i="18" s="1"/>
  <c r="V279" i="18"/>
  <c r="G282" i="18"/>
  <c r="I282" i="18"/>
  <c r="I281" i="18" s="1"/>
  <c r="K282" i="18"/>
  <c r="M282" i="18"/>
  <c r="O282" i="18"/>
  <c r="Q282" i="18"/>
  <c r="Q281" i="18" s="1"/>
  <c r="V282" i="18"/>
  <c r="G285" i="18"/>
  <c r="G281" i="18" s="1"/>
  <c r="I285" i="18"/>
  <c r="K285" i="18"/>
  <c r="O285" i="18"/>
  <c r="O281" i="18" s="1"/>
  <c r="Q285" i="18"/>
  <c r="V285" i="18"/>
  <c r="G288" i="18"/>
  <c r="I288" i="18"/>
  <c r="K288" i="18"/>
  <c r="M288" i="18"/>
  <c r="O288" i="18"/>
  <c r="Q288" i="18"/>
  <c r="V288" i="18"/>
  <c r="G295" i="18"/>
  <c r="M295" i="18" s="1"/>
  <c r="I295" i="18"/>
  <c r="K295" i="18"/>
  <c r="K281" i="18" s="1"/>
  <c r="O295" i="18"/>
  <c r="Q295" i="18"/>
  <c r="V295" i="18"/>
  <c r="V281" i="18" s="1"/>
  <c r="G298" i="18"/>
  <c r="I298" i="18"/>
  <c r="K298" i="18"/>
  <c r="M298" i="18"/>
  <c r="O298" i="18"/>
  <c r="Q298" i="18"/>
  <c r="V298" i="18"/>
  <c r="G303" i="18"/>
  <c r="M303" i="18" s="1"/>
  <c r="I303" i="18"/>
  <c r="K303" i="18"/>
  <c r="O303" i="18"/>
  <c r="Q303" i="18"/>
  <c r="V303" i="18"/>
  <c r="G307" i="18"/>
  <c r="I307" i="18"/>
  <c r="K307" i="18"/>
  <c r="M307" i="18"/>
  <c r="O307" i="18"/>
  <c r="Q307" i="18"/>
  <c r="V307" i="18"/>
  <c r="G312" i="18"/>
  <c r="M312" i="18" s="1"/>
  <c r="I312" i="18"/>
  <c r="K312" i="18"/>
  <c r="O312" i="18"/>
  <c r="Q312" i="18"/>
  <c r="V312" i="18"/>
  <c r="G316" i="18"/>
  <c r="I316" i="18"/>
  <c r="K316" i="18"/>
  <c r="M316" i="18"/>
  <c r="O316" i="18"/>
  <c r="Q316" i="18"/>
  <c r="V316" i="18"/>
  <c r="G323" i="18"/>
  <c r="M323" i="18" s="1"/>
  <c r="I323" i="18"/>
  <c r="K323" i="18"/>
  <c r="O323" i="18"/>
  <c r="Q323" i="18"/>
  <c r="V323" i="18"/>
  <c r="G326" i="18"/>
  <c r="I326" i="18"/>
  <c r="K326" i="18"/>
  <c r="M326" i="18"/>
  <c r="O326" i="18"/>
  <c r="Q326" i="18"/>
  <c r="V326" i="18"/>
  <c r="G332" i="18"/>
  <c r="M332" i="18" s="1"/>
  <c r="I332" i="18"/>
  <c r="K332" i="18"/>
  <c r="O332" i="18"/>
  <c r="Q332" i="18"/>
  <c r="V332" i="18"/>
  <c r="G336" i="18"/>
  <c r="I336" i="18"/>
  <c r="K336" i="18"/>
  <c r="M336" i="18"/>
  <c r="O336" i="18"/>
  <c r="Q336" i="18"/>
  <c r="V336" i="18"/>
  <c r="G344" i="18"/>
  <c r="M344" i="18" s="1"/>
  <c r="I344" i="18"/>
  <c r="K344" i="18"/>
  <c r="O344" i="18"/>
  <c r="Q344" i="18"/>
  <c r="V344" i="18"/>
  <c r="G351" i="18"/>
  <c r="I351" i="18"/>
  <c r="K351" i="18"/>
  <c r="M351" i="18"/>
  <c r="O351" i="18"/>
  <c r="Q351" i="18"/>
  <c r="V351" i="18"/>
  <c r="G353" i="18"/>
  <c r="M353" i="18" s="1"/>
  <c r="I353" i="18"/>
  <c r="K353" i="18"/>
  <c r="O353" i="18"/>
  <c r="Q353" i="18"/>
  <c r="V353" i="18"/>
  <c r="G356" i="18"/>
  <c r="M356" i="18" s="1"/>
  <c r="I356" i="18"/>
  <c r="K356" i="18"/>
  <c r="K355" i="18" s="1"/>
  <c r="O356" i="18"/>
  <c r="O355" i="18" s="1"/>
  <c r="Q356" i="18"/>
  <c r="V356" i="18"/>
  <c r="V355" i="18" s="1"/>
  <c r="G359" i="18"/>
  <c r="I359" i="18"/>
  <c r="I355" i="18" s="1"/>
  <c r="K359" i="18"/>
  <c r="M359" i="18"/>
  <c r="O359" i="18"/>
  <c r="Q359" i="18"/>
  <c r="Q355" i="18" s="1"/>
  <c r="V359" i="18"/>
  <c r="G362" i="18"/>
  <c r="M362" i="18" s="1"/>
  <c r="I362" i="18"/>
  <c r="K362" i="18"/>
  <c r="O362" i="18"/>
  <c r="Q362" i="18"/>
  <c r="V362" i="18"/>
  <c r="G372" i="18"/>
  <c r="I372" i="18"/>
  <c r="K372" i="18"/>
  <c r="M372" i="18"/>
  <c r="O372" i="18"/>
  <c r="Q372" i="18"/>
  <c r="V372" i="18"/>
  <c r="G374" i="18"/>
  <c r="M374" i="18" s="1"/>
  <c r="I374" i="18"/>
  <c r="K374" i="18"/>
  <c r="O374" i="18"/>
  <c r="Q374" i="18"/>
  <c r="V374" i="18"/>
  <c r="G376" i="18"/>
  <c r="I376" i="18"/>
  <c r="K376" i="18"/>
  <c r="M376" i="18"/>
  <c r="O376" i="18"/>
  <c r="Q376" i="18"/>
  <c r="V376" i="18"/>
  <c r="G378" i="18"/>
  <c r="M378" i="18" s="1"/>
  <c r="I378" i="18"/>
  <c r="K378" i="18"/>
  <c r="O378" i="18"/>
  <c r="Q378" i="18"/>
  <c r="V378" i="18"/>
  <c r="G382" i="18"/>
  <c r="I382" i="18"/>
  <c r="K382" i="18"/>
  <c r="M382" i="18"/>
  <c r="O382" i="18"/>
  <c r="Q382" i="18"/>
  <c r="V382" i="18"/>
  <c r="G386" i="18"/>
  <c r="M386" i="18" s="1"/>
  <c r="I386" i="18"/>
  <c r="K386" i="18"/>
  <c r="O386" i="18"/>
  <c r="Q386" i="18"/>
  <c r="V386" i="18"/>
  <c r="G388" i="18"/>
  <c r="I388" i="18"/>
  <c r="K388" i="18"/>
  <c r="M388" i="18"/>
  <c r="O388" i="18"/>
  <c r="Q388" i="18"/>
  <c r="V388" i="18"/>
  <c r="G392" i="18"/>
  <c r="M392" i="18" s="1"/>
  <c r="I392" i="18"/>
  <c r="K392" i="18"/>
  <c r="O392" i="18"/>
  <c r="Q392" i="18"/>
  <c r="V392" i="18"/>
  <c r="G396" i="18"/>
  <c r="I396" i="18"/>
  <c r="K396" i="18"/>
  <c r="M396" i="18"/>
  <c r="O396" i="18"/>
  <c r="Q396" i="18"/>
  <c r="V396" i="18"/>
  <c r="G399" i="18"/>
  <c r="M399" i="18" s="1"/>
  <c r="I399" i="18"/>
  <c r="K399" i="18"/>
  <c r="O399" i="18"/>
  <c r="Q399" i="18"/>
  <c r="V399" i="18"/>
  <c r="G402" i="18"/>
  <c r="I402" i="18"/>
  <c r="K402" i="18"/>
  <c r="M402" i="18"/>
  <c r="O402" i="18"/>
  <c r="Q402" i="18"/>
  <c r="V402" i="18"/>
  <c r="G405" i="18"/>
  <c r="I405" i="18"/>
  <c r="I404" i="18" s="1"/>
  <c r="K405" i="18"/>
  <c r="M405" i="18"/>
  <c r="O405" i="18"/>
  <c r="Q405" i="18"/>
  <c r="Q404" i="18" s="1"/>
  <c r="V405" i="18"/>
  <c r="G408" i="18"/>
  <c r="G404" i="18" s="1"/>
  <c r="I408" i="18"/>
  <c r="K408" i="18"/>
  <c r="O408" i="18"/>
  <c r="O404" i="18" s="1"/>
  <c r="Q408" i="18"/>
  <c r="V408" i="18"/>
  <c r="G410" i="18"/>
  <c r="I410" i="18"/>
  <c r="K410" i="18"/>
  <c r="M410" i="18"/>
  <c r="O410" i="18"/>
  <c r="Q410" i="18"/>
  <c r="V410" i="18"/>
  <c r="G412" i="18"/>
  <c r="M412" i="18" s="1"/>
  <c r="I412" i="18"/>
  <c r="K412" i="18"/>
  <c r="K404" i="18" s="1"/>
  <c r="O412" i="18"/>
  <c r="Q412" i="18"/>
  <c r="V412" i="18"/>
  <c r="V404" i="18" s="1"/>
  <c r="G415" i="18"/>
  <c r="I415" i="18"/>
  <c r="K415" i="18"/>
  <c r="M415" i="18"/>
  <c r="O415" i="18"/>
  <c r="Q415" i="18"/>
  <c r="V415" i="18"/>
  <c r="G417" i="18"/>
  <c r="M417" i="18" s="1"/>
  <c r="I417" i="18"/>
  <c r="K417" i="18"/>
  <c r="O417" i="18"/>
  <c r="Q417" i="18"/>
  <c r="V417" i="18"/>
  <c r="G419" i="18"/>
  <c r="I419" i="18"/>
  <c r="K419" i="18"/>
  <c r="M419" i="18"/>
  <c r="O419" i="18"/>
  <c r="Q419" i="18"/>
  <c r="V419" i="18"/>
  <c r="G421" i="18"/>
  <c r="M421" i="18" s="1"/>
  <c r="I421" i="18"/>
  <c r="K421" i="18"/>
  <c r="O421" i="18"/>
  <c r="Q421" i="18"/>
  <c r="V421" i="18"/>
  <c r="G423" i="18"/>
  <c r="I423" i="18"/>
  <c r="K423" i="18"/>
  <c r="M423" i="18"/>
  <c r="O423" i="18"/>
  <c r="Q423" i="18"/>
  <c r="V423" i="18"/>
  <c r="G425" i="18"/>
  <c r="M425" i="18" s="1"/>
  <c r="I425" i="18"/>
  <c r="K425" i="18"/>
  <c r="O425" i="18"/>
  <c r="Q425" i="18"/>
  <c r="V425" i="18"/>
  <c r="G427" i="18"/>
  <c r="I427" i="18"/>
  <c r="K427" i="18"/>
  <c r="M427" i="18"/>
  <c r="O427" i="18"/>
  <c r="Q427" i="18"/>
  <c r="V427" i="18"/>
  <c r="G429" i="18"/>
  <c r="M429" i="18" s="1"/>
  <c r="I429" i="18"/>
  <c r="K429" i="18"/>
  <c r="O429" i="18"/>
  <c r="Q429" i="18"/>
  <c r="V429" i="18"/>
  <c r="G431" i="18"/>
  <c r="I431" i="18"/>
  <c r="K431" i="18"/>
  <c r="M431" i="18"/>
  <c r="O431" i="18"/>
  <c r="Q431" i="18"/>
  <c r="V431" i="18"/>
  <c r="G433" i="18"/>
  <c r="M433" i="18" s="1"/>
  <c r="I433" i="18"/>
  <c r="K433" i="18"/>
  <c r="O433" i="18"/>
  <c r="Q433" i="18"/>
  <c r="V433" i="18"/>
  <c r="G436" i="18"/>
  <c r="I436" i="18"/>
  <c r="K436" i="18"/>
  <c r="M436" i="18"/>
  <c r="O436" i="18"/>
  <c r="Q436" i="18"/>
  <c r="V436" i="18"/>
  <c r="G439" i="18"/>
  <c r="M439" i="18" s="1"/>
  <c r="I439" i="18"/>
  <c r="K439" i="18"/>
  <c r="O439" i="18"/>
  <c r="Q439" i="18"/>
  <c r="V439" i="18"/>
  <c r="G443" i="18"/>
  <c r="I443" i="18"/>
  <c r="K443" i="18"/>
  <c r="M443" i="18"/>
  <c r="O443" i="18"/>
  <c r="Q443" i="18"/>
  <c r="V443" i="18"/>
  <c r="G446" i="18"/>
  <c r="M446" i="18" s="1"/>
  <c r="I446" i="18"/>
  <c r="K446" i="18"/>
  <c r="O446" i="18"/>
  <c r="Q446" i="18"/>
  <c r="V446" i="18"/>
  <c r="G448" i="18"/>
  <c r="I448" i="18"/>
  <c r="K448" i="18"/>
  <c r="M448" i="18"/>
  <c r="O448" i="18"/>
  <c r="Q448" i="18"/>
  <c r="V448" i="18"/>
  <c r="G450" i="18"/>
  <c r="M450" i="18" s="1"/>
  <c r="I450" i="18"/>
  <c r="K450" i="18"/>
  <c r="O450" i="18"/>
  <c r="Q450" i="18"/>
  <c r="V450" i="18"/>
  <c r="G453" i="18"/>
  <c r="M453" i="18" s="1"/>
  <c r="M452" i="18" s="1"/>
  <c r="I453" i="18"/>
  <c r="K453" i="18"/>
  <c r="K452" i="18" s="1"/>
  <c r="O453" i="18"/>
  <c r="O452" i="18" s="1"/>
  <c r="Q453" i="18"/>
  <c r="V453" i="18"/>
  <c r="V452" i="18" s="1"/>
  <c r="G455" i="18"/>
  <c r="I455" i="18"/>
  <c r="I452" i="18" s="1"/>
  <c r="K455" i="18"/>
  <c r="M455" i="18"/>
  <c r="O455" i="18"/>
  <c r="Q455" i="18"/>
  <c r="Q452" i="18" s="1"/>
  <c r="V455" i="18"/>
  <c r="G459" i="18"/>
  <c r="M459" i="18" s="1"/>
  <c r="I459" i="18"/>
  <c r="K459" i="18"/>
  <c r="O459" i="18"/>
  <c r="Q459" i="18"/>
  <c r="V459" i="18"/>
  <c r="G464" i="18"/>
  <c r="I464" i="18"/>
  <c r="K464" i="18"/>
  <c r="M464" i="18"/>
  <c r="O464" i="18"/>
  <c r="Q464" i="18"/>
  <c r="V464" i="18"/>
  <c r="G468" i="18"/>
  <c r="K468" i="18"/>
  <c r="O468" i="18"/>
  <c r="V468" i="18"/>
  <c r="G469" i="18"/>
  <c r="I469" i="18"/>
  <c r="I468" i="18" s="1"/>
  <c r="K469" i="18"/>
  <c r="M469" i="18"/>
  <c r="M468" i="18" s="1"/>
  <c r="O469" i="18"/>
  <c r="Q469" i="18"/>
  <c r="Q468" i="18" s="1"/>
  <c r="V469" i="18"/>
  <c r="G474" i="18"/>
  <c r="K474" i="18"/>
  <c r="O474" i="18"/>
  <c r="V474" i="18"/>
  <c r="G475" i="18"/>
  <c r="I475" i="18"/>
  <c r="I474" i="18" s="1"/>
  <c r="K475" i="18"/>
  <c r="M475" i="18"/>
  <c r="M474" i="18" s="1"/>
  <c r="O475" i="18"/>
  <c r="Q475" i="18"/>
  <c r="Q474" i="18" s="1"/>
  <c r="V475" i="18"/>
  <c r="AE478" i="18"/>
  <c r="AF478" i="18"/>
  <c r="G293" i="17"/>
  <c r="BA243" i="17"/>
  <c r="BA182" i="17"/>
  <c r="BA120" i="17"/>
  <c r="BA61" i="17"/>
  <c r="BA47" i="17"/>
  <c r="BA34" i="17"/>
  <c r="BA28" i="17"/>
  <c r="BA20" i="17"/>
  <c r="BA10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9" i="17"/>
  <c r="I19" i="17"/>
  <c r="K19" i="17"/>
  <c r="M19" i="17"/>
  <c r="O19" i="17"/>
  <c r="Q19" i="17"/>
  <c r="V19" i="17"/>
  <c r="G27" i="17"/>
  <c r="I27" i="17"/>
  <c r="K27" i="17"/>
  <c r="M27" i="17"/>
  <c r="O27" i="17"/>
  <c r="Q27" i="17"/>
  <c r="V27" i="17"/>
  <c r="G33" i="17"/>
  <c r="M33" i="17" s="1"/>
  <c r="I33" i="17"/>
  <c r="K33" i="17"/>
  <c r="O33" i="17"/>
  <c r="O8" i="17" s="1"/>
  <c r="Q33" i="17"/>
  <c r="V33" i="17"/>
  <c r="G42" i="17"/>
  <c r="I42" i="17"/>
  <c r="K42" i="17"/>
  <c r="M42" i="17"/>
  <c r="O42" i="17"/>
  <c r="Q42" i="17"/>
  <c r="V42" i="17"/>
  <c r="G46" i="17"/>
  <c r="I46" i="17"/>
  <c r="K46" i="17"/>
  <c r="M46" i="17"/>
  <c r="O46" i="17"/>
  <c r="Q46" i="17"/>
  <c r="V46" i="17"/>
  <c r="G60" i="17"/>
  <c r="I60" i="17"/>
  <c r="K60" i="17"/>
  <c r="M60" i="17"/>
  <c r="O60" i="17"/>
  <c r="Q60" i="17"/>
  <c r="V60" i="17"/>
  <c r="G64" i="17"/>
  <c r="M64" i="17" s="1"/>
  <c r="I64" i="17"/>
  <c r="K64" i="17"/>
  <c r="O64" i="17"/>
  <c r="Q64" i="17"/>
  <c r="V64" i="17"/>
  <c r="G68" i="17"/>
  <c r="I68" i="17"/>
  <c r="K68" i="17"/>
  <c r="M68" i="17"/>
  <c r="O68" i="17"/>
  <c r="Q68" i="17"/>
  <c r="V68" i="17"/>
  <c r="G71" i="17"/>
  <c r="I71" i="17"/>
  <c r="K71" i="17"/>
  <c r="M71" i="17"/>
  <c r="O71" i="17"/>
  <c r="Q71" i="17"/>
  <c r="V71" i="17"/>
  <c r="G85" i="17"/>
  <c r="I85" i="17"/>
  <c r="K85" i="17"/>
  <c r="M85" i="17"/>
  <c r="O85" i="17"/>
  <c r="Q85" i="17"/>
  <c r="V85" i="17"/>
  <c r="G89" i="17"/>
  <c r="M89" i="17" s="1"/>
  <c r="I89" i="17"/>
  <c r="K89" i="17"/>
  <c r="O89" i="17"/>
  <c r="Q89" i="17"/>
  <c r="V89" i="17"/>
  <c r="G98" i="17"/>
  <c r="I98" i="17"/>
  <c r="K98" i="17"/>
  <c r="M98" i="17"/>
  <c r="O98" i="17"/>
  <c r="Q98" i="17"/>
  <c r="V98" i="17"/>
  <c r="G102" i="17"/>
  <c r="M102" i="17" s="1"/>
  <c r="I102" i="17"/>
  <c r="K102" i="17"/>
  <c r="O102" i="17"/>
  <c r="Q102" i="17"/>
  <c r="V102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11" i="17"/>
  <c r="I111" i="17"/>
  <c r="K111" i="17"/>
  <c r="M111" i="17"/>
  <c r="O111" i="17"/>
  <c r="Q111" i="17"/>
  <c r="V111" i="17"/>
  <c r="G119" i="17"/>
  <c r="M119" i="17" s="1"/>
  <c r="I119" i="17"/>
  <c r="K119" i="17"/>
  <c r="O119" i="17"/>
  <c r="Q119" i="17"/>
  <c r="V119" i="17"/>
  <c r="G123" i="17"/>
  <c r="I123" i="17"/>
  <c r="K123" i="17"/>
  <c r="M123" i="17"/>
  <c r="O123" i="17"/>
  <c r="Q123" i="17"/>
  <c r="V123" i="17"/>
  <c r="G126" i="17"/>
  <c r="M126" i="17" s="1"/>
  <c r="I126" i="17"/>
  <c r="K126" i="17"/>
  <c r="O126" i="17"/>
  <c r="Q126" i="17"/>
  <c r="V126" i="17"/>
  <c r="G128" i="17"/>
  <c r="I128" i="17"/>
  <c r="K128" i="17"/>
  <c r="M128" i="17"/>
  <c r="O128" i="17"/>
  <c r="Q128" i="17"/>
  <c r="V128" i="17"/>
  <c r="G135" i="17"/>
  <c r="M135" i="17" s="1"/>
  <c r="I135" i="17"/>
  <c r="K135" i="17"/>
  <c r="O135" i="17"/>
  <c r="Q135" i="17"/>
  <c r="V135" i="17"/>
  <c r="G138" i="17"/>
  <c r="M138" i="17" s="1"/>
  <c r="M137" i="17" s="1"/>
  <c r="I138" i="17"/>
  <c r="I137" i="17" s="1"/>
  <c r="K138" i="17"/>
  <c r="K137" i="17" s="1"/>
  <c r="O138" i="17"/>
  <c r="O137" i="17" s="1"/>
  <c r="Q138" i="17"/>
  <c r="Q137" i="17" s="1"/>
  <c r="V138" i="17"/>
  <c r="V137" i="17" s="1"/>
  <c r="G143" i="17"/>
  <c r="I143" i="17"/>
  <c r="K143" i="17"/>
  <c r="M143" i="17"/>
  <c r="O143" i="17"/>
  <c r="Q143" i="17"/>
  <c r="V143" i="17"/>
  <c r="G145" i="17"/>
  <c r="I145" i="17"/>
  <c r="K145" i="17"/>
  <c r="M145" i="17"/>
  <c r="O145" i="17"/>
  <c r="Q145" i="17"/>
  <c r="V145" i="17"/>
  <c r="G150" i="17"/>
  <c r="I150" i="17"/>
  <c r="K150" i="17"/>
  <c r="M150" i="17"/>
  <c r="O150" i="17"/>
  <c r="Q150" i="17"/>
  <c r="V150" i="17"/>
  <c r="G158" i="17"/>
  <c r="M158" i="17" s="1"/>
  <c r="I158" i="17"/>
  <c r="K158" i="17"/>
  <c r="O158" i="17"/>
  <c r="Q158" i="17"/>
  <c r="V158" i="17"/>
  <c r="G163" i="17"/>
  <c r="I163" i="17"/>
  <c r="K163" i="17"/>
  <c r="M163" i="17"/>
  <c r="O163" i="17"/>
  <c r="Q163" i="17"/>
  <c r="V163" i="17"/>
  <c r="G167" i="17"/>
  <c r="I167" i="17"/>
  <c r="K167" i="17"/>
  <c r="M167" i="17"/>
  <c r="O167" i="17"/>
  <c r="Q167" i="17"/>
  <c r="V167" i="17"/>
  <c r="G171" i="17"/>
  <c r="I171" i="17"/>
  <c r="K171" i="17"/>
  <c r="M171" i="17"/>
  <c r="O171" i="17"/>
  <c r="Q171" i="17"/>
  <c r="V171" i="17"/>
  <c r="G176" i="17"/>
  <c r="I176" i="17"/>
  <c r="I175" i="17" s="1"/>
  <c r="K176" i="17"/>
  <c r="K175" i="17" s="1"/>
  <c r="M176" i="17"/>
  <c r="O176" i="17"/>
  <c r="Q176" i="17"/>
  <c r="Q175" i="17" s="1"/>
  <c r="V176" i="17"/>
  <c r="V175" i="17" s="1"/>
  <c r="G181" i="17"/>
  <c r="I181" i="17"/>
  <c r="K181" i="17"/>
  <c r="M181" i="17"/>
  <c r="O181" i="17"/>
  <c r="Q181" i="17"/>
  <c r="V181" i="17"/>
  <c r="G187" i="17"/>
  <c r="I187" i="17"/>
  <c r="K187" i="17"/>
  <c r="M187" i="17"/>
  <c r="O187" i="17"/>
  <c r="Q187" i="17"/>
  <c r="V187" i="17"/>
  <c r="G191" i="17"/>
  <c r="M191" i="17" s="1"/>
  <c r="I191" i="17"/>
  <c r="K191" i="17"/>
  <c r="O191" i="17"/>
  <c r="O175" i="17" s="1"/>
  <c r="Q191" i="17"/>
  <c r="V191" i="17"/>
  <c r="G195" i="17"/>
  <c r="M195" i="17" s="1"/>
  <c r="I195" i="17"/>
  <c r="K195" i="17"/>
  <c r="O195" i="17"/>
  <c r="Q195" i="17"/>
  <c r="V195" i="17"/>
  <c r="K199" i="17"/>
  <c r="V199" i="17"/>
  <c r="G200" i="17"/>
  <c r="G199" i="17" s="1"/>
  <c r="I200" i="17"/>
  <c r="I199" i="17" s="1"/>
  <c r="K200" i="17"/>
  <c r="M200" i="17"/>
  <c r="M199" i="17" s="1"/>
  <c r="O200" i="17"/>
  <c r="O199" i="17" s="1"/>
  <c r="Q200" i="17"/>
  <c r="Q199" i="17" s="1"/>
  <c r="V200" i="17"/>
  <c r="G204" i="17"/>
  <c r="I204" i="17"/>
  <c r="I203" i="17" s="1"/>
  <c r="K204" i="17"/>
  <c r="K203" i="17" s="1"/>
  <c r="M204" i="17"/>
  <c r="O204" i="17"/>
  <c r="Q204" i="17"/>
  <c r="Q203" i="17" s="1"/>
  <c r="V204" i="17"/>
  <c r="V203" i="17" s="1"/>
  <c r="G207" i="17"/>
  <c r="I207" i="17"/>
  <c r="K207" i="17"/>
  <c r="M207" i="17"/>
  <c r="O207" i="17"/>
  <c r="Q207" i="17"/>
  <c r="V207" i="17"/>
  <c r="G209" i="17"/>
  <c r="I209" i="17"/>
  <c r="K209" i="17"/>
  <c r="M209" i="17"/>
  <c r="O209" i="17"/>
  <c r="Q209" i="17"/>
  <c r="V209" i="17"/>
  <c r="G211" i="17"/>
  <c r="M211" i="17" s="1"/>
  <c r="I211" i="17"/>
  <c r="K211" i="17"/>
  <c r="O211" i="17"/>
  <c r="O203" i="17" s="1"/>
  <c r="Q211" i="17"/>
  <c r="V211" i="17"/>
  <c r="G213" i="17"/>
  <c r="I213" i="17"/>
  <c r="K213" i="17"/>
  <c r="M213" i="17"/>
  <c r="O213" i="17"/>
  <c r="Q213" i="17"/>
  <c r="V213" i="17"/>
  <c r="G215" i="17"/>
  <c r="I215" i="17"/>
  <c r="K215" i="17"/>
  <c r="M215" i="17"/>
  <c r="O215" i="17"/>
  <c r="Q215" i="17"/>
  <c r="V215" i="17"/>
  <c r="G217" i="17"/>
  <c r="I217" i="17"/>
  <c r="K217" i="17"/>
  <c r="M217" i="17"/>
  <c r="O217" i="17"/>
  <c r="Q217" i="17"/>
  <c r="V217" i="17"/>
  <c r="G220" i="17"/>
  <c r="M220" i="17" s="1"/>
  <c r="I220" i="17"/>
  <c r="K220" i="17"/>
  <c r="O220" i="17"/>
  <c r="Q220" i="17"/>
  <c r="V220" i="17"/>
  <c r="G222" i="17"/>
  <c r="I222" i="17"/>
  <c r="K222" i="17"/>
  <c r="M222" i="17"/>
  <c r="O222" i="17"/>
  <c r="Q222" i="17"/>
  <c r="V222" i="17"/>
  <c r="G227" i="17"/>
  <c r="I227" i="17"/>
  <c r="K227" i="17"/>
  <c r="M227" i="17"/>
  <c r="O227" i="17"/>
  <c r="Q227" i="17"/>
  <c r="V227" i="17"/>
  <c r="G230" i="17"/>
  <c r="I230" i="17"/>
  <c r="K230" i="17"/>
  <c r="M230" i="17"/>
  <c r="O230" i="17"/>
  <c r="Q230" i="17"/>
  <c r="V230" i="17"/>
  <c r="G233" i="17"/>
  <c r="M233" i="17" s="1"/>
  <c r="I233" i="17"/>
  <c r="K233" i="17"/>
  <c r="O233" i="17"/>
  <c r="Q233" i="17"/>
  <c r="V233" i="17"/>
  <c r="G236" i="17"/>
  <c r="I236" i="17"/>
  <c r="K236" i="17"/>
  <c r="M236" i="17"/>
  <c r="O236" i="17"/>
  <c r="Q236" i="17"/>
  <c r="V236" i="17"/>
  <c r="G239" i="17"/>
  <c r="I239" i="17"/>
  <c r="K239" i="17"/>
  <c r="M239" i="17"/>
  <c r="O239" i="17"/>
  <c r="Q239" i="17"/>
  <c r="V239" i="17"/>
  <c r="G242" i="17"/>
  <c r="I242" i="17"/>
  <c r="K242" i="17"/>
  <c r="M242" i="17"/>
  <c r="O242" i="17"/>
  <c r="Q242" i="17"/>
  <c r="V242" i="17"/>
  <c r="G246" i="17"/>
  <c r="M246" i="17" s="1"/>
  <c r="I246" i="17"/>
  <c r="K246" i="17"/>
  <c r="O246" i="17"/>
  <c r="Q246" i="17"/>
  <c r="V246" i="17"/>
  <c r="G249" i="17"/>
  <c r="I249" i="17"/>
  <c r="K249" i="17"/>
  <c r="M249" i="17"/>
  <c r="O249" i="17"/>
  <c r="Q249" i="17"/>
  <c r="V249" i="17"/>
  <c r="G251" i="17"/>
  <c r="K251" i="17"/>
  <c r="O251" i="17"/>
  <c r="V251" i="17"/>
  <c r="G252" i="17"/>
  <c r="I252" i="17"/>
  <c r="I251" i="17" s="1"/>
  <c r="K252" i="17"/>
  <c r="M252" i="17"/>
  <c r="M251" i="17" s="1"/>
  <c r="O252" i="17"/>
  <c r="Q252" i="17"/>
  <c r="Q251" i="17" s="1"/>
  <c r="V252" i="17"/>
  <c r="G258" i="17"/>
  <c r="I258" i="17"/>
  <c r="I257" i="17" s="1"/>
  <c r="K258" i="17"/>
  <c r="M258" i="17"/>
  <c r="O258" i="17"/>
  <c r="Q258" i="17"/>
  <c r="Q257" i="17" s="1"/>
  <c r="V258" i="17"/>
  <c r="G260" i="17"/>
  <c r="M260" i="17" s="1"/>
  <c r="I260" i="17"/>
  <c r="K260" i="17"/>
  <c r="K257" i="17" s="1"/>
  <c r="O260" i="17"/>
  <c r="Q260" i="17"/>
  <c r="V260" i="17"/>
  <c r="V257" i="17" s="1"/>
  <c r="G264" i="17"/>
  <c r="I264" i="17"/>
  <c r="K264" i="17"/>
  <c r="M264" i="17"/>
  <c r="O264" i="17"/>
  <c r="Q264" i="17"/>
  <c r="V264" i="17"/>
  <c r="G269" i="17"/>
  <c r="M269" i="17" s="1"/>
  <c r="I269" i="17"/>
  <c r="K269" i="17"/>
  <c r="O269" i="17"/>
  <c r="O257" i="17" s="1"/>
  <c r="Q269" i="17"/>
  <c r="V269" i="17"/>
  <c r="I273" i="17"/>
  <c r="Q273" i="17"/>
  <c r="G274" i="17"/>
  <c r="G273" i="17" s="1"/>
  <c r="I274" i="17"/>
  <c r="K274" i="17"/>
  <c r="K273" i="17" s="1"/>
  <c r="O274" i="17"/>
  <c r="O273" i="17" s="1"/>
  <c r="Q274" i="17"/>
  <c r="V274" i="17"/>
  <c r="V273" i="17" s="1"/>
  <c r="I280" i="17"/>
  <c r="Q280" i="17"/>
  <c r="G281" i="17"/>
  <c r="M281" i="17" s="1"/>
  <c r="M280" i="17" s="1"/>
  <c r="I281" i="17"/>
  <c r="K281" i="17"/>
  <c r="K280" i="17" s="1"/>
  <c r="O281" i="17"/>
  <c r="O280" i="17" s="1"/>
  <c r="Q281" i="17"/>
  <c r="V281" i="17"/>
  <c r="V280" i="17" s="1"/>
  <c r="I283" i="17"/>
  <c r="Q283" i="17"/>
  <c r="G284" i="17"/>
  <c r="G283" i="17" s="1"/>
  <c r="I284" i="17"/>
  <c r="K284" i="17"/>
  <c r="K283" i="17" s="1"/>
  <c r="O284" i="17"/>
  <c r="O283" i="17" s="1"/>
  <c r="Q284" i="17"/>
  <c r="V284" i="17"/>
  <c r="V283" i="17" s="1"/>
  <c r="AE293" i="17"/>
  <c r="G471" i="16"/>
  <c r="BA362" i="16"/>
  <c r="BA246" i="16"/>
  <c r="BA175" i="16"/>
  <c r="BA89" i="16"/>
  <c r="BA60" i="16"/>
  <c r="BA42" i="16"/>
  <c r="BA28" i="16"/>
  <c r="BA20" i="16"/>
  <c r="BA10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9" i="16"/>
  <c r="I19" i="16"/>
  <c r="K19" i="16"/>
  <c r="M19" i="16"/>
  <c r="O19" i="16"/>
  <c r="Q19" i="16"/>
  <c r="V19" i="16"/>
  <c r="G27" i="16"/>
  <c r="I27" i="16"/>
  <c r="K27" i="16"/>
  <c r="M27" i="16"/>
  <c r="O27" i="16"/>
  <c r="Q27" i="16"/>
  <c r="V27" i="16"/>
  <c r="G41" i="16"/>
  <c r="I41" i="16"/>
  <c r="K41" i="16"/>
  <c r="M41" i="16"/>
  <c r="O41" i="16"/>
  <c r="Q41" i="16"/>
  <c r="V41" i="16"/>
  <c r="G52" i="16"/>
  <c r="M52" i="16" s="1"/>
  <c r="I52" i="16"/>
  <c r="K52" i="16"/>
  <c r="O52" i="16"/>
  <c r="Q52" i="16"/>
  <c r="V52" i="16"/>
  <c r="G59" i="16"/>
  <c r="I59" i="16"/>
  <c r="K59" i="16"/>
  <c r="M59" i="16"/>
  <c r="O59" i="16"/>
  <c r="Q59" i="16"/>
  <c r="V59" i="16"/>
  <c r="G88" i="16"/>
  <c r="I88" i="16"/>
  <c r="K88" i="16"/>
  <c r="M88" i="16"/>
  <c r="O88" i="16"/>
  <c r="Q88" i="16"/>
  <c r="V88" i="16"/>
  <c r="G92" i="16"/>
  <c r="I92" i="16"/>
  <c r="K92" i="16"/>
  <c r="M92" i="16"/>
  <c r="O92" i="16"/>
  <c r="Q92" i="16"/>
  <c r="V92" i="16"/>
  <c r="G106" i="16"/>
  <c r="M106" i="16" s="1"/>
  <c r="I106" i="16"/>
  <c r="K106" i="16"/>
  <c r="O106" i="16"/>
  <c r="Q106" i="16"/>
  <c r="V106" i="16"/>
  <c r="G109" i="16"/>
  <c r="I109" i="16"/>
  <c r="K109" i="16"/>
  <c r="M109" i="16"/>
  <c r="O109" i="16"/>
  <c r="Q109" i="16"/>
  <c r="V109" i="16"/>
  <c r="G138" i="16"/>
  <c r="I138" i="16"/>
  <c r="K138" i="16"/>
  <c r="M138" i="16"/>
  <c r="O138" i="16"/>
  <c r="Q138" i="16"/>
  <c r="V138" i="16"/>
  <c r="G142" i="16"/>
  <c r="I142" i="16"/>
  <c r="K142" i="16"/>
  <c r="M142" i="16"/>
  <c r="O142" i="16"/>
  <c r="Q142" i="16"/>
  <c r="V142" i="16"/>
  <c r="G151" i="16"/>
  <c r="M151" i="16" s="1"/>
  <c r="I151" i="16"/>
  <c r="K151" i="16"/>
  <c r="O151" i="16"/>
  <c r="Q151" i="16"/>
  <c r="V151" i="16"/>
  <c r="G155" i="16"/>
  <c r="I155" i="16"/>
  <c r="K155" i="16"/>
  <c r="M155" i="16"/>
  <c r="O155" i="16"/>
  <c r="Q155" i="16"/>
  <c r="V155" i="16"/>
  <c r="G158" i="16"/>
  <c r="I158" i="16"/>
  <c r="K158" i="16"/>
  <c r="M158" i="16"/>
  <c r="O158" i="16"/>
  <c r="Q158" i="16"/>
  <c r="V158" i="16"/>
  <c r="G160" i="16"/>
  <c r="I160" i="16"/>
  <c r="K160" i="16"/>
  <c r="M160" i="16"/>
  <c r="O160" i="16"/>
  <c r="Q160" i="16"/>
  <c r="V160" i="16"/>
  <c r="G164" i="16"/>
  <c r="M164" i="16" s="1"/>
  <c r="I164" i="16"/>
  <c r="K164" i="16"/>
  <c r="O164" i="16"/>
  <c r="Q164" i="16"/>
  <c r="V164" i="16"/>
  <c r="G174" i="16"/>
  <c r="I174" i="16"/>
  <c r="K174" i="16"/>
  <c r="M174" i="16"/>
  <c r="O174" i="16"/>
  <c r="Q174" i="16"/>
  <c r="V174" i="16"/>
  <c r="G187" i="16"/>
  <c r="I187" i="16"/>
  <c r="K187" i="16"/>
  <c r="M187" i="16"/>
  <c r="O187" i="16"/>
  <c r="Q187" i="16"/>
  <c r="V187" i="16"/>
  <c r="G190" i="16"/>
  <c r="I190" i="16"/>
  <c r="K190" i="16"/>
  <c r="M190" i="16"/>
  <c r="O190" i="16"/>
  <c r="Q190" i="16"/>
  <c r="V190" i="16"/>
  <c r="G192" i="16"/>
  <c r="M192" i="16" s="1"/>
  <c r="I192" i="16"/>
  <c r="K192" i="16"/>
  <c r="O192" i="16"/>
  <c r="Q192" i="16"/>
  <c r="V192" i="16"/>
  <c r="G199" i="16"/>
  <c r="I199" i="16"/>
  <c r="K199" i="16"/>
  <c r="M199" i="16"/>
  <c r="O199" i="16"/>
  <c r="Q199" i="16"/>
  <c r="V199" i="16"/>
  <c r="G201" i="16"/>
  <c r="I201" i="16"/>
  <c r="K201" i="16"/>
  <c r="M201" i="16"/>
  <c r="O201" i="16"/>
  <c r="Q201" i="16"/>
  <c r="V201" i="16"/>
  <c r="G204" i="16"/>
  <c r="G203" i="16" s="1"/>
  <c r="I204" i="16"/>
  <c r="I203" i="16" s="1"/>
  <c r="K204" i="16"/>
  <c r="K203" i="16" s="1"/>
  <c r="O204" i="16"/>
  <c r="O203" i="16" s="1"/>
  <c r="Q204" i="16"/>
  <c r="Q203" i="16" s="1"/>
  <c r="V204" i="16"/>
  <c r="V203" i="16" s="1"/>
  <c r="G208" i="16"/>
  <c r="I208" i="16"/>
  <c r="K208" i="16"/>
  <c r="M208" i="16"/>
  <c r="O208" i="16"/>
  <c r="Q208" i="16"/>
  <c r="V208" i="16"/>
  <c r="G214" i="16"/>
  <c r="I214" i="16"/>
  <c r="K214" i="16"/>
  <c r="M214" i="16"/>
  <c r="O214" i="16"/>
  <c r="Q214" i="16"/>
  <c r="V214" i="16"/>
  <c r="G220" i="16"/>
  <c r="I220" i="16"/>
  <c r="K220" i="16"/>
  <c r="M220" i="16"/>
  <c r="O220" i="16"/>
  <c r="Q220" i="16"/>
  <c r="V220" i="16"/>
  <c r="G226" i="16"/>
  <c r="M226" i="16" s="1"/>
  <c r="I226" i="16"/>
  <c r="K226" i="16"/>
  <c r="O226" i="16"/>
  <c r="Q226" i="16"/>
  <c r="V226" i="16"/>
  <c r="G230" i="16"/>
  <c r="I230" i="16"/>
  <c r="K230" i="16"/>
  <c r="M230" i="16"/>
  <c r="O230" i="16"/>
  <c r="Q230" i="16"/>
  <c r="V230" i="16"/>
  <c r="G234" i="16"/>
  <c r="I234" i="16"/>
  <c r="K234" i="16"/>
  <c r="M234" i="16"/>
  <c r="O234" i="16"/>
  <c r="Q234" i="16"/>
  <c r="V234" i="16"/>
  <c r="G239" i="16"/>
  <c r="G238" i="16" s="1"/>
  <c r="I239" i="16"/>
  <c r="I238" i="16" s="1"/>
  <c r="K239" i="16"/>
  <c r="K238" i="16" s="1"/>
  <c r="O239" i="16"/>
  <c r="O238" i="16" s="1"/>
  <c r="Q239" i="16"/>
  <c r="Q238" i="16" s="1"/>
  <c r="V239" i="16"/>
  <c r="V238" i="16" s="1"/>
  <c r="G245" i="16"/>
  <c r="I245" i="16"/>
  <c r="K245" i="16"/>
  <c r="M245" i="16"/>
  <c r="O245" i="16"/>
  <c r="Q245" i="16"/>
  <c r="V245" i="16"/>
  <c r="G252" i="16"/>
  <c r="I252" i="16"/>
  <c r="K252" i="16"/>
  <c r="M252" i="16"/>
  <c r="O252" i="16"/>
  <c r="Q252" i="16"/>
  <c r="V252" i="16"/>
  <c r="G256" i="16"/>
  <c r="I256" i="16"/>
  <c r="K256" i="16"/>
  <c r="M256" i="16"/>
  <c r="O256" i="16"/>
  <c r="Q256" i="16"/>
  <c r="V256" i="16"/>
  <c r="G260" i="16"/>
  <c r="M260" i="16" s="1"/>
  <c r="I260" i="16"/>
  <c r="K260" i="16"/>
  <c r="O260" i="16"/>
  <c r="Q260" i="16"/>
  <c r="V260" i="16"/>
  <c r="I264" i="16"/>
  <c r="Q264" i="16"/>
  <c r="G265" i="16"/>
  <c r="I265" i="16"/>
  <c r="K265" i="16"/>
  <c r="K264" i="16" s="1"/>
  <c r="M265" i="16"/>
  <c r="M264" i="16" s="1"/>
  <c r="O265" i="16"/>
  <c r="Q265" i="16"/>
  <c r="V265" i="16"/>
  <c r="V264" i="16" s="1"/>
  <c r="G272" i="16"/>
  <c r="G264" i="16" s="1"/>
  <c r="I272" i="16"/>
  <c r="K272" i="16"/>
  <c r="M272" i="16"/>
  <c r="O272" i="16"/>
  <c r="O264" i="16" s="1"/>
  <c r="Q272" i="16"/>
  <c r="V272" i="16"/>
  <c r="G276" i="16"/>
  <c r="M276" i="16" s="1"/>
  <c r="I276" i="16"/>
  <c r="K276" i="16"/>
  <c r="O276" i="16"/>
  <c r="Q276" i="16"/>
  <c r="V276" i="16"/>
  <c r="G281" i="16"/>
  <c r="I281" i="16"/>
  <c r="K281" i="16"/>
  <c r="K280" i="16" s="1"/>
  <c r="M281" i="16"/>
  <c r="M280" i="16" s="1"/>
  <c r="O281" i="16"/>
  <c r="Q281" i="16"/>
  <c r="V281" i="16"/>
  <c r="V280" i="16" s="1"/>
  <c r="G286" i="16"/>
  <c r="G280" i="16" s="1"/>
  <c r="I286" i="16"/>
  <c r="K286" i="16"/>
  <c r="M286" i="16"/>
  <c r="O286" i="16"/>
  <c r="O280" i="16" s="1"/>
  <c r="Q286" i="16"/>
  <c r="V286" i="16"/>
  <c r="G288" i="16"/>
  <c r="M288" i="16" s="1"/>
  <c r="I288" i="16"/>
  <c r="K288" i="16"/>
  <c r="O288" i="16"/>
  <c r="Q288" i="16"/>
  <c r="V288" i="16"/>
  <c r="G292" i="16"/>
  <c r="M292" i="16" s="1"/>
  <c r="I292" i="16"/>
  <c r="I280" i="16" s="1"/>
  <c r="K292" i="16"/>
  <c r="O292" i="16"/>
  <c r="Q292" i="16"/>
  <c r="Q280" i="16" s="1"/>
  <c r="V292" i="16"/>
  <c r="G294" i="16"/>
  <c r="I294" i="16"/>
  <c r="K294" i="16"/>
  <c r="M294" i="16"/>
  <c r="O294" i="16"/>
  <c r="Q294" i="16"/>
  <c r="V294" i="16"/>
  <c r="G297" i="16"/>
  <c r="I297" i="16"/>
  <c r="K297" i="16"/>
  <c r="M297" i="16"/>
  <c r="O297" i="16"/>
  <c r="Q297" i="16"/>
  <c r="V297" i="16"/>
  <c r="G299" i="16"/>
  <c r="M299" i="16" s="1"/>
  <c r="I299" i="16"/>
  <c r="K299" i="16"/>
  <c r="O299" i="16"/>
  <c r="Q299" i="16"/>
  <c r="V299" i="16"/>
  <c r="G302" i="16"/>
  <c r="M302" i="16" s="1"/>
  <c r="I302" i="16"/>
  <c r="K302" i="16"/>
  <c r="O302" i="16"/>
  <c r="Q302" i="16"/>
  <c r="V302" i="16"/>
  <c r="G304" i="16"/>
  <c r="I304" i="16"/>
  <c r="K304" i="16"/>
  <c r="M304" i="16"/>
  <c r="O304" i="16"/>
  <c r="Q304" i="16"/>
  <c r="V304" i="16"/>
  <c r="G308" i="16"/>
  <c r="I308" i="16"/>
  <c r="K308" i="16"/>
  <c r="M308" i="16"/>
  <c r="O308" i="16"/>
  <c r="Q308" i="16"/>
  <c r="V308" i="16"/>
  <c r="G312" i="16"/>
  <c r="M312" i="16" s="1"/>
  <c r="I312" i="16"/>
  <c r="K312" i="16"/>
  <c r="O312" i="16"/>
  <c r="Q312" i="16"/>
  <c r="V312" i="16"/>
  <c r="G315" i="16"/>
  <c r="M315" i="16" s="1"/>
  <c r="I315" i="16"/>
  <c r="K315" i="16"/>
  <c r="O315" i="16"/>
  <c r="Q315" i="16"/>
  <c r="V315" i="16"/>
  <c r="G317" i="16"/>
  <c r="I317" i="16"/>
  <c r="K317" i="16"/>
  <c r="M317" i="16"/>
  <c r="O317" i="16"/>
  <c r="Q317" i="16"/>
  <c r="V317" i="16"/>
  <c r="G319" i="16"/>
  <c r="I319" i="16"/>
  <c r="K319" i="16"/>
  <c r="M319" i="16"/>
  <c r="O319" i="16"/>
  <c r="Q319" i="16"/>
  <c r="V319" i="16"/>
  <c r="G322" i="16"/>
  <c r="M322" i="16" s="1"/>
  <c r="I322" i="16"/>
  <c r="K322" i="16"/>
  <c r="O322" i="16"/>
  <c r="Q322" i="16"/>
  <c r="V322" i="16"/>
  <c r="G324" i="16"/>
  <c r="M324" i="16" s="1"/>
  <c r="I324" i="16"/>
  <c r="K324" i="16"/>
  <c r="O324" i="16"/>
  <c r="Q324" i="16"/>
  <c r="V324" i="16"/>
  <c r="G326" i="16"/>
  <c r="I326" i="16"/>
  <c r="K326" i="16"/>
  <c r="M326" i="16"/>
  <c r="O326" i="16"/>
  <c r="Q326" i="16"/>
  <c r="V326" i="16"/>
  <c r="G329" i="16"/>
  <c r="I329" i="16"/>
  <c r="K329" i="16"/>
  <c r="M329" i="16"/>
  <c r="O329" i="16"/>
  <c r="Q329" i="16"/>
  <c r="V329" i="16"/>
  <c r="G332" i="16"/>
  <c r="M332" i="16" s="1"/>
  <c r="I332" i="16"/>
  <c r="K332" i="16"/>
  <c r="O332" i="16"/>
  <c r="Q332" i="16"/>
  <c r="V332" i="16"/>
  <c r="G334" i="16"/>
  <c r="M334" i="16" s="1"/>
  <c r="I334" i="16"/>
  <c r="K334" i="16"/>
  <c r="O334" i="16"/>
  <c r="Q334" i="16"/>
  <c r="V334" i="16"/>
  <c r="G338" i="16"/>
  <c r="I338" i="16"/>
  <c r="K338" i="16"/>
  <c r="M338" i="16"/>
  <c r="O338" i="16"/>
  <c r="Q338" i="16"/>
  <c r="V338" i="16"/>
  <c r="G341" i="16"/>
  <c r="I341" i="16"/>
  <c r="K341" i="16"/>
  <c r="M341" i="16"/>
  <c r="O341" i="16"/>
  <c r="Q341" i="16"/>
  <c r="V341" i="16"/>
  <c r="G344" i="16"/>
  <c r="M344" i="16" s="1"/>
  <c r="I344" i="16"/>
  <c r="K344" i="16"/>
  <c r="O344" i="16"/>
  <c r="Q344" i="16"/>
  <c r="V344" i="16"/>
  <c r="G346" i="16"/>
  <c r="M346" i="16" s="1"/>
  <c r="I346" i="16"/>
  <c r="K346" i="16"/>
  <c r="O346" i="16"/>
  <c r="Q346" i="16"/>
  <c r="V346" i="16"/>
  <c r="G348" i="16"/>
  <c r="I348" i="16"/>
  <c r="K348" i="16"/>
  <c r="M348" i="16"/>
  <c r="O348" i="16"/>
  <c r="Q348" i="16"/>
  <c r="V348" i="16"/>
  <c r="G352" i="16"/>
  <c r="I352" i="16"/>
  <c r="K352" i="16"/>
  <c r="M352" i="16"/>
  <c r="O352" i="16"/>
  <c r="Q352" i="16"/>
  <c r="V352" i="16"/>
  <c r="G357" i="16"/>
  <c r="M357" i="16" s="1"/>
  <c r="I357" i="16"/>
  <c r="K357" i="16"/>
  <c r="O357" i="16"/>
  <c r="Q357" i="16"/>
  <c r="V357" i="16"/>
  <c r="G361" i="16"/>
  <c r="M361" i="16" s="1"/>
  <c r="I361" i="16"/>
  <c r="K361" i="16"/>
  <c r="O361" i="16"/>
  <c r="Q361" i="16"/>
  <c r="V361" i="16"/>
  <c r="G364" i="16"/>
  <c r="I364" i="16"/>
  <c r="K364" i="16"/>
  <c r="M364" i="16"/>
  <c r="O364" i="16"/>
  <c r="Q364" i="16"/>
  <c r="V364" i="16"/>
  <c r="G367" i="16"/>
  <c r="I367" i="16"/>
  <c r="K367" i="16"/>
  <c r="M367" i="16"/>
  <c r="O367" i="16"/>
  <c r="Q367" i="16"/>
  <c r="V367" i="16"/>
  <c r="G374" i="16"/>
  <c r="M374" i="16" s="1"/>
  <c r="I374" i="16"/>
  <c r="K374" i="16"/>
  <c r="O374" i="16"/>
  <c r="Q374" i="16"/>
  <c r="V374" i="16"/>
  <c r="G381" i="16"/>
  <c r="M381" i="16" s="1"/>
  <c r="I381" i="16"/>
  <c r="K381" i="16"/>
  <c r="O381" i="16"/>
  <c r="Q381" i="16"/>
  <c r="V381" i="16"/>
  <c r="G385" i="16"/>
  <c r="I385" i="16"/>
  <c r="K385" i="16"/>
  <c r="M385" i="16"/>
  <c r="O385" i="16"/>
  <c r="Q385" i="16"/>
  <c r="V385" i="16"/>
  <c r="G389" i="16"/>
  <c r="I389" i="16"/>
  <c r="K389" i="16"/>
  <c r="M389" i="16"/>
  <c r="O389" i="16"/>
  <c r="Q389" i="16"/>
  <c r="V389" i="16"/>
  <c r="G391" i="16"/>
  <c r="M391" i="16" s="1"/>
  <c r="I391" i="16"/>
  <c r="K391" i="16"/>
  <c r="O391" i="16"/>
  <c r="Q391" i="16"/>
  <c r="V391" i="16"/>
  <c r="G393" i="16"/>
  <c r="M393" i="16" s="1"/>
  <c r="I393" i="16"/>
  <c r="K393" i="16"/>
  <c r="O393" i="16"/>
  <c r="Q393" i="16"/>
  <c r="V393" i="16"/>
  <c r="G395" i="16"/>
  <c r="I395" i="16"/>
  <c r="K395" i="16"/>
  <c r="M395" i="16"/>
  <c r="O395" i="16"/>
  <c r="Q395" i="16"/>
  <c r="V395" i="16"/>
  <c r="G399" i="16"/>
  <c r="I399" i="16"/>
  <c r="K399" i="16"/>
  <c r="M399" i="16"/>
  <c r="O399" i="16"/>
  <c r="Q399" i="16"/>
  <c r="V399" i="16"/>
  <c r="G401" i="16"/>
  <c r="M401" i="16" s="1"/>
  <c r="I401" i="16"/>
  <c r="K401" i="16"/>
  <c r="O401" i="16"/>
  <c r="Q401" i="16"/>
  <c r="V401" i="16"/>
  <c r="G403" i="16"/>
  <c r="M403" i="16" s="1"/>
  <c r="I403" i="16"/>
  <c r="K403" i="16"/>
  <c r="O403" i="16"/>
  <c r="Q403" i="16"/>
  <c r="V403" i="16"/>
  <c r="G407" i="16"/>
  <c r="I407" i="16"/>
  <c r="K407" i="16"/>
  <c r="M407" i="16"/>
  <c r="O407" i="16"/>
  <c r="Q407" i="16"/>
  <c r="V407" i="16"/>
  <c r="G409" i="16"/>
  <c r="I409" i="16"/>
  <c r="K409" i="16"/>
  <c r="M409" i="16"/>
  <c r="O409" i="16"/>
  <c r="Q409" i="16"/>
  <c r="V409" i="16"/>
  <c r="G411" i="16"/>
  <c r="M411" i="16" s="1"/>
  <c r="I411" i="16"/>
  <c r="K411" i="16"/>
  <c r="O411" i="16"/>
  <c r="Q411" i="16"/>
  <c r="V411" i="16"/>
  <c r="G415" i="16"/>
  <c r="M415" i="16" s="1"/>
  <c r="I415" i="16"/>
  <c r="K415" i="16"/>
  <c r="O415" i="16"/>
  <c r="Q415" i="16"/>
  <c r="V415" i="16"/>
  <c r="G417" i="16"/>
  <c r="I417" i="16"/>
  <c r="K417" i="16"/>
  <c r="M417" i="16"/>
  <c r="O417" i="16"/>
  <c r="Q417" i="16"/>
  <c r="V417" i="16"/>
  <c r="K419" i="16"/>
  <c r="V419" i="16"/>
  <c r="G420" i="16"/>
  <c r="G419" i="16" s="1"/>
  <c r="I420" i="16"/>
  <c r="I419" i="16" s="1"/>
  <c r="K420" i="16"/>
  <c r="O420" i="16"/>
  <c r="O419" i="16" s="1"/>
  <c r="Q420" i="16"/>
  <c r="Q419" i="16" s="1"/>
  <c r="V420" i="16"/>
  <c r="G428" i="16"/>
  <c r="I428" i="16"/>
  <c r="O428" i="16"/>
  <c r="Q428" i="16"/>
  <c r="G429" i="16"/>
  <c r="I429" i="16"/>
  <c r="K429" i="16"/>
  <c r="K428" i="16" s="1"/>
  <c r="M429" i="16"/>
  <c r="M428" i="16" s="1"/>
  <c r="O429" i="16"/>
  <c r="Q429" i="16"/>
  <c r="V429" i="16"/>
  <c r="V428" i="16" s="1"/>
  <c r="G432" i="16"/>
  <c r="G431" i="16" s="1"/>
  <c r="I432" i="16"/>
  <c r="I431" i="16" s="1"/>
  <c r="K432" i="16"/>
  <c r="O432" i="16"/>
  <c r="O431" i="16" s="1"/>
  <c r="Q432" i="16"/>
  <c r="Q431" i="16" s="1"/>
  <c r="V432" i="16"/>
  <c r="G434" i="16"/>
  <c r="M434" i="16" s="1"/>
  <c r="I434" i="16"/>
  <c r="K434" i="16"/>
  <c r="K431" i="16" s="1"/>
  <c r="O434" i="16"/>
  <c r="Q434" i="16"/>
  <c r="V434" i="16"/>
  <c r="V431" i="16" s="1"/>
  <c r="G436" i="16"/>
  <c r="I436" i="16"/>
  <c r="K436" i="16"/>
  <c r="M436" i="16"/>
  <c r="O436" i="16"/>
  <c r="Q436" i="16"/>
  <c r="V436" i="16"/>
  <c r="G440" i="16"/>
  <c r="I440" i="16"/>
  <c r="K440" i="16"/>
  <c r="M440" i="16"/>
  <c r="O440" i="16"/>
  <c r="Q440" i="16"/>
  <c r="V440" i="16"/>
  <c r="G445" i="16"/>
  <c r="M445" i="16" s="1"/>
  <c r="I445" i="16"/>
  <c r="K445" i="16"/>
  <c r="O445" i="16"/>
  <c r="Q445" i="16"/>
  <c r="V445" i="16"/>
  <c r="G449" i="16"/>
  <c r="I449" i="16"/>
  <c r="O449" i="16"/>
  <c r="Q449" i="16"/>
  <c r="G450" i="16"/>
  <c r="I450" i="16"/>
  <c r="K450" i="16"/>
  <c r="K449" i="16" s="1"/>
  <c r="M450" i="16"/>
  <c r="M449" i="16" s="1"/>
  <c r="O450" i="16"/>
  <c r="Q450" i="16"/>
  <c r="V450" i="16"/>
  <c r="V449" i="16" s="1"/>
  <c r="K456" i="16"/>
  <c r="V456" i="16"/>
  <c r="G457" i="16"/>
  <c r="G456" i="16" s="1"/>
  <c r="I457" i="16"/>
  <c r="I456" i="16" s="1"/>
  <c r="K457" i="16"/>
  <c r="O457" i="16"/>
  <c r="O456" i="16" s="1"/>
  <c r="Q457" i="16"/>
  <c r="Q456" i="16" s="1"/>
  <c r="V457" i="16"/>
  <c r="G459" i="16"/>
  <c r="I459" i="16"/>
  <c r="O459" i="16"/>
  <c r="Q459" i="16"/>
  <c r="G460" i="16"/>
  <c r="I460" i="16"/>
  <c r="K460" i="16"/>
  <c r="K459" i="16" s="1"/>
  <c r="M460" i="16"/>
  <c r="M459" i="16" s="1"/>
  <c r="O460" i="16"/>
  <c r="Q460" i="16"/>
  <c r="V460" i="16"/>
  <c r="V459" i="16" s="1"/>
  <c r="AE471" i="16"/>
  <c r="G319" i="15"/>
  <c r="BA200" i="15"/>
  <c r="BA128" i="15"/>
  <c r="BA67" i="15"/>
  <c r="BA63" i="15"/>
  <c r="BA48" i="15"/>
  <c r="BA35" i="15"/>
  <c r="BA28" i="15"/>
  <c r="BA20" i="15"/>
  <c r="BA10" i="15"/>
  <c r="G9" i="15"/>
  <c r="I9" i="15"/>
  <c r="I8" i="15" s="1"/>
  <c r="K9" i="15"/>
  <c r="M9" i="15"/>
  <c r="O9" i="15"/>
  <c r="Q9" i="15"/>
  <c r="Q8" i="15" s="1"/>
  <c r="V9" i="15"/>
  <c r="G19" i="15"/>
  <c r="G8" i="15" s="1"/>
  <c r="I19" i="15"/>
  <c r="K19" i="15"/>
  <c r="O19" i="15"/>
  <c r="O8" i="15" s="1"/>
  <c r="Q19" i="15"/>
  <c r="V19" i="15"/>
  <c r="G27" i="15"/>
  <c r="I27" i="15"/>
  <c r="K27" i="15"/>
  <c r="M27" i="15"/>
  <c r="O27" i="15"/>
  <c r="Q27" i="15"/>
  <c r="V27" i="15"/>
  <c r="G34" i="15"/>
  <c r="M34" i="15" s="1"/>
  <c r="I34" i="15"/>
  <c r="K34" i="15"/>
  <c r="K8" i="15" s="1"/>
  <c r="O34" i="15"/>
  <c r="Q34" i="15"/>
  <c r="V34" i="15"/>
  <c r="V8" i="15" s="1"/>
  <c r="G43" i="15"/>
  <c r="I43" i="15"/>
  <c r="K43" i="15"/>
  <c r="M43" i="15"/>
  <c r="O43" i="15"/>
  <c r="Q43" i="15"/>
  <c r="V43" i="15"/>
  <c r="G47" i="15"/>
  <c r="M47" i="15" s="1"/>
  <c r="I47" i="15"/>
  <c r="K47" i="15"/>
  <c r="O47" i="15"/>
  <c r="Q47" i="15"/>
  <c r="V47" i="15"/>
  <c r="G62" i="15"/>
  <c r="I62" i="15"/>
  <c r="K62" i="15"/>
  <c r="M62" i="15"/>
  <c r="O62" i="15"/>
  <c r="Q62" i="15"/>
  <c r="V62" i="15"/>
  <c r="G66" i="15"/>
  <c r="M66" i="15" s="1"/>
  <c r="I66" i="15"/>
  <c r="K66" i="15"/>
  <c r="O66" i="15"/>
  <c r="Q66" i="15"/>
  <c r="V66" i="15"/>
  <c r="G70" i="15"/>
  <c r="I70" i="15"/>
  <c r="K70" i="15"/>
  <c r="M70" i="15"/>
  <c r="O70" i="15"/>
  <c r="Q70" i="15"/>
  <c r="V70" i="15"/>
  <c r="G74" i="15"/>
  <c r="M74" i="15" s="1"/>
  <c r="I74" i="15"/>
  <c r="K74" i="15"/>
  <c r="O74" i="15"/>
  <c r="Q74" i="15"/>
  <c r="V74" i="15"/>
  <c r="G78" i="15"/>
  <c r="I78" i="15"/>
  <c r="K78" i="15"/>
  <c r="M78" i="15"/>
  <c r="O78" i="15"/>
  <c r="Q78" i="15"/>
  <c r="V78" i="15"/>
  <c r="G93" i="15"/>
  <c r="M93" i="15" s="1"/>
  <c r="I93" i="15"/>
  <c r="K93" i="15"/>
  <c r="O93" i="15"/>
  <c r="Q93" i="15"/>
  <c r="V93" i="15"/>
  <c r="G97" i="15"/>
  <c r="I97" i="15"/>
  <c r="K97" i="15"/>
  <c r="M97" i="15"/>
  <c r="O97" i="15"/>
  <c r="Q97" i="15"/>
  <c r="V97" i="15"/>
  <c r="G106" i="15"/>
  <c r="M106" i="15" s="1"/>
  <c r="I106" i="15"/>
  <c r="K106" i="15"/>
  <c r="O106" i="15"/>
  <c r="Q106" i="15"/>
  <c r="V106" i="15"/>
  <c r="G110" i="15"/>
  <c r="I110" i="15"/>
  <c r="K110" i="15"/>
  <c r="M110" i="15"/>
  <c r="O110" i="15"/>
  <c r="Q110" i="15"/>
  <c r="V110" i="15"/>
  <c r="G113" i="15"/>
  <c r="M113" i="15" s="1"/>
  <c r="I113" i="15"/>
  <c r="K113" i="15"/>
  <c r="O113" i="15"/>
  <c r="Q113" i="15"/>
  <c r="V113" i="15"/>
  <c r="G115" i="15"/>
  <c r="I115" i="15"/>
  <c r="K115" i="15"/>
  <c r="M115" i="15"/>
  <c r="O115" i="15"/>
  <c r="Q115" i="15"/>
  <c r="V115" i="15"/>
  <c r="G119" i="15"/>
  <c r="M119" i="15" s="1"/>
  <c r="I119" i="15"/>
  <c r="K119" i="15"/>
  <c r="O119" i="15"/>
  <c r="Q119" i="15"/>
  <c r="V119" i="15"/>
  <c r="G127" i="15"/>
  <c r="I127" i="15"/>
  <c r="K127" i="15"/>
  <c r="M127" i="15"/>
  <c r="O127" i="15"/>
  <c r="Q127" i="15"/>
  <c r="V127" i="15"/>
  <c r="G131" i="15"/>
  <c r="M131" i="15" s="1"/>
  <c r="I131" i="15"/>
  <c r="K131" i="15"/>
  <c r="O131" i="15"/>
  <c r="Q131" i="15"/>
  <c r="V131" i="15"/>
  <c r="G134" i="15"/>
  <c r="I134" i="15"/>
  <c r="K134" i="15"/>
  <c r="M134" i="15"/>
  <c r="O134" i="15"/>
  <c r="Q134" i="15"/>
  <c r="V134" i="15"/>
  <c r="G136" i="15"/>
  <c r="M136" i="15" s="1"/>
  <c r="I136" i="15"/>
  <c r="K136" i="15"/>
  <c r="O136" i="15"/>
  <c r="Q136" i="15"/>
  <c r="V136" i="15"/>
  <c r="G143" i="15"/>
  <c r="I143" i="15"/>
  <c r="K143" i="15"/>
  <c r="M143" i="15"/>
  <c r="O143" i="15"/>
  <c r="Q143" i="15"/>
  <c r="V143" i="15"/>
  <c r="G146" i="15"/>
  <c r="I146" i="15"/>
  <c r="I145" i="15" s="1"/>
  <c r="K146" i="15"/>
  <c r="M146" i="15"/>
  <c r="O146" i="15"/>
  <c r="Q146" i="15"/>
  <c r="Q145" i="15" s="1"/>
  <c r="V146" i="15"/>
  <c r="G151" i="15"/>
  <c r="G145" i="15" s="1"/>
  <c r="I151" i="15"/>
  <c r="K151" i="15"/>
  <c r="O151" i="15"/>
  <c r="O145" i="15" s="1"/>
  <c r="Q151" i="15"/>
  <c r="V151" i="15"/>
  <c r="G153" i="15"/>
  <c r="I153" i="15"/>
  <c r="K153" i="15"/>
  <c r="M153" i="15"/>
  <c r="O153" i="15"/>
  <c r="Q153" i="15"/>
  <c r="V153" i="15"/>
  <c r="G157" i="15"/>
  <c r="M157" i="15" s="1"/>
  <c r="I157" i="15"/>
  <c r="K157" i="15"/>
  <c r="K145" i="15" s="1"/>
  <c r="O157" i="15"/>
  <c r="Q157" i="15"/>
  <c r="V157" i="15"/>
  <c r="V145" i="15" s="1"/>
  <c r="G162" i="15"/>
  <c r="I162" i="15"/>
  <c r="K162" i="15"/>
  <c r="M162" i="15"/>
  <c r="O162" i="15"/>
  <c r="Q162" i="15"/>
  <c r="V162" i="15"/>
  <c r="G170" i="15"/>
  <c r="M170" i="15" s="1"/>
  <c r="I170" i="15"/>
  <c r="K170" i="15"/>
  <c r="O170" i="15"/>
  <c r="Q170" i="15"/>
  <c r="V170" i="15"/>
  <c r="G175" i="15"/>
  <c r="I175" i="15"/>
  <c r="K175" i="15"/>
  <c r="M175" i="15"/>
  <c r="O175" i="15"/>
  <c r="Q175" i="15"/>
  <c r="V175" i="15"/>
  <c r="G181" i="15"/>
  <c r="M181" i="15" s="1"/>
  <c r="I181" i="15"/>
  <c r="K181" i="15"/>
  <c r="O181" i="15"/>
  <c r="Q181" i="15"/>
  <c r="V181" i="15"/>
  <c r="G185" i="15"/>
  <c r="I185" i="15"/>
  <c r="K185" i="15"/>
  <c r="M185" i="15"/>
  <c r="O185" i="15"/>
  <c r="Q185" i="15"/>
  <c r="V185" i="15"/>
  <c r="G189" i="15"/>
  <c r="M189" i="15" s="1"/>
  <c r="I189" i="15"/>
  <c r="K189" i="15"/>
  <c r="O189" i="15"/>
  <c r="Q189" i="15"/>
  <c r="V189" i="15"/>
  <c r="G194" i="15"/>
  <c r="M194" i="15" s="1"/>
  <c r="I194" i="15"/>
  <c r="K194" i="15"/>
  <c r="K193" i="15" s="1"/>
  <c r="O194" i="15"/>
  <c r="O193" i="15" s="1"/>
  <c r="Q194" i="15"/>
  <c r="V194" i="15"/>
  <c r="V193" i="15" s="1"/>
  <c r="G199" i="15"/>
  <c r="I199" i="15"/>
  <c r="K199" i="15"/>
  <c r="M199" i="15"/>
  <c r="O199" i="15"/>
  <c r="Q199" i="15"/>
  <c r="V199" i="15"/>
  <c r="G205" i="15"/>
  <c r="M205" i="15" s="1"/>
  <c r="I205" i="15"/>
  <c r="K205" i="15"/>
  <c r="O205" i="15"/>
  <c r="Q205" i="15"/>
  <c r="V205" i="15"/>
  <c r="G209" i="15"/>
  <c r="I209" i="15"/>
  <c r="I193" i="15" s="1"/>
  <c r="K209" i="15"/>
  <c r="M209" i="15"/>
  <c r="O209" i="15"/>
  <c r="Q209" i="15"/>
  <c r="Q193" i="15" s="1"/>
  <c r="V209" i="15"/>
  <c r="G213" i="15"/>
  <c r="M213" i="15" s="1"/>
  <c r="I213" i="15"/>
  <c r="K213" i="15"/>
  <c r="O213" i="15"/>
  <c r="Q213" i="15"/>
  <c r="V213" i="15"/>
  <c r="I217" i="15"/>
  <c r="Q217" i="15"/>
  <c r="G218" i="15"/>
  <c r="G217" i="15" s="1"/>
  <c r="I218" i="15"/>
  <c r="K218" i="15"/>
  <c r="K217" i="15" s="1"/>
  <c r="O218" i="15"/>
  <c r="O217" i="15" s="1"/>
  <c r="Q218" i="15"/>
  <c r="V218" i="15"/>
  <c r="V217" i="15" s="1"/>
  <c r="G222" i="15"/>
  <c r="M222" i="15" s="1"/>
  <c r="I222" i="15"/>
  <c r="K222" i="15"/>
  <c r="K221" i="15" s="1"/>
  <c r="O222" i="15"/>
  <c r="O221" i="15" s="1"/>
  <c r="Q222" i="15"/>
  <c r="V222" i="15"/>
  <c r="V221" i="15" s="1"/>
  <c r="G227" i="15"/>
  <c r="I227" i="15"/>
  <c r="K227" i="15"/>
  <c r="M227" i="15"/>
  <c r="O227" i="15"/>
  <c r="Q227" i="15"/>
  <c r="V227" i="15"/>
  <c r="G232" i="15"/>
  <c r="M232" i="15" s="1"/>
  <c r="I232" i="15"/>
  <c r="K232" i="15"/>
  <c r="O232" i="15"/>
  <c r="Q232" i="15"/>
  <c r="V232" i="15"/>
  <c r="G244" i="15"/>
  <c r="I244" i="15"/>
  <c r="I221" i="15" s="1"/>
  <c r="K244" i="15"/>
  <c r="M244" i="15"/>
  <c r="O244" i="15"/>
  <c r="Q244" i="15"/>
  <c r="Q221" i="15" s="1"/>
  <c r="V244" i="15"/>
  <c r="G246" i="15"/>
  <c r="M246" i="15" s="1"/>
  <c r="I246" i="15"/>
  <c r="K246" i="15"/>
  <c r="O246" i="15"/>
  <c r="Q246" i="15"/>
  <c r="V246" i="15"/>
  <c r="G248" i="15"/>
  <c r="I248" i="15"/>
  <c r="K248" i="15"/>
  <c r="M248" i="15"/>
  <c r="O248" i="15"/>
  <c r="Q248" i="15"/>
  <c r="V248" i="15"/>
  <c r="G250" i="15"/>
  <c r="M250" i="15" s="1"/>
  <c r="I250" i="15"/>
  <c r="K250" i="15"/>
  <c r="O250" i="15"/>
  <c r="Q250" i="15"/>
  <c r="V250" i="15"/>
  <c r="G254" i="15"/>
  <c r="I254" i="15"/>
  <c r="K254" i="15"/>
  <c r="M254" i="15"/>
  <c r="O254" i="15"/>
  <c r="Q254" i="15"/>
  <c r="V254" i="15"/>
  <c r="G260" i="15"/>
  <c r="M260" i="15" s="1"/>
  <c r="I260" i="15"/>
  <c r="K260" i="15"/>
  <c r="O260" i="15"/>
  <c r="Q260" i="15"/>
  <c r="V260" i="15"/>
  <c r="G262" i="15"/>
  <c r="I262" i="15"/>
  <c r="K262" i="15"/>
  <c r="M262" i="15"/>
  <c r="O262" i="15"/>
  <c r="Q262" i="15"/>
  <c r="V262" i="15"/>
  <c r="G265" i="15"/>
  <c r="M265" i="15" s="1"/>
  <c r="I265" i="15"/>
  <c r="K265" i="15"/>
  <c r="O265" i="15"/>
  <c r="Q265" i="15"/>
  <c r="V265" i="15"/>
  <c r="G269" i="15"/>
  <c r="I269" i="15"/>
  <c r="K269" i="15"/>
  <c r="M269" i="15"/>
  <c r="O269" i="15"/>
  <c r="Q269" i="15"/>
  <c r="V269" i="15"/>
  <c r="G273" i="15"/>
  <c r="M273" i="15" s="1"/>
  <c r="I273" i="15"/>
  <c r="K273" i="15"/>
  <c r="O273" i="15"/>
  <c r="Q273" i="15"/>
  <c r="V273" i="15"/>
  <c r="G277" i="15"/>
  <c r="I277" i="15"/>
  <c r="K277" i="15"/>
  <c r="M277" i="15"/>
  <c r="O277" i="15"/>
  <c r="Q277" i="15"/>
  <c r="V277" i="15"/>
  <c r="G280" i="15"/>
  <c r="K280" i="15"/>
  <c r="O280" i="15"/>
  <c r="V280" i="15"/>
  <c r="G281" i="15"/>
  <c r="I281" i="15"/>
  <c r="I280" i="15" s="1"/>
  <c r="K281" i="15"/>
  <c r="M281" i="15"/>
  <c r="M280" i="15" s="1"/>
  <c r="O281" i="15"/>
  <c r="Q281" i="15"/>
  <c r="Q280" i="15" s="1"/>
  <c r="V281" i="15"/>
  <c r="G287" i="15"/>
  <c r="I287" i="15"/>
  <c r="I286" i="15" s="1"/>
  <c r="K287" i="15"/>
  <c r="M287" i="15"/>
  <c r="O287" i="15"/>
  <c r="Q287" i="15"/>
  <c r="Q286" i="15" s="1"/>
  <c r="V287" i="15"/>
  <c r="G289" i="15"/>
  <c r="G286" i="15" s="1"/>
  <c r="I289" i="15"/>
  <c r="K289" i="15"/>
  <c r="O289" i="15"/>
  <c r="O286" i="15" s="1"/>
  <c r="Q289" i="15"/>
  <c r="V289" i="15"/>
  <c r="G293" i="15"/>
  <c r="I293" i="15"/>
  <c r="K293" i="15"/>
  <c r="M293" i="15"/>
  <c r="O293" i="15"/>
  <c r="Q293" i="15"/>
  <c r="V293" i="15"/>
  <c r="G298" i="15"/>
  <c r="M298" i="15" s="1"/>
  <c r="I298" i="15"/>
  <c r="K298" i="15"/>
  <c r="K286" i="15" s="1"/>
  <c r="O298" i="15"/>
  <c r="Q298" i="15"/>
  <c r="V298" i="15"/>
  <c r="V286" i="15" s="1"/>
  <c r="I302" i="15"/>
  <c r="Q302" i="15"/>
  <c r="G303" i="15"/>
  <c r="G302" i="15" s="1"/>
  <c r="I303" i="15"/>
  <c r="K303" i="15"/>
  <c r="K302" i="15" s="1"/>
  <c r="O303" i="15"/>
  <c r="O302" i="15" s="1"/>
  <c r="Q303" i="15"/>
  <c r="V303" i="15"/>
  <c r="V302" i="15" s="1"/>
  <c r="I309" i="15"/>
  <c r="Q309" i="15"/>
  <c r="G310" i="15"/>
  <c r="M310" i="15" s="1"/>
  <c r="M309" i="15" s="1"/>
  <c r="I310" i="15"/>
  <c r="K310" i="15"/>
  <c r="K309" i="15" s="1"/>
  <c r="O310" i="15"/>
  <c r="O309" i="15" s="1"/>
  <c r="Q310" i="15"/>
  <c r="V310" i="15"/>
  <c r="V309" i="15" s="1"/>
  <c r="AE319" i="15"/>
  <c r="G367" i="14"/>
  <c r="BA207" i="14"/>
  <c r="BA130" i="14"/>
  <c r="BA67" i="14"/>
  <c r="BA63" i="14"/>
  <c r="BA48" i="14"/>
  <c r="BA35" i="14"/>
  <c r="BA28" i="14"/>
  <c r="BA20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9" i="14"/>
  <c r="I19" i="14"/>
  <c r="K19" i="14"/>
  <c r="M19" i="14"/>
  <c r="O19" i="14"/>
  <c r="Q19" i="14"/>
  <c r="V19" i="14"/>
  <c r="G27" i="14"/>
  <c r="I27" i="14"/>
  <c r="K27" i="14"/>
  <c r="M27" i="14"/>
  <c r="O27" i="14"/>
  <c r="Q27" i="14"/>
  <c r="V27" i="14"/>
  <c r="G34" i="14"/>
  <c r="M34" i="14" s="1"/>
  <c r="I34" i="14"/>
  <c r="K34" i="14"/>
  <c r="O34" i="14"/>
  <c r="O8" i="14" s="1"/>
  <c r="Q34" i="14"/>
  <c r="V34" i="14"/>
  <c r="G43" i="14"/>
  <c r="M43" i="14" s="1"/>
  <c r="I43" i="14"/>
  <c r="K43" i="14"/>
  <c r="O43" i="14"/>
  <c r="Q43" i="14"/>
  <c r="V43" i="14"/>
  <c r="G47" i="14"/>
  <c r="I47" i="14"/>
  <c r="K47" i="14"/>
  <c r="M47" i="14"/>
  <c r="O47" i="14"/>
  <c r="Q47" i="14"/>
  <c r="V47" i="14"/>
  <c r="G62" i="14"/>
  <c r="I62" i="14"/>
  <c r="K62" i="14"/>
  <c r="M62" i="14"/>
  <c r="O62" i="14"/>
  <c r="Q62" i="14"/>
  <c r="V62" i="14"/>
  <c r="G66" i="14"/>
  <c r="M66" i="14" s="1"/>
  <c r="I66" i="14"/>
  <c r="K66" i="14"/>
  <c r="O66" i="14"/>
  <c r="Q66" i="14"/>
  <c r="V66" i="14"/>
  <c r="G70" i="14"/>
  <c r="I70" i="14"/>
  <c r="K70" i="14"/>
  <c r="M70" i="14"/>
  <c r="O70" i="14"/>
  <c r="Q70" i="14"/>
  <c r="V70" i="14"/>
  <c r="G74" i="14"/>
  <c r="I74" i="14"/>
  <c r="K74" i="14"/>
  <c r="M74" i="14"/>
  <c r="O74" i="14"/>
  <c r="Q74" i="14"/>
  <c r="V74" i="14"/>
  <c r="G78" i="14"/>
  <c r="I78" i="14"/>
  <c r="K78" i="14"/>
  <c r="M78" i="14"/>
  <c r="O78" i="14"/>
  <c r="Q78" i="14"/>
  <c r="V78" i="14"/>
  <c r="G94" i="14"/>
  <c r="M94" i="14" s="1"/>
  <c r="I94" i="14"/>
  <c r="K94" i="14"/>
  <c r="O94" i="14"/>
  <c r="Q94" i="14"/>
  <c r="V94" i="14"/>
  <c r="G98" i="14"/>
  <c r="I98" i="14"/>
  <c r="K98" i="14"/>
  <c r="M98" i="14"/>
  <c r="O98" i="14"/>
  <c r="Q98" i="14"/>
  <c r="V98" i="14"/>
  <c r="G107" i="14"/>
  <c r="M107" i="14" s="1"/>
  <c r="I107" i="14"/>
  <c r="K107" i="14"/>
  <c r="O107" i="14"/>
  <c r="Q107" i="14"/>
  <c r="V107" i="14"/>
  <c r="G111" i="14"/>
  <c r="I111" i="14"/>
  <c r="K111" i="14"/>
  <c r="M111" i="14"/>
  <c r="O111" i="14"/>
  <c r="Q111" i="14"/>
  <c r="V111" i="14"/>
  <c r="G114" i="14"/>
  <c r="M114" i="14" s="1"/>
  <c r="I114" i="14"/>
  <c r="K114" i="14"/>
  <c r="O114" i="14"/>
  <c r="Q114" i="14"/>
  <c r="V114" i="14"/>
  <c r="G116" i="14"/>
  <c r="I116" i="14"/>
  <c r="K116" i="14"/>
  <c r="M116" i="14"/>
  <c r="O116" i="14"/>
  <c r="Q116" i="14"/>
  <c r="V116" i="14"/>
  <c r="G120" i="14"/>
  <c r="M120" i="14" s="1"/>
  <c r="I120" i="14"/>
  <c r="K120" i="14"/>
  <c r="O120" i="14"/>
  <c r="Q120" i="14"/>
  <c r="V120" i="14"/>
  <c r="G129" i="14"/>
  <c r="I129" i="14"/>
  <c r="K129" i="14"/>
  <c r="M129" i="14"/>
  <c r="O129" i="14"/>
  <c r="Q129" i="14"/>
  <c r="V129" i="14"/>
  <c r="G137" i="14"/>
  <c r="M137" i="14" s="1"/>
  <c r="I137" i="14"/>
  <c r="K137" i="14"/>
  <c r="O137" i="14"/>
  <c r="Q137" i="14"/>
  <c r="V137" i="14"/>
  <c r="G140" i="14"/>
  <c r="I140" i="14"/>
  <c r="K140" i="14"/>
  <c r="M140" i="14"/>
  <c r="O140" i="14"/>
  <c r="Q140" i="14"/>
  <c r="V140" i="14"/>
  <c r="G142" i="14"/>
  <c r="M142" i="14" s="1"/>
  <c r="I142" i="14"/>
  <c r="K142" i="14"/>
  <c r="O142" i="14"/>
  <c r="Q142" i="14"/>
  <c r="V142" i="14"/>
  <c r="G149" i="14"/>
  <c r="I149" i="14"/>
  <c r="K149" i="14"/>
  <c r="M149" i="14"/>
  <c r="O149" i="14"/>
  <c r="Q149" i="14"/>
  <c r="V149" i="14"/>
  <c r="G152" i="14"/>
  <c r="I152" i="14"/>
  <c r="I151" i="14" s="1"/>
  <c r="K152" i="14"/>
  <c r="K151" i="14" s="1"/>
  <c r="M152" i="14"/>
  <c r="O152" i="14"/>
  <c r="Q152" i="14"/>
  <c r="Q151" i="14" s="1"/>
  <c r="V152" i="14"/>
  <c r="V151" i="14" s="1"/>
  <c r="G157" i="14"/>
  <c r="M157" i="14" s="1"/>
  <c r="I157" i="14"/>
  <c r="K157" i="14"/>
  <c r="O157" i="14"/>
  <c r="Q157" i="14"/>
  <c r="V157" i="14"/>
  <c r="G159" i="14"/>
  <c r="I159" i="14"/>
  <c r="K159" i="14"/>
  <c r="M159" i="14"/>
  <c r="O159" i="14"/>
  <c r="Q159" i="14"/>
  <c r="V159" i="14"/>
  <c r="G163" i="14"/>
  <c r="M163" i="14" s="1"/>
  <c r="I163" i="14"/>
  <c r="K163" i="14"/>
  <c r="O163" i="14"/>
  <c r="O151" i="14" s="1"/>
  <c r="Q163" i="14"/>
  <c r="V163" i="14"/>
  <c r="G168" i="14"/>
  <c r="I168" i="14"/>
  <c r="K168" i="14"/>
  <c r="M168" i="14"/>
  <c r="O168" i="14"/>
  <c r="Q168" i="14"/>
  <c r="V168" i="14"/>
  <c r="G176" i="14"/>
  <c r="M176" i="14" s="1"/>
  <c r="I176" i="14"/>
  <c r="K176" i="14"/>
  <c r="O176" i="14"/>
  <c r="Q176" i="14"/>
  <c r="V176" i="14"/>
  <c r="G181" i="14"/>
  <c r="I181" i="14"/>
  <c r="K181" i="14"/>
  <c r="M181" i="14"/>
  <c r="O181" i="14"/>
  <c r="Q181" i="14"/>
  <c r="V181" i="14"/>
  <c r="G188" i="14"/>
  <c r="M188" i="14" s="1"/>
  <c r="I188" i="14"/>
  <c r="K188" i="14"/>
  <c r="O188" i="14"/>
  <c r="Q188" i="14"/>
  <c r="V188" i="14"/>
  <c r="G192" i="14"/>
  <c r="I192" i="14"/>
  <c r="K192" i="14"/>
  <c r="M192" i="14"/>
  <c r="O192" i="14"/>
  <c r="Q192" i="14"/>
  <c r="V192" i="14"/>
  <c r="G196" i="14"/>
  <c r="M196" i="14" s="1"/>
  <c r="I196" i="14"/>
  <c r="K196" i="14"/>
  <c r="O196" i="14"/>
  <c r="Q196" i="14"/>
  <c r="V196" i="14"/>
  <c r="G201" i="14"/>
  <c r="M201" i="14" s="1"/>
  <c r="M200" i="14" s="1"/>
  <c r="I201" i="14"/>
  <c r="I200" i="14" s="1"/>
  <c r="K201" i="14"/>
  <c r="K200" i="14" s="1"/>
  <c r="O201" i="14"/>
  <c r="O200" i="14" s="1"/>
  <c r="Q201" i="14"/>
  <c r="Q200" i="14" s="1"/>
  <c r="V201" i="14"/>
  <c r="V200" i="14" s="1"/>
  <c r="G206" i="14"/>
  <c r="I206" i="14"/>
  <c r="K206" i="14"/>
  <c r="M206" i="14"/>
  <c r="O206" i="14"/>
  <c r="Q206" i="14"/>
  <c r="V206" i="14"/>
  <c r="G212" i="14"/>
  <c r="I212" i="14"/>
  <c r="K212" i="14"/>
  <c r="M212" i="14"/>
  <c r="O212" i="14"/>
  <c r="Q212" i="14"/>
  <c r="V212" i="14"/>
  <c r="G216" i="14"/>
  <c r="I216" i="14"/>
  <c r="K216" i="14"/>
  <c r="M216" i="14"/>
  <c r="O216" i="14"/>
  <c r="Q216" i="14"/>
  <c r="V216" i="14"/>
  <c r="G220" i="14"/>
  <c r="M220" i="14" s="1"/>
  <c r="I220" i="14"/>
  <c r="K220" i="14"/>
  <c r="O220" i="14"/>
  <c r="Q220" i="14"/>
  <c r="V220" i="14"/>
  <c r="G224" i="14"/>
  <c r="I224" i="14"/>
  <c r="O224" i="14"/>
  <c r="Q224" i="14"/>
  <c r="G225" i="14"/>
  <c r="I225" i="14"/>
  <c r="K225" i="14"/>
  <c r="K224" i="14" s="1"/>
  <c r="M225" i="14"/>
  <c r="M224" i="14" s="1"/>
  <c r="O225" i="14"/>
  <c r="Q225" i="14"/>
  <c r="V225" i="14"/>
  <c r="V224" i="14" s="1"/>
  <c r="G229" i="14"/>
  <c r="M229" i="14" s="1"/>
  <c r="I229" i="14"/>
  <c r="I228" i="14" s="1"/>
  <c r="K229" i="14"/>
  <c r="O229" i="14"/>
  <c r="O228" i="14" s="1"/>
  <c r="Q229" i="14"/>
  <c r="Q228" i="14" s="1"/>
  <c r="V229" i="14"/>
  <c r="G234" i="14"/>
  <c r="M234" i="14" s="1"/>
  <c r="I234" i="14"/>
  <c r="K234" i="14"/>
  <c r="K228" i="14" s="1"/>
  <c r="O234" i="14"/>
  <c r="Q234" i="14"/>
  <c r="V234" i="14"/>
  <c r="V228" i="14" s="1"/>
  <c r="G239" i="14"/>
  <c r="I239" i="14"/>
  <c r="K239" i="14"/>
  <c r="M239" i="14"/>
  <c r="O239" i="14"/>
  <c r="Q239" i="14"/>
  <c r="V239" i="14"/>
  <c r="G244" i="14"/>
  <c r="I244" i="14"/>
  <c r="K244" i="14"/>
  <c r="M244" i="14"/>
  <c r="O244" i="14"/>
  <c r="Q244" i="14"/>
  <c r="V244" i="14"/>
  <c r="G249" i="14"/>
  <c r="M249" i="14" s="1"/>
  <c r="I249" i="14"/>
  <c r="K249" i="14"/>
  <c r="O249" i="14"/>
  <c r="Q249" i="14"/>
  <c r="V249" i="14"/>
  <c r="G261" i="14"/>
  <c r="M261" i="14" s="1"/>
  <c r="I261" i="14"/>
  <c r="K261" i="14"/>
  <c r="O261" i="14"/>
  <c r="Q261" i="14"/>
  <c r="V261" i="14"/>
  <c r="G263" i="14"/>
  <c r="I263" i="14"/>
  <c r="K263" i="14"/>
  <c r="M263" i="14"/>
  <c r="O263" i="14"/>
  <c r="Q263" i="14"/>
  <c r="V263" i="14"/>
  <c r="G265" i="14"/>
  <c r="I265" i="14"/>
  <c r="K265" i="14"/>
  <c r="M265" i="14"/>
  <c r="O265" i="14"/>
  <c r="Q265" i="14"/>
  <c r="V265" i="14"/>
  <c r="G267" i="14"/>
  <c r="M267" i="14" s="1"/>
  <c r="I267" i="14"/>
  <c r="K267" i="14"/>
  <c r="O267" i="14"/>
  <c r="Q267" i="14"/>
  <c r="V267" i="14"/>
  <c r="G279" i="14"/>
  <c r="M279" i="14" s="1"/>
  <c r="I279" i="14"/>
  <c r="K279" i="14"/>
  <c r="O279" i="14"/>
  <c r="Q279" i="14"/>
  <c r="V279" i="14"/>
  <c r="G281" i="14"/>
  <c r="I281" i="14"/>
  <c r="K281" i="14"/>
  <c r="M281" i="14"/>
  <c r="O281" i="14"/>
  <c r="Q281" i="14"/>
  <c r="V281" i="14"/>
  <c r="G283" i="14"/>
  <c r="I283" i="14"/>
  <c r="K283" i="14"/>
  <c r="M283" i="14"/>
  <c r="O283" i="14"/>
  <c r="Q283" i="14"/>
  <c r="V283" i="14"/>
  <c r="G285" i="14"/>
  <c r="M285" i="14" s="1"/>
  <c r="I285" i="14"/>
  <c r="K285" i="14"/>
  <c r="O285" i="14"/>
  <c r="Q285" i="14"/>
  <c r="V285" i="14"/>
  <c r="G288" i="14"/>
  <c r="M288" i="14" s="1"/>
  <c r="I288" i="14"/>
  <c r="K288" i="14"/>
  <c r="O288" i="14"/>
  <c r="Q288" i="14"/>
  <c r="V288" i="14"/>
  <c r="G290" i="14"/>
  <c r="I290" i="14"/>
  <c r="K290" i="14"/>
  <c r="M290" i="14"/>
  <c r="O290" i="14"/>
  <c r="Q290" i="14"/>
  <c r="V290" i="14"/>
  <c r="G296" i="14"/>
  <c r="I296" i="14"/>
  <c r="K296" i="14"/>
  <c r="M296" i="14"/>
  <c r="O296" i="14"/>
  <c r="Q296" i="14"/>
  <c r="V296" i="14"/>
  <c r="G302" i="14"/>
  <c r="M302" i="14" s="1"/>
  <c r="I302" i="14"/>
  <c r="K302" i="14"/>
  <c r="O302" i="14"/>
  <c r="Q302" i="14"/>
  <c r="V302" i="14"/>
  <c r="G306" i="14"/>
  <c r="M306" i="14" s="1"/>
  <c r="I306" i="14"/>
  <c r="K306" i="14"/>
  <c r="O306" i="14"/>
  <c r="Q306" i="14"/>
  <c r="V306" i="14"/>
  <c r="G309" i="14"/>
  <c r="I309" i="14"/>
  <c r="K309" i="14"/>
  <c r="M309" i="14"/>
  <c r="O309" i="14"/>
  <c r="Q309" i="14"/>
  <c r="V309" i="14"/>
  <c r="G313" i="14"/>
  <c r="I313" i="14"/>
  <c r="K313" i="14"/>
  <c r="M313" i="14"/>
  <c r="O313" i="14"/>
  <c r="Q313" i="14"/>
  <c r="V313" i="14"/>
  <c r="G317" i="14"/>
  <c r="M317" i="14" s="1"/>
  <c r="I317" i="14"/>
  <c r="K317" i="14"/>
  <c r="O317" i="14"/>
  <c r="Q317" i="14"/>
  <c r="V317" i="14"/>
  <c r="G321" i="14"/>
  <c r="M321" i="14" s="1"/>
  <c r="I321" i="14"/>
  <c r="K321" i="14"/>
  <c r="O321" i="14"/>
  <c r="Q321" i="14"/>
  <c r="V321" i="14"/>
  <c r="G325" i="14"/>
  <c r="I325" i="14"/>
  <c r="K325" i="14"/>
  <c r="M325" i="14"/>
  <c r="O325" i="14"/>
  <c r="Q325" i="14"/>
  <c r="V325" i="14"/>
  <c r="G329" i="14"/>
  <c r="M329" i="14" s="1"/>
  <c r="M328" i="14" s="1"/>
  <c r="I329" i="14"/>
  <c r="I328" i="14" s="1"/>
  <c r="K329" i="14"/>
  <c r="K328" i="14" s="1"/>
  <c r="O329" i="14"/>
  <c r="O328" i="14" s="1"/>
  <c r="Q329" i="14"/>
  <c r="Q328" i="14" s="1"/>
  <c r="V329" i="14"/>
  <c r="V328" i="14" s="1"/>
  <c r="G335" i="14"/>
  <c r="I335" i="14"/>
  <c r="K335" i="14"/>
  <c r="K334" i="14" s="1"/>
  <c r="M335" i="14"/>
  <c r="O335" i="14"/>
  <c r="Q335" i="14"/>
  <c r="V335" i="14"/>
  <c r="V334" i="14" s="1"/>
  <c r="G337" i="14"/>
  <c r="G334" i="14" s="1"/>
  <c r="I337" i="14"/>
  <c r="K337" i="14"/>
  <c r="M337" i="14"/>
  <c r="O337" i="14"/>
  <c r="O334" i="14" s="1"/>
  <c r="Q337" i="14"/>
  <c r="V337" i="14"/>
  <c r="G341" i="14"/>
  <c r="M341" i="14" s="1"/>
  <c r="I341" i="14"/>
  <c r="K341" i="14"/>
  <c r="O341" i="14"/>
  <c r="Q341" i="14"/>
  <c r="V341" i="14"/>
  <c r="G346" i="14"/>
  <c r="M346" i="14" s="1"/>
  <c r="I346" i="14"/>
  <c r="I334" i="14" s="1"/>
  <c r="K346" i="14"/>
  <c r="O346" i="14"/>
  <c r="Q346" i="14"/>
  <c r="Q334" i="14" s="1"/>
  <c r="V346" i="14"/>
  <c r="K350" i="14"/>
  <c r="V350" i="14"/>
  <c r="G351" i="14"/>
  <c r="G350" i="14" s="1"/>
  <c r="I351" i="14"/>
  <c r="I350" i="14" s="1"/>
  <c r="K351" i="14"/>
  <c r="M351" i="14"/>
  <c r="M350" i="14" s="1"/>
  <c r="O351" i="14"/>
  <c r="O350" i="14" s="1"/>
  <c r="Q351" i="14"/>
  <c r="Q350" i="14" s="1"/>
  <c r="V351" i="14"/>
  <c r="G357" i="14"/>
  <c r="O357" i="14"/>
  <c r="G358" i="14"/>
  <c r="I358" i="14"/>
  <c r="I357" i="14" s="1"/>
  <c r="K358" i="14"/>
  <c r="K357" i="14" s="1"/>
  <c r="M358" i="14"/>
  <c r="M357" i="14" s="1"/>
  <c r="O358" i="14"/>
  <c r="Q358" i="14"/>
  <c r="Q357" i="14" s="1"/>
  <c r="V358" i="14"/>
  <c r="V357" i="14" s="1"/>
  <c r="AE367" i="14"/>
  <c r="AF367" i="14"/>
  <c r="BA501" i="13"/>
  <c r="BA350" i="13"/>
  <c r="BA99" i="13"/>
  <c r="BA95" i="13"/>
  <c r="BA52" i="13"/>
  <c r="BA38" i="13"/>
  <c r="BA28" i="13"/>
  <c r="BA20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9" i="13"/>
  <c r="I19" i="13"/>
  <c r="K19" i="13"/>
  <c r="M19" i="13"/>
  <c r="O19" i="13"/>
  <c r="Q19" i="13"/>
  <c r="V19" i="13"/>
  <c r="G27" i="13"/>
  <c r="I27" i="13"/>
  <c r="K27" i="13"/>
  <c r="M27" i="13"/>
  <c r="O27" i="13"/>
  <c r="Q27" i="13"/>
  <c r="V27" i="13"/>
  <c r="G37" i="13"/>
  <c r="M37" i="13" s="1"/>
  <c r="I37" i="13"/>
  <c r="K37" i="13"/>
  <c r="O37" i="13"/>
  <c r="O8" i="13" s="1"/>
  <c r="Q37" i="13"/>
  <c r="V37" i="13"/>
  <c r="G46" i="13"/>
  <c r="M46" i="13" s="1"/>
  <c r="I46" i="13"/>
  <c r="K46" i="13"/>
  <c r="O46" i="13"/>
  <c r="Q46" i="13"/>
  <c r="V46" i="13"/>
  <c r="G51" i="13"/>
  <c r="I51" i="13"/>
  <c r="K51" i="13"/>
  <c r="M51" i="13"/>
  <c r="O51" i="13"/>
  <c r="Q51" i="13"/>
  <c r="V51" i="13"/>
  <c r="G94" i="13"/>
  <c r="I94" i="13"/>
  <c r="K94" i="13"/>
  <c r="M94" i="13"/>
  <c r="O94" i="13"/>
  <c r="Q94" i="13"/>
  <c r="V94" i="13"/>
  <c r="G98" i="13"/>
  <c r="M98" i="13" s="1"/>
  <c r="I98" i="13"/>
  <c r="K98" i="13"/>
  <c r="O98" i="13"/>
  <c r="Q98" i="13"/>
  <c r="V98" i="13"/>
  <c r="G102" i="13"/>
  <c r="I102" i="13"/>
  <c r="K102" i="13"/>
  <c r="M102" i="13"/>
  <c r="O102" i="13"/>
  <c r="Q102" i="13"/>
  <c r="V102" i="13"/>
  <c r="G128" i="13"/>
  <c r="I128" i="13"/>
  <c r="K128" i="13"/>
  <c r="M128" i="13"/>
  <c r="O128" i="13"/>
  <c r="Q128" i="13"/>
  <c r="V128" i="13"/>
  <c r="G145" i="13"/>
  <c r="I145" i="13"/>
  <c r="K145" i="13"/>
  <c r="M145" i="13"/>
  <c r="O145" i="13"/>
  <c r="Q145" i="13"/>
  <c r="V145" i="13"/>
  <c r="G148" i="13"/>
  <c r="M148" i="13" s="1"/>
  <c r="I148" i="13"/>
  <c r="K148" i="13"/>
  <c r="O148" i="13"/>
  <c r="Q148" i="13"/>
  <c r="V148" i="13"/>
  <c r="G151" i="13"/>
  <c r="I151" i="13"/>
  <c r="K151" i="13"/>
  <c r="M151" i="13"/>
  <c r="O151" i="13"/>
  <c r="Q151" i="13"/>
  <c r="V151" i="13"/>
  <c r="G170" i="13"/>
  <c r="M170" i="13" s="1"/>
  <c r="I170" i="13"/>
  <c r="K170" i="13"/>
  <c r="O170" i="13"/>
  <c r="Q170" i="13"/>
  <c r="V170" i="13"/>
  <c r="G204" i="13"/>
  <c r="I204" i="13"/>
  <c r="K204" i="13"/>
  <c r="M204" i="13"/>
  <c r="O204" i="13"/>
  <c r="Q204" i="13"/>
  <c r="V204" i="13"/>
  <c r="G229" i="13"/>
  <c r="M229" i="13" s="1"/>
  <c r="I229" i="13"/>
  <c r="K229" i="13"/>
  <c r="O229" i="13"/>
  <c r="Q229" i="13"/>
  <c r="V229" i="13"/>
  <c r="G233" i="13"/>
  <c r="I233" i="13"/>
  <c r="K233" i="13"/>
  <c r="M233" i="13"/>
  <c r="O233" i="13"/>
  <c r="Q233" i="13"/>
  <c r="V233" i="13"/>
  <c r="G237" i="13"/>
  <c r="M237" i="13" s="1"/>
  <c r="I237" i="13"/>
  <c r="K237" i="13"/>
  <c r="O237" i="13"/>
  <c r="Q237" i="13"/>
  <c r="V237" i="13"/>
  <c r="G241" i="13"/>
  <c r="I241" i="13"/>
  <c r="K241" i="13"/>
  <c r="M241" i="13"/>
  <c r="O241" i="13"/>
  <c r="Q241" i="13"/>
  <c r="V241" i="13"/>
  <c r="G250" i="13"/>
  <c r="M250" i="13" s="1"/>
  <c r="I250" i="13"/>
  <c r="K250" i="13"/>
  <c r="O250" i="13"/>
  <c r="Q250" i="13"/>
  <c r="V250" i="13"/>
  <c r="G254" i="13"/>
  <c r="I254" i="13"/>
  <c r="K254" i="13"/>
  <c r="M254" i="13"/>
  <c r="O254" i="13"/>
  <c r="Q254" i="13"/>
  <c r="V254" i="13"/>
  <c r="G257" i="13"/>
  <c r="M257" i="13" s="1"/>
  <c r="I257" i="13"/>
  <c r="K257" i="13"/>
  <c r="O257" i="13"/>
  <c r="Q257" i="13"/>
  <c r="V257" i="13"/>
  <c r="G259" i="13"/>
  <c r="I259" i="13"/>
  <c r="K259" i="13"/>
  <c r="M259" i="13"/>
  <c r="O259" i="13"/>
  <c r="Q259" i="13"/>
  <c r="V259" i="13"/>
  <c r="G263" i="13"/>
  <c r="M263" i="13" s="1"/>
  <c r="I263" i="13"/>
  <c r="K263" i="13"/>
  <c r="O263" i="13"/>
  <c r="Q263" i="13"/>
  <c r="V263" i="13"/>
  <c r="G283" i="13"/>
  <c r="I283" i="13"/>
  <c r="K283" i="13"/>
  <c r="M283" i="13"/>
  <c r="O283" i="13"/>
  <c r="Q283" i="13"/>
  <c r="V283" i="13"/>
  <c r="G286" i="13"/>
  <c r="M286" i="13" s="1"/>
  <c r="I286" i="13"/>
  <c r="K286" i="13"/>
  <c r="O286" i="13"/>
  <c r="Q286" i="13"/>
  <c r="V286" i="13"/>
  <c r="G288" i="13"/>
  <c r="I288" i="13"/>
  <c r="K288" i="13"/>
  <c r="M288" i="13"/>
  <c r="O288" i="13"/>
  <c r="Q288" i="13"/>
  <c r="V288" i="13"/>
  <c r="G296" i="13"/>
  <c r="I296" i="13"/>
  <c r="I295" i="13" s="1"/>
  <c r="K296" i="13"/>
  <c r="M296" i="13"/>
  <c r="O296" i="13"/>
  <c r="Q296" i="13"/>
  <c r="Q295" i="13" s="1"/>
  <c r="V296" i="13"/>
  <c r="G306" i="13"/>
  <c r="M306" i="13" s="1"/>
  <c r="I306" i="13"/>
  <c r="K306" i="13"/>
  <c r="K295" i="13" s="1"/>
  <c r="O306" i="13"/>
  <c r="Q306" i="13"/>
  <c r="V306" i="13"/>
  <c r="V295" i="13" s="1"/>
  <c r="G316" i="13"/>
  <c r="I316" i="13"/>
  <c r="K316" i="13"/>
  <c r="M316" i="13"/>
  <c r="O316" i="13"/>
  <c r="Q316" i="13"/>
  <c r="V316" i="13"/>
  <c r="G326" i="13"/>
  <c r="M326" i="13" s="1"/>
  <c r="I326" i="13"/>
  <c r="K326" i="13"/>
  <c r="O326" i="13"/>
  <c r="O295" i="13" s="1"/>
  <c r="Q326" i="13"/>
  <c r="V326" i="13"/>
  <c r="G330" i="13"/>
  <c r="I330" i="13"/>
  <c r="K330" i="13"/>
  <c r="M330" i="13"/>
  <c r="O330" i="13"/>
  <c r="Q330" i="13"/>
  <c r="V330" i="13"/>
  <c r="G334" i="13"/>
  <c r="M334" i="13" s="1"/>
  <c r="I334" i="13"/>
  <c r="K334" i="13"/>
  <c r="O334" i="13"/>
  <c r="Q334" i="13"/>
  <c r="V334" i="13"/>
  <c r="G339" i="13"/>
  <c r="M339" i="13" s="1"/>
  <c r="M338" i="13" s="1"/>
  <c r="I339" i="13"/>
  <c r="I338" i="13" s="1"/>
  <c r="K339" i="13"/>
  <c r="K338" i="13" s="1"/>
  <c r="O339" i="13"/>
  <c r="O338" i="13" s="1"/>
  <c r="Q339" i="13"/>
  <c r="Q338" i="13" s="1"/>
  <c r="V339" i="13"/>
  <c r="V338" i="13" s="1"/>
  <c r="G349" i="13"/>
  <c r="I349" i="13"/>
  <c r="K349" i="13"/>
  <c r="M349" i="13"/>
  <c r="O349" i="13"/>
  <c r="Q349" i="13"/>
  <c r="V349" i="13"/>
  <c r="G360" i="13"/>
  <c r="I360" i="13"/>
  <c r="K360" i="13"/>
  <c r="M360" i="13"/>
  <c r="O360" i="13"/>
  <c r="Q360" i="13"/>
  <c r="V360" i="13"/>
  <c r="G364" i="13"/>
  <c r="I364" i="13"/>
  <c r="K364" i="13"/>
  <c r="M364" i="13"/>
  <c r="O364" i="13"/>
  <c r="Q364" i="13"/>
  <c r="V364" i="13"/>
  <c r="G368" i="13"/>
  <c r="M368" i="13" s="1"/>
  <c r="I368" i="13"/>
  <c r="K368" i="13"/>
  <c r="O368" i="13"/>
  <c r="Q368" i="13"/>
  <c r="V368" i="13"/>
  <c r="G373" i="13"/>
  <c r="I373" i="13"/>
  <c r="K373" i="13"/>
  <c r="K372" i="13" s="1"/>
  <c r="M373" i="13"/>
  <c r="O373" i="13"/>
  <c r="Q373" i="13"/>
  <c r="V373" i="13"/>
  <c r="V372" i="13" s="1"/>
  <c r="G378" i="13"/>
  <c r="G372" i="13" s="1"/>
  <c r="I378" i="13"/>
  <c r="K378" i="13"/>
  <c r="M378" i="13"/>
  <c r="O378" i="13"/>
  <c r="O372" i="13" s="1"/>
  <c r="Q378" i="13"/>
  <c r="V378" i="13"/>
  <c r="G383" i="13"/>
  <c r="M383" i="13" s="1"/>
  <c r="I383" i="13"/>
  <c r="K383" i="13"/>
  <c r="O383" i="13"/>
  <c r="Q383" i="13"/>
  <c r="V383" i="13"/>
  <c r="G389" i="13"/>
  <c r="M389" i="13" s="1"/>
  <c r="I389" i="13"/>
  <c r="I372" i="13" s="1"/>
  <c r="K389" i="13"/>
  <c r="O389" i="13"/>
  <c r="Q389" i="13"/>
  <c r="Q372" i="13" s="1"/>
  <c r="V389" i="13"/>
  <c r="G394" i="13"/>
  <c r="I394" i="13"/>
  <c r="K394" i="13"/>
  <c r="M394" i="13"/>
  <c r="O394" i="13"/>
  <c r="Q394" i="13"/>
  <c r="V394" i="13"/>
  <c r="G397" i="13"/>
  <c r="M397" i="13" s="1"/>
  <c r="I397" i="13"/>
  <c r="I396" i="13" s="1"/>
  <c r="K397" i="13"/>
  <c r="O397" i="13"/>
  <c r="O396" i="13" s="1"/>
  <c r="Q397" i="13"/>
  <c r="Q396" i="13" s="1"/>
  <c r="V397" i="13"/>
  <c r="G403" i="13"/>
  <c r="M403" i="13" s="1"/>
  <c r="I403" i="13"/>
  <c r="K403" i="13"/>
  <c r="K396" i="13" s="1"/>
  <c r="O403" i="13"/>
  <c r="Q403" i="13"/>
  <c r="V403" i="13"/>
  <c r="V396" i="13" s="1"/>
  <c r="G415" i="13"/>
  <c r="I415" i="13"/>
  <c r="K415" i="13"/>
  <c r="M415" i="13"/>
  <c r="O415" i="13"/>
  <c r="Q415" i="13"/>
  <c r="V415" i="13"/>
  <c r="G429" i="13"/>
  <c r="M429" i="13" s="1"/>
  <c r="I429" i="13"/>
  <c r="I428" i="13" s="1"/>
  <c r="K429" i="13"/>
  <c r="O429" i="13"/>
  <c r="O428" i="13" s="1"/>
  <c r="Q429" i="13"/>
  <c r="Q428" i="13" s="1"/>
  <c r="V429" i="13"/>
  <c r="G433" i="13"/>
  <c r="M433" i="13" s="1"/>
  <c r="I433" i="13"/>
  <c r="K433" i="13"/>
  <c r="K428" i="13" s="1"/>
  <c r="O433" i="13"/>
  <c r="Q433" i="13"/>
  <c r="V433" i="13"/>
  <c r="V428" i="13" s="1"/>
  <c r="G436" i="13"/>
  <c r="I436" i="13"/>
  <c r="K436" i="13"/>
  <c r="M436" i="13"/>
  <c r="O436" i="13"/>
  <c r="Q436" i="13"/>
  <c r="V436" i="13"/>
  <c r="G438" i="13"/>
  <c r="I438" i="13"/>
  <c r="K438" i="13"/>
  <c r="M438" i="13"/>
  <c r="O438" i="13"/>
  <c r="Q438" i="13"/>
  <c r="V438" i="13"/>
  <c r="G441" i="13"/>
  <c r="M441" i="13" s="1"/>
  <c r="I441" i="13"/>
  <c r="K441" i="13"/>
  <c r="O441" i="13"/>
  <c r="Q441" i="13"/>
  <c r="V441" i="13"/>
  <c r="G445" i="13"/>
  <c r="M445" i="13" s="1"/>
  <c r="I445" i="13"/>
  <c r="K445" i="13"/>
  <c r="O445" i="13"/>
  <c r="Q445" i="13"/>
  <c r="V445" i="13"/>
  <c r="G448" i="13"/>
  <c r="I448" i="13"/>
  <c r="K448" i="13"/>
  <c r="M448" i="13"/>
  <c r="O448" i="13"/>
  <c r="Q448" i="13"/>
  <c r="V448" i="13"/>
  <c r="G452" i="13"/>
  <c r="I452" i="13"/>
  <c r="K452" i="13"/>
  <c r="M452" i="13"/>
  <c r="O452" i="13"/>
  <c r="Q452" i="13"/>
  <c r="V452" i="13"/>
  <c r="G455" i="13"/>
  <c r="M455" i="13" s="1"/>
  <c r="I455" i="13"/>
  <c r="K455" i="13"/>
  <c r="O455" i="13"/>
  <c r="Q455" i="13"/>
  <c r="V455" i="13"/>
  <c r="G458" i="13"/>
  <c r="M458" i="13" s="1"/>
  <c r="I458" i="13"/>
  <c r="K458" i="13"/>
  <c r="O458" i="13"/>
  <c r="Q458" i="13"/>
  <c r="V458" i="13"/>
  <c r="G460" i="13"/>
  <c r="I460" i="13"/>
  <c r="K460" i="13"/>
  <c r="M460" i="13"/>
  <c r="O460" i="13"/>
  <c r="Q460" i="13"/>
  <c r="V460" i="13"/>
  <c r="G464" i="13"/>
  <c r="I464" i="13"/>
  <c r="K464" i="13"/>
  <c r="M464" i="13"/>
  <c r="O464" i="13"/>
  <c r="Q464" i="13"/>
  <c r="V464" i="13"/>
  <c r="G470" i="13"/>
  <c r="M470" i="13" s="1"/>
  <c r="I470" i="13"/>
  <c r="K470" i="13"/>
  <c r="O470" i="13"/>
  <c r="Q470" i="13"/>
  <c r="V470" i="13"/>
  <c r="G476" i="13"/>
  <c r="M476" i="13" s="1"/>
  <c r="I476" i="13"/>
  <c r="K476" i="13"/>
  <c r="O476" i="13"/>
  <c r="Q476" i="13"/>
  <c r="V476" i="13"/>
  <c r="G482" i="13"/>
  <c r="I482" i="13"/>
  <c r="K482" i="13"/>
  <c r="M482" i="13"/>
  <c r="O482" i="13"/>
  <c r="Q482" i="13"/>
  <c r="V482" i="13"/>
  <c r="G488" i="13"/>
  <c r="I488" i="13"/>
  <c r="K488" i="13"/>
  <c r="M488" i="13"/>
  <c r="O488" i="13"/>
  <c r="Q488" i="13"/>
  <c r="V488" i="13"/>
  <c r="G494" i="13"/>
  <c r="M494" i="13" s="1"/>
  <c r="I494" i="13"/>
  <c r="K494" i="13"/>
  <c r="O494" i="13"/>
  <c r="Q494" i="13"/>
  <c r="V494" i="13"/>
  <c r="G500" i="13"/>
  <c r="M500" i="13" s="1"/>
  <c r="I500" i="13"/>
  <c r="K500" i="13"/>
  <c r="O500" i="13"/>
  <c r="Q500" i="13"/>
  <c r="V500" i="13"/>
  <c r="G505" i="13"/>
  <c r="I505" i="13"/>
  <c r="K505" i="13"/>
  <c r="M505" i="13"/>
  <c r="O505" i="13"/>
  <c r="Q505" i="13"/>
  <c r="V505" i="13"/>
  <c r="G511" i="13"/>
  <c r="I511" i="13"/>
  <c r="K511" i="13"/>
  <c r="M511" i="13"/>
  <c r="O511" i="13"/>
  <c r="Q511" i="13"/>
  <c r="V511" i="13"/>
  <c r="G513" i="13"/>
  <c r="M513" i="13" s="1"/>
  <c r="I513" i="13"/>
  <c r="K513" i="13"/>
  <c r="O513" i="13"/>
  <c r="Q513" i="13"/>
  <c r="V513" i="13"/>
  <c r="G516" i="13"/>
  <c r="M516" i="13" s="1"/>
  <c r="I516" i="13"/>
  <c r="K516" i="13"/>
  <c r="O516" i="13"/>
  <c r="Q516" i="13"/>
  <c r="V516" i="13"/>
  <c r="G518" i="13"/>
  <c r="I518" i="13"/>
  <c r="K518" i="13"/>
  <c r="M518" i="13"/>
  <c r="O518" i="13"/>
  <c r="Q518" i="13"/>
  <c r="V518" i="13"/>
  <c r="G521" i="13"/>
  <c r="I521" i="13"/>
  <c r="K521" i="13"/>
  <c r="M521" i="13"/>
  <c r="O521" i="13"/>
  <c r="Q521" i="13"/>
  <c r="V521" i="13"/>
  <c r="G523" i="13"/>
  <c r="M523" i="13" s="1"/>
  <c r="I523" i="13"/>
  <c r="K523" i="13"/>
  <c r="O523" i="13"/>
  <c r="Q523" i="13"/>
  <c r="V523" i="13"/>
  <c r="G526" i="13"/>
  <c r="M526" i="13" s="1"/>
  <c r="I526" i="13"/>
  <c r="K526" i="13"/>
  <c r="O526" i="13"/>
  <c r="Q526" i="13"/>
  <c r="V526" i="13"/>
  <c r="G528" i="13"/>
  <c r="I528" i="13"/>
  <c r="K528" i="13"/>
  <c r="M528" i="13"/>
  <c r="O528" i="13"/>
  <c r="Q528" i="13"/>
  <c r="V528" i="13"/>
  <c r="G531" i="13"/>
  <c r="I531" i="13"/>
  <c r="K531" i="13"/>
  <c r="M531" i="13"/>
  <c r="O531" i="13"/>
  <c r="Q531" i="13"/>
  <c r="V531" i="13"/>
  <c r="G534" i="13"/>
  <c r="M534" i="13" s="1"/>
  <c r="I534" i="13"/>
  <c r="K534" i="13"/>
  <c r="O534" i="13"/>
  <c r="Q534" i="13"/>
  <c r="V534" i="13"/>
  <c r="G542" i="13"/>
  <c r="M542" i="13" s="1"/>
  <c r="I542" i="13"/>
  <c r="K542" i="13"/>
  <c r="O542" i="13"/>
  <c r="Q542" i="13"/>
  <c r="V542" i="13"/>
  <c r="G547" i="13"/>
  <c r="I547" i="13"/>
  <c r="K547" i="13"/>
  <c r="M547" i="13"/>
  <c r="O547" i="13"/>
  <c r="Q547" i="13"/>
  <c r="V547" i="13"/>
  <c r="G559" i="13"/>
  <c r="M559" i="13" s="1"/>
  <c r="I559" i="13"/>
  <c r="I558" i="13" s="1"/>
  <c r="K559" i="13"/>
  <c r="K558" i="13" s="1"/>
  <c r="O559" i="13"/>
  <c r="O558" i="13" s="1"/>
  <c r="Q559" i="13"/>
  <c r="Q558" i="13" s="1"/>
  <c r="V559" i="13"/>
  <c r="V558" i="13" s="1"/>
  <c r="G561" i="13"/>
  <c r="M561" i="13" s="1"/>
  <c r="I561" i="13"/>
  <c r="K561" i="13"/>
  <c r="O561" i="13"/>
  <c r="Q561" i="13"/>
  <c r="V561" i="13"/>
  <c r="K563" i="13"/>
  <c r="V563" i="13"/>
  <c r="G564" i="13"/>
  <c r="G563" i="13" s="1"/>
  <c r="I564" i="13"/>
  <c r="I563" i="13" s="1"/>
  <c r="K564" i="13"/>
  <c r="M564" i="13"/>
  <c r="M563" i="13" s="1"/>
  <c r="O564" i="13"/>
  <c r="O563" i="13" s="1"/>
  <c r="Q564" i="13"/>
  <c r="Q563" i="13" s="1"/>
  <c r="V564" i="13"/>
  <c r="G573" i="13"/>
  <c r="O573" i="13"/>
  <c r="G574" i="13"/>
  <c r="I574" i="13"/>
  <c r="I573" i="13" s="1"/>
  <c r="K574" i="13"/>
  <c r="K573" i="13" s="1"/>
  <c r="M574" i="13"/>
  <c r="M573" i="13" s="1"/>
  <c r="O574" i="13"/>
  <c r="Q574" i="13"/>
  <c r="Q573" i="13" s="1"/>
  <c r="V574" i="13"/>
  <c r="V573" i="13" s="1"/>
  <c r="G577" i="13"/>
  <c r="G576" i="13" s="1"/>
  <c r="I577" i="13"/>
  <c r="I576" i="13" s="1"/>
  <c r="K577" i="13"/>
  <c r="M577" i="13"/>
  <c r="O577" i="13"/>
  <c r="O576" i="13" s="1"/>
  <c r="Q577" i="13"/>
  <c r="Q576" i="13" s="1"/>
  <c r="V577" i="13"/>
  <c r="G579" i="13"/>
  <c r="M579" i="13" s="1"/>
  <c r="I579" i="13"/>
  <c r="K579" i="13"/>
  <c r="O579" i="13"/>
  <c r="Q579" i="13"/>
  <c r="V579" i="13"/>
  <c r="G581" i="13"/>
  <c r="I581" i="13"/>
  <c r="K581" i="13"/>
  <c r="M581" i="13"/>
  <c r="O581" i="13"/>
  <c r="Q581" i="13"/>
  <c r="V581" i="13"/>
  <c r="G583" i="13"/>
  <c r="I583" i="13"/>
  <c r="K583" i="13"/>
  <c r="K576" i="13" s="1"/>
  <c r="M583" i="13"/>
  <c r="O583" i="13"/>
  <c r="Q583" i="13"/>
  <c r="V583" i="13"/>
  <c r="V576" i="13" s="1"/>
  <c r="G587" i="13"/>
  <c r="I587" i="13"/>
  <c r="K587" i="13"/>
  <c r="M587" i="13"/>
  <c r="O587" i="13"/>
  <c r="Q587" i="13"/>
  <c r="V587" i="13"/>
  <c r="G592" i="13"/>
  <c r="M592" i="13" s="1"/>
  <c r="I592" i="13"/>
  <c r="K592" i="13"/>
  <c r="O592" i="13"/>
  <c r="Q592" i="13"/>
  <c r="V592" i="13"/>
  <c r="I596" i="13"/>
  <c r="Q596" i="13"/>
  <c r="G597" i="13"/>
  <c r="G596" i="13" s="1"/>
  <c r="I597" i="13"/>
  <c r="K597" i="13"/>
  <c r="K596" i="13" s="1"/>
  <c r="M597" i="13"/>
  <c r="M596" i="13" s="1"/>
  <c r="O597" i="13"/>
  <c r="O596" i="13" s="1"/>
  <c r="Q597" i="13"/>
  <c r="V597" i="13"/>
  <c r="V596" i="13" s="1"/>
  <c r="G604" i="13"/>
  <c r="M604" i="13" s="1"/>
  <c r="M603" i="13" s="1"/>
  <c r="I604" i="13"/>
  <c r="I603" i="13" s="1"/>
  <c r="K604" i="13"/>
  <c r="K603" i="13" s="1"/>
  <c r="O604" i="13"/>
  <c r="O603" i="13" s="1"/>
  <c r="Q604" i="13"/>
  <c r="Q603" i="13" s="1"/>
  <c r="V604" i="13"/>
  <c r="V603" i="13" s="1"/>
  <c r="AE613" i="13"/>
  <c r="F43" i="1" s="1"/>
  <c r="AF613" i="13"/>
  <c r="G43" i="1" s="1"/>
  <c r="G40" i="12"/>
  <c r="BA38" i="12"/>
  <c r="BA32" i="12"/>
  <c r="BA19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7" i="12"/>
  <c r="G16" i="12" s="1"/>
  <c r="I17" i="12"/>
  <c r="I16" i="12" s="1"/>
  <c r="K17" i="12"/>
  <c r="K16" i="12" s="1"/>
  <c r="O17" i="12"/>
  <c r="O16" i="12" s="1"/>
  <c r="Q17" i="12"/>
  <c r="Q16" i="12" s="1"/>
  <c r="V17" i="12"/>
  <c r="V16" i="12" s="1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AE40" i="12"/>
  <c r="AF40" i="12"/>
  <c r="I20" i="1"/>
  <c r="I19" i="1"/>
  <c r="I18" i="1"/>
  <c r="I17" i="1"/>
  <c r="H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1" i="1"/>
  <c r="I40" i="1"/>
  <c r="I43" i="1" l="1"/>
  <c r="F42" i="1"/>
  <c r="G42" i="1"/>
  <c r="F39" i="1"/>
  <c r="G39" i="1"/>
  <c r="G58" i="1" s="1"/>
  <c r="G25" i="1" s="1"/>
  <c r="M49" i="21"/>
  <c r="M41" i="21" s="1"/>
  <c r="M26" i="21"/>
  <c r="M8" i="21" s="1"/>
  <c r="AF64" i="21"/>
  <c r="M8" i="20"/>
  <c r="M144" i="20"/>
  <c r="G144" i="20"/>
  <c r="G107" i="20"/>
  <c r="G8" i="20"/>
  <c r="M93" i="20"/>
  <c r="M85" i="20" s="1"/>
  <c r="M59" i="19"/>
  <c r="M57" i="19" s="1"/>
  <c r="M55" i="19"/>
  <c r="M54" i="19" s="1"/>
  <c r="M18" i="19"/>
  <c r="M14" i="19" s="1"/>
  <c r="M355" i="18"/>
  <c r="M265" i="18"/>
  <c r="M8" i="18"/>
  <c r="G452" i="18"/>
  <c r="G355" i="18"/>
  <c r="G8" i="18"/>
  <c r="M408" i="18"/>
  <c r="M404" i="18" s="1"/>
  <c r="M285" i="18"/>
  <c r="M281" i="18" s="1"/>
  <c r="M232" i="18"/>
  <c r="M211" i="18" s="1"/>
  <c r="M139" i="18"/>
  <c r="M124" i="18" s="1"/>
  <c r="M257" i="17"/>
  <c r="M175" i="17"/>
  <c r="M203" i="17"/>
  <c r="M8" i="17"/>
  <c r="AF293" i="17"/>
  <c r="M284" i="17"/>
  <c r="M283" i="17" s="1"/>
  <c r="G280" i="17"/>
  <c r="M274" i="17"/>
  <c r="M273" i="17" s="1"/>
  <c r="G137" i="17"/>
  <c r="G257" i="17"/>
  <c r="G203" i="17"/>
  <c r="G175" i="17"/>
  <c r="G8" i="17"/>
  <c r="M457" i="16"/>
  <c r="M456" i="16" s="1"/>
  <c r="M432" i="16"/>
  <c r="M431" i="16" s="1"/>
  <c r="M420" i="16"/>
  <c r="M419" i="16" s="1"/>
  <c r="M239" i="16"/>
  <c r="M238" i="16" s="1"/>
  <c r="M204" i="16"/>
  <c r="M203" i="16" s="1"/>
  <c r="M9" i="16"/>
  <c r="M8" i="16" s="1"/>
  <c r="AF471" i="16"/>
  <c r="M221" i="15"/>
  <c r="M193" i="15"/>
  <c r="G309" i="15"/>
  <c r="M303" i="15"/>
  <c r="M302" i="15" s="1"/>
  <c r="M289" i="15"/>
  <c r="M286" i="15" s="1"/>
  <c r="G221" i="15"/>
  <c r="M218" i="15"/>
  <c r="M217" i="15" s="1"/>
  <c r="G193" i="15"/>
  <c r="M151" i="15"/>
  <c r="M145" i="15" s="1"/>
  <c r="M19" i="15"/>
  <c r="M8" i="15" s="1"/>
  <c r="AF319" i="15"/>
  <c r="M334" i="14"/>
  <c r="M151" i="14"/>
  <c r="M228" i="14"/>
  <c r="M8" i="14"/>
  <c r="G328" i="14"/>
  <c r="G228" i="14"/>
  <c r="G200" i="14"/>
  <c r="G151" i="14"/>
  <c r="G8" i="14"/>
  <c r="M558" i="13"/>
  <c r="M396" i="13"/>
  <c r="M428" i="13"/>
  <c r="M372" i="13"/>
  <c r="M295" i="13"/>
  <c r="M8" i="13"/>
  <c r="M576" i="13"/>
  <c r="G603" i="13"/>
  <c r="G558" i="13"/>
  <c r="G428" i="13"/>
  <c r="G396" i="13"/>
  <c r="G338" i="13"/>
  <c r="G295" i="13"/>
  <c r="G8" i="13"/>
  <c r="M17" i="12"/>
  <c r="M16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F58" i="1" l="1"/>
  <c r="G23" i="1" s="1"/>
  <c r="A27" i="1" s="1"/>
  <c r="A28" i="1" s="1"/>
  <c r="G28" i="1" s="1"/>
  <c r="G27" i="1" s="1"/>
  <c r="G29" i="1" s="1"/>
  <c r="I39" i="1"/>
  <c r="I58" i="1" s="1"/>
  <c r="I72" i="1"/>
  <c r="G613" i="13"/>
  <c r="I42" i="1"/>
  <c r="J54" i="1" l="1"/>
  <c r="J52" i="1"/>
  <c r="J55" i="1"/>
  <c r="J45" i="1"/>
  <c r="J43" i="1"/>
  <c r="J42" i="1"/>
  <c r="J40" i="1"/>
  <c r="J49" i="1"/>
  <c r="J53" i="1"/>
  <c r="J50" i="1"/>
  <c r="J48" i="1"/>
  <c r="J51" i="1"/>
  <c r="J41" i="1"/>
  <c r="J39" i="1"/>
  <c r="J58" i="1" s="1"/>
  <c r="J46" i="1"/>
  <c r="J56" i="1"/>
  <c r="J57" i="1"/>
  <c r="J47" i="1"/>
  <c r="J44" i="1"/>
  <c r="I16" i="1"/>
  <c r="I21" i="1" s="1"/>
  <c r="I89" i="1"/>
  <c r="J87" i="1" l="1"/>
  <c r="J66" i="1"/>
  <c r="J68" i="1"/>
  <c r="J72" i="1"/>
  <c r="J69" i="1"/>
  <c r="J77" i="1"/>
  <c r="J85" i="1"/>
  <c r="J70" i="1"/>
  <c r="J80" i="1"/>
  <c r="J84" i="1"/>
  <c r="J73" i="1"/>
  <c r="J81" i="1"/>
  <c r="J88" i="1"/>
  <c r="J82" i="1"/>
  <c r="J67" i="1"/>
  <c r="J75" i="1"/>
  <c r="J74" i="1"/>
  <c r="J76" i="1"/>
  <c r="J78" i="1"/>
  <c r="J71" i="1"/>
  <c r="J79" i="1"/>
  <c r="J65" i="1"/>
  <c r="J86" i="1"/>
  <c r="J83" i="1"/>
  <c r="J8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<sst xmlns="http://schemas.openxmlformats.org/spreadsheetml/2006/main" count="9156" uniqueCount="1826">
  <si>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</si>
  <si>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</si>
  <si>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</si>
  <si>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</si>
  <si>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</si>
  <si>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</si>
  <si>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</si>
  <si>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</si>
  <si>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</si>
  <si>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</si>
  <si>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</si>
  <si>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</si>
  <si>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</si>
  <si>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</si>
  <si>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</si>
  <si>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</si>
  <si>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</si>
  <si>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</si>
  <si>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</si>
  <si>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</si>
  <si>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</si>
  <si>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</si>
  <si>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</si>
  <si>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</si>
  <si>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</si>
  <si>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</si>
  <si>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</si>
  <si>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</si>
  <si>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</si>
  <si>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</si>
  <si>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</si>
  <si>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</si>
  <si>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</si>
  <si>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</si>
  <si>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</si>
  <si>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</si>
  <si>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</si>
  <si>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</si>
  <si>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</si>
  <si>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</si>
  <si>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</si>
  <si>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</si>
  <si>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</si>
  <si>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4875</t>
  </si>
  <si>
    <t>Sezimovo Ústí - Prokopa Holého - vodovod, kanalizace a rekonstrukce komunikací</t>
  </si>
  <si>
    <t>Vodárenská společnost Táborsko s.r.o.</t>
  </si>
  <si>
    <t>Kosova 2894</t>
  </si>
  <si>
    <t>Tábor-Tábor</t>
  </si>
  <si>
    <t>39002</t>
  </si>
  <si>
    <t>26069539</t>
  </si>
  <si>
    <t>CZ26069539</t>
  </si>
  <si>
    <t>AQUA PROCON s.r.o.</t>
  </si>
  <si>
    <t>Palackého třída 768/12</t>
  </si>
  <si>
    <t>Brno-Královo Pole</t>
  </si>
  <si>
    <t>61200</t>
  </si>
  <si>
    <t>46964371</t>
  </si>
  <si>
    <t>CZ46964371</t>
  </si>
  <si>
    <t>Stavba</t>
  </si>
  <si>
    <t>SO-99</t>
  </si>
  <si>
    <t>Vedlejší a ostatní náklady</t>
  </si>
  <si>
    <t>99.1</t>
  </si>
  <si>
    <t>SO 01.1</t>
  </si>
  <si>
    <t>Rekonstrukce kanalizace - stoka A, A-1, propoj A-1</t>
  </si>
  <si>
    <t>01.1.1</t>
  </si>
  <si>
    <t>SO 01.2</t>
  </si>
  <si>
    <t>Kanalizační přípojky</t>
  </si>
  <si>
    <t>01.2.1</t>
  </si>
  <si>
    <t>Kanalizační přípojky splaškové</t>
  </si>
  <si>
    <t>01.2.2</t>
  </si>
  <si>
    <t>Kanalizační přípojky dešťové</t>
  </si>
  <si>
    <t>SO 02.1</t>
  </si>
  <si>
    <t>Rekonstrukce vodovodu - řad 1, řad 2, propoje 1-1, 1-2, 1-3</t>
  </si>
  <si>
    <t>02.1.1</t>
  </si>
  <si>
    <t>SO 02.2</t>
  </si>
  <si>
    <t>Vodovodní přípojky</t>
  </si>
  <si>
    <t>02.2.1</t>
  </si>
  <si>
    <t>SO 03</t>
  </si>
  <si>
    <t>Komunikace</t>
  </si>
  <si>
    <t>03.1</t>
  </si>
  <si>
    <t>SO 04</t>
  </si>
  <si>
    <t>Veřejné osvětlení</t>
  </si>
  <si>
    <t>04.1</t>
  </si>
  <si>
    <t>SO 05</t>
  </si>
  <si>
    <t>Statické zajištění nemovitostí</t>
  </si>
  <si>
    <t>05.1</t>
  </si>
  <si>
    <t>05.2</t>
  </si>
  <si>
    <t>Kopané sondy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</si>
  <si>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</si>
  <si>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</si>
  <si>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</si>
  <si>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</si>
  <si>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</si>
  <si>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</si>
  <si>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</si>
  <si>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</si>
  <si>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11a</t>
  </si>
  <si>
    <t>Přípravné a přidružené práce - živice</t>
  </si>
  <si>
    <t>2</t>
  </si>
  <si>
    <t>Základy a zvláštní zakládání</t>
  </si>
  <si>
    <t>45</t>
  </si>
  <si>
    <t>Podkladní a vedlejší konstrukce</t>
  </si>
  <si>
    <t>5</t>
  </si>
  <si>
    <t>62</t>
  </si>
  <si>
    <t>Úpravy povrchů vnější</t>
  </si>
  <si>
    <t>8</t>
  </si>
  <si>
    <t>Trubní vedení</t>
  </si>
  <si>
    <t>9</t>
  </si>
  <si>
    <t>Ostatní konstrukce, bourání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</si>
  <si>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</si>
  <si>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</si>
  <si>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</si>
  <si>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</si>
  <si>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</si>
  <si>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</si>
  <si>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</si>
  <si>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</si>
  <si>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</si>
  <si>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</si>
  <si>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M01.1</t>
  </si>
  <si>
    <t>Pojistková skříň MPVO1</t>
  </si>
  <si>
    <t>M01.2</t>
  </si>
  <si>
    <t>Pojistková skříň MPVO2</t>
  </si>
  <si>
    <t>M02</t>
  </si>
  <si>
    <t>Montážní materiál</t>
  </si>
  <si>
    <t>M03</t>
  </si>
  <si>
    <t>Přidružené práce</t>
  </si>
  <si>
    <t>M04</t>
  </si>
  <si>
    <t>M21</t>
  </si>
  <si>
    <t>Elektromontáže</t>
  </si>
  <si>
    <t>M23</t>
  </si>
  <si>
    <t>Montáže potrubí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</si>
  <si>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</si>
  <si>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</si>
  <si>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</si>
  <si>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</si>
  <si>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</si>
  <si>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</si>
  <si>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</si>
  <si>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</si>
  <si>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</si>
  <si>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</si>
  <si>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</si>
  <si>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</si>
  <si>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</si>
  <si>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</si>
  <si>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</si>
  <si>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</si>
  <si>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</si>
  <si>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</si>
  <si>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</si>
  <si>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</si>
  <si>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</si>
  <si>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</si>
  <si>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</si>
  <si>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</si>
  <si>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</si>
  <si>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</si>
  <si>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</si>
  <si>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</si>
  <si>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</si>
  <si>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</si>
  <si>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</si>
  <si>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</si>
  <si>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2.1</t>
  </si>
  <si>
    <t>Zařízení staveniště</t>
  </si>
  <si>
    <t>Soubor</t>
  </si>
  <si>
    <t>Vlastní</t>
  </si>
  <si>
    <t>Indiv</t>
  </si>
  <si>
    <t>POL99_8</t>
  </si>
  <si>
    <t>Příloha 4.1</t>
  </si>
  <si>
    <t>POP</t>
  </si>
  <si>
    <t>Veškeré náklady spojené s vybudováním, provozem a odstraněním zařízení staveniště.</t>
  </si>
  <si>
    <t>2.2</t>
  </si>
  <si>
    <t>Vytyčení stavby</t>
  </si>
  <si>
    <t>Vyhotovení protokolu o vytyčení stavby se seznamem souřadnic vytyčených bodů a jejich polohopisnými (S-JTSK) a výškopisnými (Bpv) hodnotami.</t>
  </si>
  <si>
    <t>3.1</t>
  </si>
  <si>
    <t>Dopracování realizační dokumentace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</si>
  <si>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</si>
  <si>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3.2</t>
  </si>
  <si>
    <t>Náhradní transport odpadních vod a provizorní propojení a čerpání při rekonstrukcích</t>
  </si>
  <si>
    <t>3.3</t>
  </si>
  <si>
    <t>Provizorní zařízení po dobu rekonstrukce vodovodu, odstávky a náhradní zásibování vodou</t>
  </si>
  <si>
    <t>3.4</t>
  </si>
  <si>
    <t>Zajištění archeologického průzkumu</t>
  </si>
  <si>
    <t>3.5</t>
  </si>
  <si>
    <t>Oprava nemovitostí poškozených stavební činností</t>
  </si>
  <si>
    <t>3.6</t>
  </si>
  <si>
    <t>Předčasné užívání</t>
  </si>
  <si>
    <t>3.7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</si>
  <si>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</si>
  <si>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</si>
  <si>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3.8</t>
  </si>
  <si>
    <t>Dokumentace skutečného provedení</t>
  </si>
  <si>
    <t>Náklady na vyhotovení dokumentace skutečného provedení stavby a její předání objednateli v požadované formě a požadovaném počtu.</t>
  </si>
  <si>
    <t>3.9</t>
  </si>
  <si>
    <t>Požadavky dopravy - dočasná dopravní opatření (DIO) a (DIR)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</si>
  <si>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</si>
  <si>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SUM</t>
  </si>
  <si>
    <t>Geodetické zaměření rohů stavby, stabilizace bodů a sestavení laviček.</t>
  </si>
  <si>
    <t>END</t>
  </si>
  <si>
    <t>Položkový soupis prací a dodávek</t>
  </si>
  <si>
    <t>ING</t>
  </si>
  <si>
    <t>115101201R00</t>
  </si>
  <si>
    <t>Čerpání vody na dopravní výšku do 10 m_x000D_
 s uvažovaným průměrným přítokem do 500 l/min</t>
  </si>
  <si>
    <t>h</t>
  </si>
  <si>
    <t>800-1</t>
  </si>
  <si>
    <t>RTS 18/ I</t>
  </si>
  <si>
    <t>POL1_</t>
  </si>
  <si>
    <t>na vzdálenost (výšku) od hladiny vody v jímce po výšku roviny proložené osou nejvyššího bodu výtlačného potrubí, odpadní potrubí v délce do 20 m,</t>
  </si>
  <si>
    <t>SPI</t>
  </si>
  <si>
    <t>včetně likvidace čerpaných vod</t>
  </si>
  <si>
    <t xml:space="preserve">čerpání - stoky A, A-1, propoj A-1 : </t>
  </si>
  <si>
    <t>VV</t>
  </si>
  <si>
    <t>Začátek provozního součtu</t>
  </si>
  <si>
    <t xml:space="preserve">  přítok 5,0-10,0l/s ... stoky A,  A-1, propoj A-1 : 190,16+63,32+6,51</t>
  </si>
  <si>
    <t xml:space="preserve">  cca 20-30m záběr odvodnění/týden : 259,99/25</t>
  </si>
  <si>
    <t xml:space="preserve">  celkem 11 týdnů / 7 dní v týdnu : </t>
  </si>
  <si>
    <t>Konec provozního součtu</t>
  </si>
  <si>
    <t>odhad cyklické čerpání 10h dennně : 11*7*10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</si>
  <si>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</si>
  <si>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</si>
  <si>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</si>
  <si>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</si>
  <si>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celkem 11 týdnů / 7 dní v týdnu : 11*7</t>
  </si>
  <si>
    <t>119001411R00</t>
  </si>
  <si>
    <t>Dočasné zajištění podzemního potrubí nebo vedení betonového potrubí_x000D_
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</si>
  <si>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</si>
  <si>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</si>
  <si>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 xml:space="preserve">stoka A : </t>
  </si>
  <si>
    <t>plyn 9x : 1,96*9</t>
  </si>
  <si>
    <t>voda 3x : 1,96*3</t>
  </si>
  <si>
    <t xml:space="preserve">stoka A-1 : </t>
  </si>
  <si>
    <t>plyn 1x : 1,03*1</t>
  </si>
  <si>
    <t>voda 1x : 1,03*1</t>
  </si>
  <si>
    <t xml:space="preserve">Propoj A-1 : </t>
  </si>
  <si>
    <t>119001421R00</t>
  </si>
  <si>
    <t>Dočasné zajištění podzemního potrubí nebo vedení kabelů do 3 kabelů</t>
  </si>
  <si>
    <t>kabel NN 3x : 1,96*3</t>
  </si>
  <si>
    <t>kabel VO 3x : 1,96*3</t>
  </si>
  <si>
    <t>kabel sdělovací 1x : 1,96*1</t>
  </si>
  <si>
    <t>kabel NN 2x : 1,03*2</t>
  </si>
  <si>
    <t>kabel sdělovací 4x : 1,03*4</t>
  </si>
  <si>
    <t>130001101R00</t>
  </si>
  <si>
    <t>Příplatek k cenám za ztížené vykopávky v horninách jakékoliv třídy</t>
  </si>
  <si>
    <t>m3</t>
  </si>
  <si>
    <t>Příplatek k cenám hloubených vykopávek za ztížení vykopávky v blízkosti podzemního vedení nebo výbušnin pro jakoukoliv třídu horniny.</t>
  </si>
  <si>
    <t>stoka A : 2*4,48*1,96*19</t>
  </si>
  <si>
    <t>stoka A-1 : 2*3,3*1,03*8</t>
  </si>
  <si>
    <t>Propoj A-1 : 2*3,49*1,03*1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</si>
  <si>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</si>
  <si>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</si>
  <si>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</si>
  <si>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  stoka A ... KT  DN 800 : </t>
  </si>
  <si>
    <t xml:space="preserve">  Š1 - Š3 : (((5,25+5,49+5,5+5,35+5,11+4,73)/6)+0,18)*1,96*27,79</t>
  </si>
  <si>
    <t xml:space="preserve">  Š3 - Š4 : (((4,73+4,89+4,7+4,48+4,23)/5)+0,18)*1,96*49,29</t>
  </si>
  <si>
    <t xml:space="preserve">  Š4 - Š5 : (((4,23+4,28+3,98)/3)+0,18)*1,96*19,23</t>
  </si>
  <si>
    <t xml:space="preserve">  Š5 - Š6 : (((3,98+4,24+4,17+3,77)/4)+0,18)*1,96*20,92</t>
  </si>
  <si>
    <t xml:space="preserve">  Š6 - Š7 : (((3,77+4+3,98+3,95+3,32+2,57)/6)+0,18)*1,96*39,87</t>
  </si>
  <si>
    <t xml:space="preserve">  Š7 - Š8 : (((2,57+2,48+2,13+1,78+1,85)/5)+0,18)*1,96*33,06</t>
  </si>
  <si>
    <t xml:space="preserve">  Rozšíření šachet : </t>
  </si>
  <si>
    <t xml:space="preserve">  Š3 - Š7 : 2,75*(2,75-1,96)*(4,73+4,23+3,98+3,77+2,57)</t>
  </si>
  <si>
    <t xml:space="preserve">  Š1 - Š2,  Š8 : 2,95*(2,95-1,96)*(5,25+5,25+1,63)</t>
  </si>
  <si>
    <t xml:space="preserve">  Prohloubení šachet : </t>
  </si>
  <si>
    <t xml:space="preserve">  Š3 - Š7 : 2,75*2,75*(0,27+0,15)*5</t>
  </si>
  <si>
    <t xml:space="preserve">  Š1 - Š2,  Š8 : 2,95*2,95*(0,15+0,25+0,15)*3</t>
  </si>
  <si>
    <t xml:space="preserve">  stoka A-1 ... KT DN 300 : </t>
  </si>
  <si>
    <t xml:space="preserve">  Š6 - Š9 : (((3,77+3,64+3,72+4,24+3,99+3,3)/6)+0,18)*1,03*39,70</t>
  </si>
  <si>
    <t xml:space="preserve">  Š9 - Š10 : (((3,3+2,08+1,78)/3)+0,18)*1,03*23,62</t>
  </si>
  <si>
    <t xml:space="preserve">  Š9 - Š10 : 2,5*(2,5-1,03)*(3,3+1,78)</t>
  </si>
  <si>
    <t xml:space="preserve">  Prohloubení šachet : 2,5*2,5*(0,22+0,15)*2</t>
  </si>
  <si>
    <t xml:space="preserve">  Propoj A-1 ... KT DN 300 : </t>
  </si>
  <si>
    <t xml:space="preserve">  Š5 - Š11 : (((3,98+3,85+3,65+3,49+3,28)/5)+0,18)*1,03*6,51</t>
  </si>
  <si>
    <t xml:space="preserve">  Š11 : 2,5*(2,5-1,03)*(3,28)</t>
  </si>
  <si>
    <t xml:space="preserve">  Prohloubení šachet : 2,7*2,7*(0,15+0,25+0,15)*1</t>
  </si>
  <si>
    <t xml:space="preserve">   Přípočet : </t>
  </si>
  <si>
    <t xml:space="preserve">  prcovní drenáž : 12,9995</t>
  </si>
  <si>
    <t xml:space="preserve">  </t>
  </si>
  <si>
    <t xml:space="preserve">   odpočet povrchů : </t>
  </si>
  <si>
    <t xml:space="preserve">  asfalty : </t>
  </si>
  <si>
    <t xml:space="preserve">  MK asfalt : </t>
  </si>
  <si>
    <t xml:space="preserve">  stoka A ... KT  DN 800 : -190,16*1,96*0,55</t>
  </si>
  <si>
    <t xml:space="preserve">  prefa šachty : -2,75*(2,75-1,96)*5*0,55</t>
  </si>
  <si>
    <t xml:space="preserve">  šachta mono. dno : -2,95*(2,95-1,96)*3*0,55</t>
  </si>
  <si>
    <t xml:space="preserve">  stoka A-1 ... KT DN 300 : -63,32*1,03*0,55</t>
  </si>
  <si>
    <t xml:space="preserve">  prefa šachty : -2,5*(2,5-1,03)*2*0,55</t>
  </si>
  <si>
    <t xml:space="preserve">  Propoj A-1 ... KT DN 300 : -6,51*1,03*0,55</t>
  </si>
  <si>
    <t xml:space="preserve">  šachta mono. dno : -2,7*(2,7-1,03)*1*0,55</t>
  </si>
  <si>
    <t xml:space="preserve">  Mezisoučet</t>
  </si>
  <si>
    <t>geologie h.3 ... 55% : 1689,20633*0,55</t>
  </si>
  <si>
    <t>132401211R00</t>
  </si>
  <si>
    <t xml:space="preserve">Hloubení rýh šířky přes 60 do 200 cm jakékoliv množství, v hornině 5, hloubení strojně </t>
  </si>
  <si>
    <t xml:space="preserve">výpočet v položce výkop rýh h.3 : </t>
  </si>
  <si>
    <t>geologie h.5 ... 30% : 1689,20633*0,30</t>
  </si>
  <si>
    <t>132501211R00</t>
  </si>
  <si>
    <t>Hloubení rýh šířky přes 60 do 200 cm jakékoliv množství, v hornině 6, skalní frézou</t>
  </si>
  <si>
    <t>geologie h.6 ... 15% : 1689,20633*0,15</t>
  </si>
  <si>
    <t>151101102R00</t>
  </si>
  <si>
    <t>Zřízení pažení a rozepření stěn rýh příložné  pro jakoukoliv mezerovitost, hloubky do 4 m</t>
  </si>
  <si>
    <t>m2</t>
  </si>
  <si>
    <t>pro podzemní vedení pro všechny šířky rýhy,</t>
  </si>
  <si>
    <t xml:space="preserve">stoka A ... KT  DN 800 : </t>
  </si>
  <si>
    <t>Š6 - Š7 : (((3,77+4+3,98+3,95+3,32+2,57)/6)+0,18)*39,87*1</t>
  </si>
  <si>
    <t>Š6 - Š7,  souběh vodovod : ((((3,77+4+3,98+3,95+3,32+2,57)/6)+0,18)-1,6)*39,87*1</t>
  </si>
  <si>
    <t>Š7 - Š8 : (((2,57+2,48+2,13+1,78+1,85)/5)+0,18)*33,06*1</t>
  </si>
  <si>
    <t>Š7 - Š8,  souběh vodovod : ((((2,57+2,48+2,13+1,78+1,85)/5)-1,6)+0,18)*33,06*1</t>
  </si>
  <si>
    <t xml:space="preserve">Rozšíření šachet : </t>
  </si>
  <si>
    <t>Š6 - Š7 : 2*(2,75-1,96)*(3,98+3,77+2,57)</t>
  </si>
  <si>
    <t xml:space="preserve"> Š8 : 2*(2,95-1,96)*(1,63)</t>
  </si>
  <si>
    <t xml:space="preserve">Prohloubení šachet : </t>
  </si>
  <si>
    <t>Š6 - Š7 : 4*2,75*(0,27+0,15)*52</t>
  </si>
  <si>
    <t>Š8 : 4*2,95*(0,15+0,25+0,15)*1</t>
  </si>
  <si>
    <t xml:space="preserve">stoka A-1 ... KT DN 300 : </t>
  </si>
  <si>
    <t>Š6 - Š9 : (((3,77+3,64+3,72+4,24+3,99+3,3)/6)+0,18)*39,70</t>
  </si>
  <si>
    <t>Š6 - Š9,  souběh vodovod : ((((3,77+3,64+3,72+4,24+3,99+3,3)/6)+0,18)-1,8)*39,70</t>
  </si>
  <si>
    <t>Š9 - Š10 : (((3,3+2,08+1,78)/3)+0,18)*23,62</t>
  </si>
  <si>
    <t>Š9 - Š10,  souběh vodovod : ((((3,3+2,08+1,78)/3)+0,18)-1,8)*23,62</t>
  </si>
  <si>
    <t>Š9 - Š10 : 2*(2,5-1,03)*(3,3+1,78)</t>
  </si>
  <si>
    <t>Prohloubení šachet : 4*2,5*(0,22+0,15)*2</t>
  </si>
  <si>
    <t xml:space="preserve">Propoj A-1 ... KT DN 300 : </t>
  </si>
  <si>
    <t>Š5 - Š11 : (((3,98+3,85+3,65+3,49+3,28)/5)+0,18)*6,51*2</t>
  </si>
  <si>
    <t>Š11 : 2*(2,5-1,03)*(3,28)</t>
  </si>
  <si>
    <t>Prohloubení šachet : 4*2,7*(0,15+0,25+0,15)*1</t>
  </si>
  <si>
    <t>151101103R00</t>
  </si>
  <si>
    <t>Zřízení pažení a rozepření stěn rýh příložné  pro jakoukoliv mezerovitost, hloubky do 8 m</t>
  </si>
  <si>
    <t>Š1 - Š3 : (((5,25+5,49+5,5+5,35+5,11+4,73)/6)+0,18)*27,79</t>
  </si>
  <si>
    <t>Š1 - Š3, souběh vodovod : ((((5,25+5,49+5,5+5,35+5,11+4,73)/6)-1,6)+0,18)*27,79</t>
  </si>
  <si>
    <t>Š3 - Š4 : (((4,73+4,89+4,7+4,48+4,23)/5)+0,18)*49,29</t>
  </si>
  <si>
    <t>Š3 - Š4, souběh vodovod : ((((4,73+4,89+4,7+4,48+4,23)/5)+0,18)-1,6)*49,29</t>
  </si>
  <si>
    <t>Š4 - Š5 : (((4,23+4,28+3,98)/3)+0,18)*19,23</t>
  </si>
  <si>
    <t>Š4 - Š5, souběh vodovod : ((((4,23+4,28+3,98)/3)+0,18)-1,6)*19,23</t>
  </si>
  <si>
    <t>Š5 - Š6 : (((3,98+4,24+4,17+3,77)/4)+0,18)*20,92</t>
  </si>
  <si>
    <t>Š5 - Š6, souběh vodovod : ((((3,98+4,24+4,17+3,77)/4)+0,18)-1,6)*20,92</t>
  </si>
  <si>
    <t>Š3 - Š6 : 2*(2,75-1,96)*(4,73+4,23+3,98+3,77)</t>
  </si>
  <si>
    <t>Š1 - Š2 : 2*(2,95-1,96)*(5,25+5,25)</t>
  </si>
  <si>
    <t>Š3 - Š7 : 4*2,75*(0,27+0,15)*5</t>
  </si>
  <si>
    <t>Š1 - Š2,  Š8 : 4*2,95*(0,15+0,25+0,15)*3</t>
  </si>
  <si>
    <t>151101112R00</t>
  </si>
  <si>
    <t>Odstranění pažení a rozepření rýh příložné , hloubky do 4 m</t>
  </si>
  <si>
    <t>pro podzemní vedení s uložením materiálu na vzdálenost do 3 m od kraje výkopu,</t>
  </si>
  <si>
    <t>Položka pořadí 9 : 1014,93001</t>
  </si>
  <si>
    <t>151101113R00</t>
  </si>
  <si>
    <t>Odstranění pažení a rozepření rýh příložné , hloubky do 8 m</t>
  </si>
  <si>
    <t>Položka pořadí 10 : 1018,75805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</si>
  <si>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</si>
  <si>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</si>
  <si>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</si>
  <si>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  Š8 : 2,95*(2,95-1,96)*(1,63)</t>
  </si>
  <si>
    <t xml:space="preserve">  Š8 : 2,95*2,95*(0,15+0,25+0,15)*1</t>
  </si>
  <si>
    <t xml:space="preserve">  stoka A ... KT  DN 800 : -33,06*1,96*0,55</t>
  </si>
  <si>
    <t xml:space="preserve">  šachta mono. dno : -2,95*(2,95-1,96)*1*0,55</t>
  </si>
  <si>
    <t>dle geologie hor. 1-4 ... 55% ... výkopek nad 100m3 ... 50% : 124,05781*0,55*0,5</t>
  </si>
  <si>
    <t>161101102R00</t>
  </si>
  <si>
    <t>Svislé přemístění výkopku z horniny 1 až 4, při hloubce výkopu přes 2,5 do 4 m</t>
  </si>
  <si>
    <t xml:space="preserve">  Š6 - Š7 : 2,75*(2,75-1,96)*(3,98+3,77)</t>
  </si>
  <si>
    <t xml:space="preserve">  Š6 - Š7 : 2,75*2,75*(0,27+0,15)*52</t>
  </si>
  <si>
    <t xml:space="preserve">  stoka A ... KT  DN 800 : -39,87*1,96*0,55</t>
  </si>
  <si>
    <t xml:space="preserve">  prefa šachty : -2,75*(2,75-1,96)*2*0,55</t>
  </si>
  <si>
    <t>dle geologie hor. 1-4 ... 55% ... výkopek nad 100m3 ... 55% : 675,084*0,55*0,55</t>
  </si>
  <si>
    <t>161101103R00</t>
  </si>
  <si>
    <t>Svislé přemístění výkopku z horniny 1 až 4, při hloubce výkopu přes 4 do 6 m</t>
  </si>
  <si>
    <t xml:space="preserve">  Š3 - Š5 : 2,75*(2,75-1,96)*(4,73+4,23+3,98)</t>
  </si>
  <si>
    <t xml:space="preserve">  Š1 - Š2 : 2,95*(2,95-1,96)*(5,25+5,25)</t>
  </si>
  <si>
    <t xml:space="preserve">  Š3 - Š5 : 2,75*2,75*(0,27+0,15)*3</t>
  </si>
  <si>
    <t xml:space="preserve">  Š1 - Š2 : 2,95*2,95*(0,15+0,25+0,15)*32</t>
  </si>
  <si>
    <t xml:space="preserve">  stoka A ... KT  DN 800 : -(190,16-33,06-39,87)*1,96*0,55</t>
  </si>
  <si>
    <t xml:space="preserve">  prefa šachty : -2,75*(2,75-1,96)*3*0,55</t>
  </si>
  <si>
    <t xml:space="preserve">  šachta mono. dno : -2,95*(2,95-1,96)*2*0,55</t>
  </si>
  <si>
    <t>dle geologie hor. 1-4 ... 55% ... výkopek nad 100m3 ... 60% : 1195,5315*0,55*0,6</t>
  </si>
  <si>
    <t>161101151R00</t>
  </si>
  <si>
    <t>Svislé přemístění výkopku z horniny 5 až 7, při hloubce výkopu přes 1 do 2,5 m</t>
  </si>
  <si>
    <t xml:space="preserve">Výpočet - svislé přemístění výkopku z hor.1-4 do 2,5 m : </t>
  </si>
  <si>
    <t>dle geologie hor. 5-7 ... 45% ... výkopek nad 100m3 ... 50% : 124,05781*0,45*0,5</t>
  </si>
  <si>
    <t>161101152R00</t>
  </si>
  <si>
    <t>Svislé přemístění výkopku z horniny 5 až 7, při hloubce výkopu přes 2,5 do 4 m</t>
  </si>
  <si>
    <t xml:space="preserve">Výpočet - svislé přemístění výkopku z hor.1-4 do 4,0 m : </t>
  </si>
  <si>
    <t>dle geologie hor. 5-7 ... 45% ... výkopek nad 100m3 ... 55% : 675,084*0,45*0,55</t>
  </si>
  <si>
    <t>161101153R00</t>
  </si>
  <si>
    <t>Svislé přemístění výkopku z horniny 5 až 7, při hloubce výkopu přes 4 do 6 m</t>
  </si>
  <si>
    <t xml:space="preserve">Výpočet - svislé přemístění výkopku z hor.1-4 do 6,0 m : </t>
  </si>
  <si>
    <t>dle geologie hor. 5-7 ... 45% ... výkopek nad 100m3 ... 60% : 1195,5315*0,45*0,60</t>
  </si>
  <si>
    <t>162401102R00</t>
  </si>
  <si>
    <t>Vodorovné přemístění výkopku z horniny 1 až 4, na vzdálenost přes 1 500  do 2 000 m</t>
  </si>
  <si>
    <t>po suchu, bez naložení výkopku, avšak se složením bez rozhrnutí, zpáteční cesta vozidla.</t>
  </si>
  <si>
    <t xml:space="preserve">  potřeba pro zpětný zásyp : 1088,92646</t>
  </si>
  <si>
    <t xml:space="preserve">  vhodné do zásypu  ... 45% z výkopů : 1088,92646*0,45</t>
  </si>
  <si>
    <t>meziskládka tam a zpět : 490,01691*2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</si>
  <si>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</si>
  <si>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</si>
  <si>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</si>
  <si>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výkop h.1-4 : 929,06348</t>
  </si>
  <si>
    <t>meziskládka : -490,01691</t>
  </si>
  <si>
    <t>162701155R00</t>
  </si>
  <si>
    <t>Vodorovné přemístění výkopku z horniny 5 až 7, na vzdálenost přes 9 000  do 10 000 m</t>
  </si>
  <si>
    <t>výkop h.5-7 : 506,7619+253,38095</t>
  </si>
  <si>
    <t>167101102R00</t>
  </si>
  <si>
    <t>Nakládání, skládání, překládání neulehlého výkopku nakládání výkopku_x000D_
 přes 100 m3, z horniny 1 až 4</t>
  </si>
  <si>
    <t>POL1_1</t>
  </si>
  <si>
    <t>meziskládka : 490,01691</t>
  </si>
  <si>
    <t>171201201R00</t>
  </si>
  <si>
    <t>Uložení sypaniny na dočasnou skládku tak, že na 1 m2 plochy připadá přes 2 m3 výkopku nebo ornice</t>
  </si>
  <si>
    <t>skládka h.1-4 : 439,04657</t>
  </si>
  <si>
    <t>skládka h.5-7 : 506,7619+253,38095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</si>
  <si>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</si>
  <si>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</si>
  <si>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</si>
  <si>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</si>
  <si>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výkop celkem : 1689,20633</t>
  </si>
  <si>
    <t xml:space="preserve">Odpočet potrubí : </t>
  </si>
  <si>
    <t>stoka A ... KT  DN 800 : -0,48^2*3,14*190,16</t>
  </si>
  <si>
    <t>stoka A-1 ... KT DN 300 : -0,19^2*3,14*63,32</t>
  </si>
  <si>
    <t>Propoj A-1 ... KT DN 300 : -0,19^2*3,14*6,51</t>
  </si>
  <si>
    <t xml:space="preserve">Odpočet revizních šachet : </t>
  </si>
  <si>
    <t>Š3 - Š7 : -3,14*0,75*0,75*(2,2+2,2+2,2+2,2+2,2)</t>
  </si>
  <si>
    <t>Š3 - Š7 : -3,14*0,62*0,62*(2,53+2,03+1,78+1,77+0,37)</t>
  </si>
  <si>
    <t>Š1 - Š2,  Š8 : -3,14*0,75*0,75*(2,2+2,2+1,63)</t>
  </si>
  <si>
    <t>Š1 - Š2,  Š8 : -3,14*0,62*0,62*(3,05+3,05+0)</t>
  </si>
  <si>
    <t>Š9 - Š10 : -3,14*0,62*0,62*(3,3+1,78)</t>
  </si>
  <si>
    <t>Š11 : -3,14*0,62*0,62*(3,28)</t>
  </si>
  <si>
    <t>obetonování potrubí : -256,85831</t>
  </si>
  <si>
    <t>podkl.bet. : -22,08852</t>
  </si>
  <si>
    <t>podkladní desky : -48,0571</t>
  </si>
  <si>
    <t>lože : -57,02035</t>
  </si>
  <si>
    <t>drenáž : -12,9995</t>
  </si>
  <si>
    <t>199000002R00</t>
  </si>
  <si>
    <t>Poplatky za skládku horniny 1- 4</t>
  </si>
  <si>
    <t>199000003R00</t>
  </si>
  <si>
    <t>Poplatky za skládku horniny 5 - 7</t>
  </si>
  <si>
    <t>58310008T</t>
  </si>
  <si>
    <t>Vhodný zásypový materiál  vč.dopravy na staveniště</t>
  </si>
  <si>
    <t>POL3_1</t>
  </si>
  <si>
    <t xml:space="preserve">   potřeba zásyp : 1088,92646</t>
  </si>
  <si>
    <t xml:space="preserve">  vhodné do zásypu  ... 21% z výkopů : -1088,92646*0,45</t>
  </si>
  <si>
    <t>potřeba dovézt : 598,90955*1,10*1,01</t>
  </si>
  <si>
    <t>113107605R00</t>
  </si>
  <si>
    <t>Odstranění podkladů nebo krytů z kameniva hrubého drceného, v ploše jednotlivě nad 50 m2, tloušťka vrstvy 50 mm</t>
  </si>
  <si>
    <t>822-1</t>
  </si>
  <si>
    <t xml:space="preserve">viz příloha vzor.řez D.7.7 : </t>
  </si>
  <si>
    <t xml:space="preserve">MK asfalt : </t>
  </si>
  <si>
    <t>stoka A ... KT  DN 800 : 190,16*1,96</t>
  </si>
  <si>
    <t>prefa šachty : 2,75*(2,75-1,96)*5</t>
  </si>
  <si>
    <t>šachta mono. dno : 2,95*(2,95-1,96)*3</t>
  </si>
  <si>
    <t>stoka A-1 ... KT DN 300 : 63,32*1,03</t>
  </si>
  <si>
    <t>prefa šachty : 2,5*(2,5-1,03)*2</t>
  </si>
  <si>
    <t>Propoj A-1 ... KT DN 300 : 6,51*1,03</t>
  </si>
  <si>
    <t>šachta mono. dno : 2,7*(2,7-1,03)*1</t>
  </si>
  <si>
    <t>113107615R00</t>
  </si>
  <si>
    <t>Odstranění podkladů nebo krytů z kameniva hrubého drceného, v ploše jednotlivě nad 50 m2, tloušťka vrstvy 150 mm</t>
  </si>
  <si>
    <t>113107420R00</t>
  </si>
  <si>
    <t>Odstranění podkladů nebo krytů z kameniva těženého, v ploše jednotlivě nad 50 m2, tloušťka vrstvy 200 mm</t>
  </si>
  <si>
    <t>979082213R00</t>
  </si>
  <si>
    <t>Vodorovná doprava suti po suchu bez naložení, ale se složením a hrubým urovnáním na vzdálenost do 1 km</t>
  </si>
  <si>
    <t>t</t>
  </si>
  <si>
    <t>POL8_</t>
  </si>
  <si>
    <t xml:space="preserve">Demontážní hmotnosti z položek s pořadovými čísly: : </t>
  </si>
  <si>
    <t xml:space="preserve">28,29,30, : </t>
  </si>
  <si>
    <t>Součet: : 418,98692</t>
  </si>
  <si>
    <t>979082219R00</t>
  </si>
  <si>
    <t>Vodorovná doprava suti po suchu příplatek k ceně za každý další i započatý 1 km přes 1 km</t>
  </si>
  <si>
    <t>Součet: : 3770,88228</t>
  </si>
  <si>
    <t>979990001R00</t>
  </si>
  <si>
    <t>Poplatek za skládku stavební suti</t>
  </si>
  <si>
    <t>801-3</t>
  </si>
  <si>
    <t>113108311R00</t>
  </si>
  <si>
    <t>Odstranění podkladů nebo krytů živičných, v ploše jednotlivě do 50 m2, tloušťka vrstvy 110 mm</t>
  </si>
  <si>
    <t>113151113R00</t>
  </si>
  <si>
    <t>Odstranění podkladu, krytu frézováním povrch živičný, plochy do 500 m2 na jednom objektu nebo při provádění pruhu šířky do  750 mm,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</si>
  <si>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</si>
  <si>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 xml:space="preserve">34,35, : </t>
  </si>
  <si>
    <t>Součet: : 157,12009</t>
  </si>
  <si>
    <t>Součet: : 1414,08085</t>
  </si>
  <si>
    <t>979990112R00</t>
  </si>
  <si>
    <t xml:space="preserve">Poplatek za skládku obalovaný asfalt </t>
  </si>
  <si>
    <t>POL8_1</t>
  </si>
  <si>
    <t>212753114R00</t>
  </si>
  <si>
    <t>Plastové drenážní trubky montáž ohebné plastové drenážní trubky do rýhy, DN 100, bez lože</t>
  </si>
  <si>
    <t>827-1</t>
  </si>
  <si>
    <t xml:space="preserve">viz příloha vzor.řez D.7.1,  pozice pracovní drenáž : </t>
  </si>
  <si>
    <t>stoka A : 190,16</t>
  </si>
  <si>
    <t>stoka A-1 : 63,32</t>
  </si>
  <si>
    <t>Propoj A-1 : 6,51</t>
  </si>
  <si>
    <t>212971110R00</t>
  </si>
  <si>
    <t>Opláštění trativodů z geotext., do sklonu 1:2,5</t>
  </si>
  <si>
    <t xml:space="preserve">'Příloha D.1 pozice D.2.3 : </t>
  </si>
  <si>
    <t>stoka A : 190,16*1,96</t>
  </si>
  <si>
    <t>stoka A-1 : 63,32*1,03</t>
  </si>
  <si>
    <t>Propoj A-1 : 6,51*1,03</t>
  </si>
  <si>
    <t>451541111R00</t>
  </si>
  <si>
    <t>Lože pod potrubí, stoky a drobné objekty ze štěrkodrtě 0÷63 mm</t>
  </si>
  <si>
    <t>v otevřeném výkopu,</t>
  </si>
  <si>
    <t xml:space="preserve">viz příloha vzor.řez D.7.1,  pozice drenážní štěrk : </t>
  </si>
  <si>
    <t>stoka A : 190,16*0,25*0,2</t>
  </si>
  <si>
    <t>stoka A-1 : 63,32*0,25*0,2</t>
  </si>
  <si>
    <t>Propoj A-1 : 6,51*0,25*0,2</t>
  </si>
  <si>
    <t>28611223.AR</t>
  </si>
  <si>
    <t>trubka plastová drenážní PVC; ohebná; perforovaná po celém obvodu; DN 100,0 mm</t>
  </si>
  <si>
    <t>SPCM</t>
  </si>
  <si>
    <t>POL3_</t>
  </si>
  <si>
    <t>673-110</t>
  </si>
  <si>
    <t>Tkaná geotextilie separační min. 300 g/m2, pevnost v tahu 40 kN/m</t>
  </si>
  <si>
    <t>ztratné 2% : 444,6385*1,02</t>
  </si>
  <si>
    <t>452311151R00</t>
  </si>
  <si>
    <t>Podkladní a zajišťovací konstrukce z betonu desky pod potrubí, stoky a drobné objekty , z betonu prostého třídy C 20/25</t>
  </si>
  <si>
    <t>z cementu portlandského nebo struskoportlandského, v otevřeném výkopu,</t>
  </si>
  <si>
    <t xml:space="preserve">viz příloha vzor.řez D.7.1 : </t>
  </si>
  <si>
    <t>stoka A ... KT  DN 800 : 190,16*1,25*0,08</t>
  </si>
  <si>
    <t>stoka A-1 ... KT DN 300 : 63,32*0,55*0,08</t>
  </si>
  <si>
    <t>Propoj A-1 ... KT DN 300 : 6,51*0,55*0,08</t>
  </si>
  <si>
    <t>452311131R00</t>
  </si>
  <si>
    <t>Podkladní a zajišťovací konstrukce z betonu desky pod potrubí, stoky a drobné objekty , z betonu prostého třídy C 12/15</t>
  </si>
  <si>
    <t>stoka A ... KT  DN 800 : 190,16*1,96*0,1</t>
  </si>
  <si>
    <t>stoka A-1 ... KT DN 300 : 63,32*1,03*0,1</t>
  </si>
  <si>
    <t>Propoj A-1 ... KT DN 300 : 6,51*1,03*0,1</t>
  </si>
  <si>
    <t xml:space="preserve">viz příloha vzor.řez D.7.3,  pozice č.8 : </t>
  </si>
  <si>
    <t>stoka A-1, ... prefa šachty : 1,5*1,5*0,1*2</t>
  </si>
  <si>
    <t>Propoj A-1 ... šachta mono. dno : 1,7*1,7*0,1*1</t>
  </si>
  <si>
    <t xml:space="preserve">viz příloha vzor.řez D.7.4,  pozice č.9 : </t>
  </si>
  <si>
    <t>stoka A ...prefa šachty : 1,75*1,75*0,1*5</t>
  </si>
  <si>
    <t>stoka A ... šachta mono. dno : 2,1*2,1*0,1*3</t>
  </si>
  <si>
    <t>451573111R00</t>
  </si>
  <si>
    <t>Lože pod potrubí, stoky a drobné objekty z písku a štěrkopísku  do 65 mm</t>
  </si>
  <si>
    <t xml:space="preserve">Podsyp max. zrno 32 mm : </t>
  </si>
  <si>
    <t xml:space="preserve">viz příloha vzor.řez D.7.3,  pozice č.9 : </t>
  </si>
  <si>
    <t>stoka A-1, ... prefa šachty : 2,5*2,5*0,15*2</t>
  </si>
  <si>
    <t>Propoj A-1 ... šachta mono. dno : 2,7*2,7*0,15*1</t>
  </si>
  <si>
    <t xml:space="preserve">viz příloha vzor.řez D.7.4,  pozice č.10 : </t>
  </si>
  <si>
    <t>stoka A ...prefa šachty : 2,75*2,75*0,15*5</t>
  </si>
  <si>
    <t>stoka A ... šachta mono. dno : 2,95*2,95*0,15*3</t>
  </si>
  <si>
    <t>831372121R00</t>
  </si>
  <si>
    <t>Montáž potrubí z trub kameninových těsněných pryžovými kroužky montáž- bez specifikace DN 300 mm</t>
  </si>
  <si>
    <t>pro splaškovou kanalizaci v otevřeném výkopu ve sklonu do 20 %,</t>
  </si>
  <si>
    <t>Klášterní ul. : 63,32</t>
  </si>
  <si>
    <t>59710699.AR</t>
  </si>
  <si>
    <t>trouba kameninová hrdlová; DN 300,0 mm; l = 2500,0 mm; třída 160; spoj C; FN 48 kN/m</t>
  </si>
  <si>
    <t xml:space="preserve">ztratné 1,5% : </t>
  </si>
  <si>
    <t>Položka pořadí 47 : 69,83000*1,015</t>
  </si>
  <si>
    <t>831446121T00</t>
  </si>
  <si>
    <t>Montáž trub kameninových, pryž. kroužek, DN 800</t>
  </si>
  <si>
    <t xml:space="preserve">m     </t>
  </si>
  <si>
    <t>I/18</t>
  </si>
  <si>
    <t>Prokopa Holého : 190,16</t>
  </si>
  <si>
    <t>597107045T</t>
  </si>
  <si>
    <t>Trouba kameninová hrdlová DN 800, l=2,50 m, FN 96, hrdlo K nebo S, spojovací systém C, vysoké zatížení</t>
  </si>
  <si>
    <t>Položka pořadí 49 : 190,16000*1,015</t>
  </si>
  <si>
    <t>892581111R00</t>
  </si>
  <si>
    <t>Zkoušky těsnosti kanalizačního potrubí zkouška těsnosti kanalizačního potrubí vodou_x000D_
 do DN 300 mm</t>
  </si>
  <si>
    <t>vodou nebo vzduchem,</t>
  </si>
  <si>
    <t>892671111R00</t>
  </si>
  <si>
    <t>Zkoušky těsnosti kanalizačního potrubí zkouška těsnosti kanalizačního potrubí vodou_x000D_
 do DN 800 mm</t>
  </si>
  <si>
    <t>892583111R00</t>
  </si>
  <si>
    <t>Zkoušky těsnosti kanalizačního potrubí zabezpečení konců kanalizačního potrubí při tlakových zkouškách vodou_x000D_
 do DN 300 mm</t>
  </si>
  <si>
    <t>úsek</t>
  </si>
  <si>
    <t>stoka A-1 : 2</t>
  </si>
  <si>
    <t>propoj A-1 : 1</t>
  </si>
  <si>
    <t>892673111R00</t>
  </si>
  <si>
    <t>Zkoušky těsnosti kanalizačního potrubí zabezpečení konců kanalizačního potrubí při tlakových zkouškách vodou_x000D_
 do DN 800 mm</t>
  </si>
  <si>
    <t>stoka A : 7</t>
  </si>
  <si>
    <t>892601153R00</t>
  </si>
  <si>
    <t>Čištění kanalizace do DN 500, do 100 m</t>
  </si>
  <si>
    <t>892601184R00</t>
  </si>
  <si>
    <t>Čištění kanalizace do DN 800, nad 100 m</t>
  </si>
  <si>
    <t>892855115R00</t>
  </si>
  <si>
    <t>Kamerové prohlídky potrubí do 500 m</t>
  </si>
  <si>
    <t>8944123TA0</t>
  </si>
  <si>
    <t>Šachta prefabrikovaná DN1000 stěna 120 mm, hloubka dna 2,27 m, bez poklopu</t>
  </si>
  <si>
    <t>kus</t>
  </si>
  <si>
    <t>POL2_</t>
  </si>
  <si>
    <t xml:space="preserve">viz příloha vzor.řez D.7.3 : </t>
  </si>
  <si>
    <t>Stoka A-1 ... Š10 : 1</t>
  </si>
  <si>
    <t>894412311RBB1T00</t>
  </si>
  <si>
    <t>Šachta prefabrikovaná DN1000 stěna 120 mm, hloubka dna 3,26 m bez poklopu</t>
  </si>
  <si>
    <t>Stoka A-1 ... Š9 : 1</t>
  </si>
  <si>
    <t>894412311RBB1T01</t>
  </si>
  <si>
    <t>Šachta prefabrikovaná DN1000 stěna 120 mm, hloubka dna 3,26 m bez poklopu, monolitické dno</t>
  </si>
  <si>
    <t>Propoj A-1 ... Š11 : 1</t>
  </si>
  <si>
    <t>894412411RBB1</t>
  </si>
  <si>
    <t>Šachta prefabrikovaná DN1200 stěna 135 mm, hloubka dna 3,61 m bez poklopu</t>
  </si>
  <si>
    <t xml:space="preserve">viz příloha vzor.řez D.7.4 : </t>
  </si>
  <si>
    <t>stoka A ... Š7 : 1</t>
  </si>
  <si>
    <t>894412411RCB1</t>
  </si>
  <si>
    <t>Šachta prefabrikovaná DN1200 stěna 135 mm, hloubka dna 4,11 m bez poklopu</t>
  </si>
  <si>
    <t>stoka A ... Š5+6 : 2</t>
  </si>
  <si>
    <t>894412411RDB1</t>
  </si>
  <si>
    <t>Šachta prefabrikovaná DN1200 stěna 135 mm, hloubka dna 5,11 m bez poklopu</t>
  </si>
  <si>
    <t>stoka A ... Š3+4 : 2</t>
  </si>
  <si>
    <t>894412411RAB</t>
  </si>
  <si>
    <t>Šachty z betonových dílců betonové šachty prefabrikované_x000D_
 DN 1200, stěna 135 mm, dno přímé V max. 80, hloubka dna 2,445 m, poklop litina 40 t</t>
  </si>
  <si>
    <t>AP-HSV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</si>
  <si>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</si>
  <si>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 xml:space="preserve">položka zahrnuje pozice č.2+3+4+5+6+7.2+8+12+těsnění mezi skružemi : </t>
  </si>
  <si>
    <t>stoka A ... Š 8 : 1</t>
  </si>
  <si>
    <t>894412412RCB1</t>
  </si>
  <si>
    <t>Šachta prefabrikovaná DN1200 stěna 135 mm, hloubka dna 5,11 m bez poklopu, monolitické dno</t>
  </si>
  <si>
    <t>stoka A ... Š1 : 1</t>
  </si>
  <si>
    <t>894411151T00</t>
  </si>
  <si>
    <t>Rozebrání šachet z dílců, potrubí DN 600</t>
  </si>
  <si>
    <t>stoka A ... Š2 : 1</t>
  </si>
  <si>
    <t>894423114R00</t>
  </si>
  <si>
    <t>Osazení betonových dílců pro šachty podle DIN 4034 šachtového dna, o hmotnosti do 5 t</t>
  </si>
  <si>
    <t>na kroužek,</t>
  </si>
  <si>
    <t>592243721R</t>
  </si>
  <si>
    <t>dno šachetní přímé; železobeton; TZB; DN = 1 200,0 mm; D odtoku 600 až 900 mm; h = 1 200 mm; t = 150 mm; beton C 40/50</t>
  </si>
  <si>
    <t>894421112RT1</t>
  </si>
  <si>
    <t>Osazení betonových dílců pro šachty podle DIN 4034 skruže rovné, o hmotnosti do 1,4 t</t>
  </si>
  <si>
    <t>592243654R</t>
  </si>
  <si>
    <t>skruž železobetonová TBS; DN = 1 200,0 mm; h = 1 000,0 mm; s = 135,00 mm; počet stupadel 4; ocelové s PE povlakem; beton C 40/50</t>
  </si>
  <si>
    <t>894422111RT1</t>
  </si>
  <si>
    <t>Osazení betonových dílců pro šachty podle DIN 4034 skruže přechodové, pro jakoukoliv hmotnost</t>
  </si>
  <si>
    <t>592243501R</t>
  </si>
  <si>
    <t>deska zákrytová šachetní železobetonová; TZK; D1 = 1 200 mm; D = 1 470 mm; D vnitřní 1 000 mm; h = 250 mm</t>
  </si>
  <si>
    <t>894421112R00</t>
  </si>
  <si>
    <t>stoka A ... Š2 : 2</t>
  </si>
  <si>
    <t>894422111R00</t>
  </si>
  <si>
    <t>899104111R00</t>
  </si>
  <si>
    <t>Osazení poklopů litinových a ocelových o hmotnost jednotlivě přes 150 kg</t>
  </si>
  <si>
    <t>včetně úpravy zhlaví dle umístění šachty</t>
  </si>
  <si>
    <t xml:space="preserve">viz příloha vzor.řez D.7.3 a D.7.4 : </t>
  </si>
  <si>
    <t xml:space="preserve">položka zahrnuje pozice č.1+11+12 : </t>
  </si>
  <si>
    <t>stoka A ... Š1+3+4+5+6+7+8 : 7</t>
  </si>
  <si>
    <t>stoka A-1 ... Š9+10 : 2</t>
  </si>
  <si>
    <t>propoj A-1 ... Š11 : 1</t>
  </si>
  <si>
    <t>stoka A ... Š2 - z rozebrané šachty : 1</t>
  </si>
  <si>
    <t>552-433</t>
  </si>
  <si>
    <t>899623141R00</t>
  </si>
  <si>
    <t>Obetonování potrubí nebo zdiva stok betonem prostým třídy C 12/15</t>
  </si>
  <si>
    <t>stoka A ... KT  DN 800 : 190,16*1,96*(0,97+0,08)</t>
  </si>
  <si>
    <t>stoka A-1 ... KT DN 300 : 63,32*1,03*(0,38+0,08)</t>
  </si>
  <si>
    <t>Propoj A-1 ... KT DN 300 : 6,51*1,03*(0,38+0,08)</t>
  </si>
  <si>
    <t xml:space="preserve">odpočet potrubí : </t>
  </si>
  <si>
    <t>odpočet podkladního betonu : -22,08852</t>
  </si>
  <si>
    <t>990-111</t>
  </si>
  <si>
    <t>Těsnění prostupu do DN 300 mm</t>
  </si>
  <si>
    <t>990-113</t>
  </si>
  <si>
    <t>Těsnění prostupu do DN 600 mm</t>
  </si>
  <si>
    <t>919735112R00</t>
  </si>
  <si>
    <t>Řezání stávajících krytů nebo podkladů živičných, hloubky přes 50 do 100 mm</t>
  </si>
  <si>
    <t>včetně spotřeby vody</t>
  </si>
  <si>
    <t>stoka A : 190,16+4,25</t>
  </si>
  <si>
    <t>Propoj A-1 : 6,51*2</t>
  </si>
  <si>
    <t>936452117R00</t>
  </si>
  <si>
    <t>Výplň cementopopílkovou suspenzí  potrubí 1,0 MPa, DN 500</t>
  </si>
  <si>
    <t>Příloha D.1 : 25</t>
  </si>
  <si>
    <t>1152015T00</t>
  </si>
  <si>
    <t>Odstarnění stávajících stok betonových DN 300</t>
  </si>
  <si>
    <t>Příloha D.1 : 69</t>
  </si>
  <si>
    <t>1152015T03</t>
  </si>
  <si>
    <t>Odstranění stávajících stok betonových DN 500</t>
  </si>
  <si>
    <t>Příloha D.1 : 165</t>
  </si>
  <si>
    <t>976085412T00</t>
  </si>
  <si>
    <t>Bourání šachet kanalizačních z bet. dílců</t>
  </si>
  <si>
    <t>indiv</t>
  </si>
  <si>
    <t>Příloha D.1 : 4</t>
  </si>
  <si>
    <t xml:space="preserve">82,83,84, : </t>
  </si>
  <si>
    <t>Součet: : 220,30888</t>
  </si>
  <si>
    <t>Skládka celkem 10km</t>
  </si>
  <si>
    <t>Součet: : 1982,77992</t>
  </si>
  <si>
    <t>998275101R00</t>
  </si>
  <si>
    <t>Přesun hmot pro kanalizace z trub kameninových v otevřeném výkopu</t>
  </si>
  <si>
    <t>POL7_</t>
  </si>
  <si>
    <t>trubní ražené nebo hloubené (827 2.5), včetně drobných objektů</t>
  </si>
  <si>
    <t>na vzdálenost 15 m od hrany výkopu nebo od okraje šachty</t>
  </si>
  <si>
    <t xml:space="preserve">Hmotnosti z položek s pořadovými čísly: : </t>
  </si>
  <si>
    <t xml:space="preserve">3,4,9,10,27,40,41,42,43,44,45,46,47,48,49,50,53,54,68,70,72,75,76,77,78,79,81, : </t>
  </si>
  <si>
    <t>Součet: : 2195,12809</t>
  </si>
  <si>
    <t>460510243RT1</t>
  </si>
  <si>
    <t>Žlab kabelový prefabrikovaný TK 2, zalitý asfaltem, včetně dodávky žlabu a poklopu</t>
  </si>
  <si>
    <t>POL1_9</t>
  </si>
  <si>
    <t>JKSO:</t>
  </si>
  <si>
    <t>827.21.A8</t>
  </si>
  <si>
    <t>Profil potrubí DN do 800 mm</t>
  </si>
  <si>
    <t>JKSO</t>
  </si>
  <si>
    <t xml:space="preserve"> m</t>
  </si>
  <si>
    <t>potrubí z trub kameninových</t>
  </si>
  <si>
    <t>JKSOChar</t>
  </si>
  <si>
    <t>novostavba objektu</t>
  </si>
  <si>
    <t>JKSOAkce</t>
  </si>
  <si>
    <t xml:space="preserve">čerpání - přípojky : </t>
  </si>
  <si>
    <t xml:space="preserve">  přítok 5,0-10,0l/s ... přípojky : 69,2+4,2</t>
  </si>
  <si>
    <t xml:space="preserve">  cca 20-30m záběr odvodnění/týden : 73,4/25</t>
  </si>
  <si>
    <t xml:space="preserve">  celkem 3 týdnů / 7 dní v týdnu : </t>
  </si>
  <si>
    <t>odhad cyklické čerpání 10h dennně : 3*7*10</t>
  </si>
  <si>
    <t>celkem 3 týdnů / 7 dní v týdnu : 3*7</t>
  </si>
  <si>
    <t>plyn 15x : 1,2*15</t>
  </si>
  <si>
    <t>plyn 2x : 1,2*2</t>
  </si>
  <si>
    <t>voda 2x : 1,2*2</t>
  </si>
  <si>
    <t>kabel NN 15x : 1,2*15</t>
  </si>
  <si>
    <t>kabel VO 15x : 1,2*15</t>
  </si>
  <si>
    <t>kabel sdělovací 14x : 1,2*14</t>
  </si>
  <si>
    <t>kabel NN 2x : 1,2*2</t>
  </si>
  <si>
    <t>kabel sdělovací 2x : 1,2*2</t>
  </si>
  <si>
    <t>stoka A : 1,5*2,19*1,2*30</t>
  </si>
  <si>
    <t>stoka A-1 : 1,5*2,08*1,2*6</t>
  </si>
  <si>
    <t xml:space="preserve">  stoka A ... domovní přípojky : ((43,9+25,3)/15)*1,2*2,99*15</t>
  </si>
  <si>
    <t xml:space="preserve">  stoka A-1 ...  domovní přípojky : (4,2/2)*1,20*2,68*2</t>
  </si>
  <si>
    <t xml:space="preserve">   odpočty : </t>
  </si>
  <si>
    <t xml:space="preserve">  stoka A ... domovní přípojky : -44,2*1,2*0,55</t>
  </si>
  <si>
    <t xml:space="preserve">  stoka A-1 ...  domovní přípojky : -3,3*1,20*0,55</t>
  </si>
  <si>
    <t xml:space="preserve">  chodník dlažba : </t>
  </si>
  <si>
    <t xml:space="preserve">  stoka A ... domovní přípojky : -25,0*1,2*0,25</t>
  </si>
  <si>
    <t>geologie h.3 ... 55% : 222,9468*0,55</t>
  </si>
  <si>
    <t>geologie h.5 ... 30% : 222,9468*0,30</t>
  </si>
  <si>
    <t>geologie h.6 ... 15% : 222,9468*0,15</t>
  </si>
  <si>
    <t>stoka A ... domovní přípojky : ((43,9+25,3)/15)*2*2,99*15</t>
  </si>
  <si>
    <t>stoka A-1 ...  domovní přípojky : (4,2/2)*2*2,68*2</t>
  </si>
  <si>
    <t/>
  </si>
  <si>
    <t>dle geologie hor. 1-4 ... 55% ... výkopek nad 100m3 ... 55% : 222,9468*0,55*0,55</t>
  </si>
  <si>
    <t>dle geologie hor. 5-7 ... 45% ... výkopek nad 100m3 ... 55% : 222,9468*0,45*0,55</t>
  </si>
  <si>
    <t xml:space="preserve">  potřeba pro zpětný zásyp : 167,802</t>
  </si>
  <si>
    <t xml:space="preserve">  vhodné do zásypu  ... 45% z výkopů : 167,802*0,45</t>
  </si>
  <si>
    <t>meziskládka tam a zpět : 75,5109*2</t>
  </si>
  <si>
    <t>výkop h.1-4 : 122,62074</t>
  </si>
  <si>
    <t>meziskládka : -75,5109</t>
  </si>
  <si>
    <t>výkop h.5-7 : 66,88404+33,4202</t>
  </si>
  <si>
    <t>meziskládka : 75,5109</t>
  </si>
  <si>
    <t>skládka h.1-4 : 47,10984</t>
  </si>
  <si>
    <t>skládka h.5-7 : 100,30424</t>
  </si>
  <si>
    <t>výkop celkem : 222,9468</t>
  </si>
  <si>
    <t>přípojky ... PP DN 150 : -0,08^2*3,14*(43,9)</t>
  </si>
  <si>
    <t>přípojky ... PP DN 2000 : -0,10^2*3,14*(25,3+4,2)</t>
  </si>
  <si>
    <t>obsyp potrubí : -40,12429</t>
  </si>
  <si>
    <t>lože : -13,212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</si>
  <si>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</si>
  <si>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</si>
  <si>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</si>
  <si>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 xml:space="preserve">domovní přípojky : </t>
  </si>
  <si>
    <t>stoka A ... DN 150 : 43,9*1,2*0,46</t>
  </si>
  <si>
    <t>stoka A ... DN 200 : 25,3*1,2*0,50</t>
  </si>
  <si>
    <t>stoka A-1 ... DN 200 : 4,2*1,20*0,50</t>
  </si>
  <si>
    <t>odpočet potrubí DN 150 : -0,08^2*3,14*43,9</t>
  </si>
  <si>
    <t>odpočet potrubí DN 200 : -0,10^2*3,14*(25,3+4,2)</t>
  </si>
  <si>
    <t>výkop h.5-7 : 66,88404+33,44202</t>
  </si>
  <si>
    <t xml:space="preserve">   potřeba zásyp : 167,802</t>
  </si>
  <si>
    <t xml:space="preserve">  vhodné do zásypu  ... 45% z výkopů : -167,802*0,45</t>
  </si>
  <si>
    <t>potřeba dovézt : 92,2911*1,10*1,01</t>
  </si>
  <si>
    <t>58337304R</t>
  </si>
  <si>
    <t>štěrkopísek frakce 0,0 až 16,0 mm; třída B</t>
  </si>
  <si>
    <t>obsypy : 40,12429*1,67*1,1*1,01</t>
  </si>
  <si>
    <t>113106231R00</t>
  </si>
  <si>
    <t>Rozebrání vozovek a ploch s jakoukoliv výplní spár _x000D_
 v jakékoliv ploše, ze zámkové dlažky, kladených do lože z kameniva</t>
  </si>
  <si>
    <t>s přemístěním hmot na skládku na vzdálenost do 3 m nebo s naložením na dopravní prostředek</t>
  </si>
  <si>
    <t xml:space="preserve">viz příloha vzor.řez D.7.8 : </t>
  </si>
  <si>
    <t xml:space="preserve">chodník dlažba : </t>
  </si>
  <si>
    <t>stoka A ... domovní přípojky : 25*1,2</t>
  </si>
  <si>
    <t>113202111R00</t>
  </si>
  <si>
    <t>Vytrhání obrub z krajníků nebo obrubníků stojatých</t>
  </si>
  <si>
    <t>POL12_1</t>
  </si>
  <si>
    <t>stoka A ... domovní přípojky : 15</t>
  </si>
  <si>
    <t>113107405R00</t>
  </si>
  <si>
    <t>Odstranění podkladů nebo krytů z kameniva těženého, v ploše jednotlivě nad 50 m2, tloušťka vrstvy 50 mm</t>
  </si>
  <si>
    <t>stoka A ... domovní přípojky : 44,2*1,2</t>
  </si>
  <si>
    <t>stoka A-1 ...  domovní přípojky : 3,3*1,20</t>
  </si>
  <si>
    <t>s vybouráním lože, s přemístěním hmot na skládku na vzdálenost do 3 m nebo naložením na dopravní prostředek</t>
  </si>
  <si>
    <t>stoka A ... domovní přípojky : 35*1,2</t>
  </si>
  <si>
    <t>stoka A ... uliční vpusti : 10*1,2</t>
  </si>
  <si>
    <t>stoka A-1 ...  domovní přípojky : 0</t>
  </si>
  <si>
    <t xml:space="preserve">24,25,26,27,28,29,30, : </t>
  </si>
  <si>
    <t>Součet: : 86,86500</t>
  </si>
  <si>
    <t>Součet: : 781,78500</t>
  </si>
  <si>
    <t>Součet: : 18,81000</t>
  </si>
  <si>
    <t>Součet: : 169,29000</t>
  </si>
  <si>
    <t>domovní přípojky : 73,4*1,2*0,15</t>
  </si>
  <si>
    <t>871313121R00</t>
  </si>
  <si>
    <t>Montáž potrubí z trub z plastů těsněných gumovým kroužkem  DN 150 mm</t>
  </si>
  <si>
    <t>v otevřeném výkopu ve sklonu do 20 %,</t>
  </si>
  <si>
    <t>stoka A : 43,9</t>
  </si>
  <si>
    <t>stoka A-1 : 0</t>
  </si>
  <si>
    <t>28611262.AR</t>
  </si>
  <si>
    <t>trubka plastová kanalizační PVC; hladká, s hrdlem; Sn 8 kN/m2; D = 160,0 mm; s = 4,70 mm; l = 5000,0 mm</t>
  </si>
  <si>
    <t xml:space="preserve">ztratné 3% : </t>
  </si>
  <si>
    <t>stoka A : 43,9*1,03</t>
  </si>
  <si>
    <t>871353121R00</t>
  </si>
  <si>
    <t>Montáž potrubí z trub z plastů těsněných gumovým kroužkem  DN 200 mm</t>
  </si>
  <si>
    <t>stoka A : 25,3</t>
  </si>
  <si>
    <t>stoka A-1 : 4,2</t>
  </si>
  <si>
    <t>28611265.AR</t>
  </si>
  <si>
    <t>trubka plastová kanalizační PVC; hladká, s hrdlem; Sn 8 kN/m2; D = 200,0 mm; s = 5,90 mm; l = 5000,0 mm</t>
  </si>
  <si>
    <t>stoka A : 25,3*1,03</t>
  </si>
  <si>
    <t>stoka A-1 : 4,2*1,03</t>
  </si>
  <si>
    <t>877313123R00</t>
  </si>
  <si>
    <t>Montáž tvarovek na potrubí z trub z plastů těsněných gumovým kroužkem jednoosých DN 150 mm</t>
  </si>
  <si>
    <t xml:space="preserve">PP kolena : </t>
  </si>
  <si>
    <t xml:space="preserve">  stoka A : </t>
  </si>
  <si>
    <t xml:space="preserve">  přípojky : 10</t>
  </si>
  <si>
    <t xml:space="preserve">  stoka A-1 : </t>
  </si>
  <si>
    <t xml:space="preserve">  přípojky : 0</t>
  </si>
  <si>
    <t>kolena 2ks/DP ... 30°+45° : 10*2</t>
  </si>
  <si>
    <t>přechody kamenina - PP : 10</t>
  </si>
  <si>
    <t>28651661.AR</t>
  </si>
  <si>
    <t>koleno PVC; 30,0 °; D = 160,0 mm; s 1 hrdlem</t>
  </si>
  <si>
    <t>ztratné 1,5% : 10*1,015</t>
  </si>
  <si>
    <t>28651662.AR</t>
  </si>
  <si>
    <t>koleno PVC; 45,0 °; D = 160,0 mm; s 1 hrdlem</t>
  </si>
  <si>
    <t>28651858.AR</t>
  </si>
  <si>
    <t>přechod kamenina-plast DN 150,0 mm; l = 206 mm</t>
  </si>
  <si>
    <t>877353123R00</t>
  </si>
  <si>
    <t>Montáž tvarovek na potrubí z trub z plastů těsněných gumovým kroužkem jednoosých DN 200 mm</t>
  </si>
  <si>
    <t xml:space="preserve">  přípojky : 5</t>
  </si>
  <si>
    <t xml:space="preserve">  přípojky : 2</t>
  </si>
  <si>
    <t>kolena 2ks/DP ... 30°+45° : 7*2</t>
  </si>
  <si>
    <t>přechody kamenina - PP : 7</t>
  </si>
  <si>
    <t>28651666.AR</t>
  </si>
  <si>
    <t>koleno PVC; 30,0 °; D = 200,0 mm; s 1 hrdlem</t>
  </si>
  <si>
    <t>ztratné 1,5% : 7*1,015</t>
  </si>
  <si>
    <t>28651667.AR</t>
  </si>
  <si>
    <t>koleno PVC; 45,0 °; D = 200,0 mm; s 1 hrdlem</t>
  </si>
  <si>
    <t>28651859.AR</t>
  </si>
  <si>
    <t>přechod kamenina-plast DN 200,0 mm; l = 247 mm</t>
  </si>
  <si>
    <t>877353121R00</t>
  </si>
  <si>
    <t>Montáž tvarovek na potrubí z trub z plastů těsněných gumovým kroužkem odbočných DN 200 mm</t>
  </si>
  <si>
    <t>10</t>
  </si>
  <si>
    <t>28651708.AR</t>
  </si>
  <si>
    <t>odbočka PVC; 45,0 °; d1 = 200 mm; d2 = 160 mm; l = 450 mm; hladká, hrdlovaná; DN 200,0 mm; DN2 150 mm</t>
  </si>
  <si>
    <t>892571111R00</t>
  </si>
  <si>
    <t>Zkoušky těsnosti kanalizačního potrubí zkouška těsnosti kanalizačního potrubí vodou_x000D_
 do DN 200 mm</t>
  </si>
  <si>
    <t>včetně šachet</t>
  </si>
  <si>
    <t>stoka A : 25,3+43,9</t>
  </si>
  <si>
    <t>892916111R00</t>
  </si>
  <si>
    <t>Zkoušky těsnosti kanalizačního potrubí utěsnění přípojek při zkoušce kanalizačního potrubí_x000D_
 DN přípojek do 200 mm</t>
  </si>
  <si>
    <t>sada</t>
  </si>
  <si>
    <t>přípojky : 10+5</t>
  </si>
  <si>
    <t>přípojky : 2</t>
  </si>
  <si>
    <t>892601124R00</t>
  </si>
  <si>
    <t>Čištění kanalizace do DN 200, nad 100 m</t>
  </si>
  <si>
    <t>837371221R00</t>
  </si>
  <si>
    <t>Montáž kameninových tvarovek těsněných pryžovými kroužky odbočných DN 300 mm</t>
  </si>
  <si>
    <t>na potrubí z trub kameninových pro splaškovou kanalizaci v otevřeném výkopu,</t>
  </si>
  <si>
    <t>59711554R</t>
  </si>
  <si>
    <t>odbočka kameninová hrdlová šikmá; 45,0 °; DN 300,0 mm; DN2 200 mm; spoj C/F; třída 240; / 200; FN 72 kN/m; FN2 40 kN/m</t>
  </si>
  <si>
    <t>přípojky : 2*1,015</t>
  </si>
  <si>
    <t>877435121R00</t>
  </si>
  <si>
    <t>Výřez a montáž odbočné tvarovky z trub z plastů DN 800 mm</t>
  </si>
  <si>
    <t>na potrubí z kanalizačních trub z plastu,</t>
  </si>
  <si>
    <t>59711575T</t>
  </si>
  <si>
    <t>Odbočka navrtávací DN150 , napojovací element</t>
  </si>
  <si>
    <t>přípojky : 10*1,015</t>
  </si>
  <si>
    <t>59711576T</t>
  </si>
  <si>
    <t xml:space="preserve">Odbočka navrtávací DN 200 </t>
  </si>
  <si>
    <t>přípojky : 5*1,015</t>
  </si>
  <si>
    <t>899901   OA0</t>
  </si>
  <si>
    <t>PŘEPOJENÍ PŘÍPOJEK</t>
  </si>
  <si>
    <t>EXP 15</t>
  </si>
  <si>
    <t>stoka A-1 ...  domovní přípojky : 2</t>
  </si>
  <si>
    <t>stoka A ... domovní přípojky : 44,2*2</t>
  </si>
  <si>
    <t>stoka A-1 ...  domovní přípojky : 3,3*2</t>
  </si>
  <si>
    <t>1152015121T00</t>
  </si>
  <si>
    <t>Odstarnění stávajících přípojek do DN 200</t>
  </si>
  <si>
    <t>73,4</t>
  </si>
  <si>
    <t xml:space="preserve">64, : </t>
  </si>
  <si>
    <t>Součet: : 2,78920</t>
  </si>
  <si>
    <t>Součet: : 25,10280</t>
  </si>
  <si>
    <t xml:space="preserve">3,4,9,22,23,39,41,42,43,44,45,46,47,48,49,50,51,52,53,55,57,58,59,60,61, : </t>
  </si>
  <si>
    <t>Součet: : 275,19167</t>
  </si>
  <si>
    <t>kabel NN 35x : 1,2*15</t>
  </si>
  <si>
    <t>kabel VO 21x : 1,2*15</t>
  </si>
  <si>
    <t>kabel NN 4x : 1,2*2</t>
  </si>
  <si>
    <t>kabel sdělovací 4x : 1,2*2</t>
  </si>
  <si>
    <t>827.29.A2</t>
  </si>
  <si>
    <t>Profil potrubí DN do 200 mm</t>
  </si>
  <si>
    <t>potrubí z trub z plastických hmot a sklolaminátu</t>
  </si>
  <si>
    <t xml:space="preserve">  přítok 5,0-10,0l/s ... přípojky : 79,5+13</t>
  </si>
  <si>
    <t xml:space="preserve">  cca 20-30m záběr odvodnění/týden : 92,5/25</t>
  </si>
  <si>
    <t xml:space="preserve">  celkem 4 týdnů / 7 dní v týdnu : </t>
  </si>
  <si>
    <t>odhad cyklické čerpání 10h dennně : 4*7*10</t>
  </si>
  <si>
    <t>celkem 4 týdnů / 7 dní v týdnu : 4*7</t>
  </si>
  <si>
    <t>plyn 13x : 1,2*13</t>
  </si>
  <si>
    <t>plyn 4x : 1,2*4</t>
  </si>
  <si>
    <t>voda 4x : 1,2*4</t>
  </si>
  <si>
    <t>kabel NN 13x : 1,2*13</t>
  </si>
  <si>
    <t>kabel VO 21x : 1,2*13</t>
  </si>
  <si>
    <t>kabel sdělovací 14x : 1,2*13</t>
  </si>
  <si>
    <t>kabel NN 4x : 1,2*4</t>
  </si>
  <si>
    <t>kabel sdělovací 4x : 1,2*4</t>
  </si>
  <si>
    <t>stoka A : 1,5*2,19*1,2*26</t>
  </si>
  <si>
    <t>stoka A-1 : 1,5*2,08*1,2*4</t>
  </si>
  <si>
    <t xml:space="preserve">  stoka A ... domovní přípojky : ((79,5)/13)*1,2*2,99*13</t>
  </si>
  <si>
    <t xml:space="preserve">  stoka A-1 ...  domovní přípojky : (13/4)*1,20*2,68*4</t>
  </si>
  <si>
    <t xml:space="preserve">  stoka A ... domovní přípojky : -42,7*1,2*0,55</t>
  </si>
  <si>
    <t xml:space="preserve">  stoka A-1 ...  domovní přípojky : -8,3*1,20*0,55</t>
  </si>
  <si>
    <t xml:space="preserve">  stoka A ... domovní přípojky : -36,8*1,2*0,25</t>
  </si>
  <si>
    <t>geologie h.3 ... 55% : 282,354*0,55</t>
  </si>
  <si>
    <t>geologie h.5 ... 30% : 282,354*0,30</t>
  </si>
  <si>
    <t>geologie h.6 ... 15% : 282,354*0,15</t>
  </si>
  <si>
    <t>stoka A ... domovní přípojky : ((79,5)/13)*2*2,99*13</t>
  </si>
  <si>
    <t>stoka A-1 ...  domovní přípojky : (13/4)*2*2,68*4</t>
  </si>
  <si>
    <t>dle geologie hor. 1-4 ... 55% ... výkopek nad 100m3 ... 55% : 282,354*0,55*0,55</t>
  </si>
  <si>
    <t>dle geologie hor. 5-7 ... 45% ... výkopek nad 100m3 ... 55% : 282,354*0,45*0,55</t>
  </si>
  <si>
    <t xml:space="preserve">  potřeba pro zpětný zásyp : 282,354</t>
  </si>
  <si>
    <t xml:space="preserve">  vhodné do zásypu  ... 45% z výkopů : 282,354*0,45</t>
  </si>
  <si>
    <t>meziskládka tam a zpět : 127,0593*2</t>
  </si>
  <si>
    <t>výkop h.1-4 : 155,2947</t>
  </si>
  <si>
    <t>meziskládka : -127,0593</t>
  </si>
  <si>
    <t>výkop h.5-7 : 84,7062+42,3531</t>
  </si>
  <si>
    <t>meziskládka : 127,0593</t>
  </si>
  <si>
    <t>skládka h.1-4 : 28,2354</t>
  </si>
  <si>
    <t>skládka h.5-7 : 127,0593</t>
  </si>
  <si>
    <t>výkop celkem : 282,354</t>
  </si>
  <si>
    <t>přípojky ... PP DN 150 : -0,08^2*3,14*(79,5+13)</t>
  </si>
  <si>
    <t>obsyp potrubí : -49,20112</t>
  </si>
  <si>
    <t>lože : -16,65</t>
  </si>
  <si>
    <t>domovní přípojky : (79,5+13)*1,2*0,46</t>
  </si>
  <si>
    <t>odpočet potrubí DN 150 : -0,08^2*3,14*(79,5+13)</t>
  </si>
  <si>
    <t xml:space="preserve">   potřeba zásyp : 282,354</t>
  </si>
  <si>
    <t xml:space="preserve">  vhodné do zásypu  ... 45% z výkopů : -282,354*0,45</t>
  </si>
  <si>
    <t>potřeba dovézt : 155,2947*1,10*1,01</t>
  </si>
  <si>
    <t>obsypy : 49,20112*1,67*1,1*1,01</t>
  </si>
  <si>
    <t>stoka A ... domovní přípojky : 36,8*1,2</t>
  </si>
  <si>
    <t>stoka A ... domovní přípojky : 13</t>
  </si>
  <si>
    <t>stoka A ... domovní přípojky : 42,7*1,2</t>
  </si>
  <si>
    <t>stoka A-1 ...  domovní přípojky : 8,3*1,20</t>
  </si>
  <si>
    <t>stoka A ... domovní přípojky : 13*1,2</t>
  </si>
  <si>
    <t>Součet: : 90,09820</t>
  </si>
  <si>
    <t>Součet: : 810,88380</t>
  </si>
  <si>
    <t>Součet: : 20,19600</t>
  </si>
  <si>
    <t>Součet: : 181,76400</t>
  </si>
  <si>
    <t>domovní přípojky : 92,5*1,2*0,15</t>
  </si>
  <si>
    <t>stoka A : 79,5</t>
  </si>
  <si>
    <t>stoka A-1 : 13</t>
  </si>
  <si>
    <t>stoka A : 79,5*1,03</t>
  </si>
  <si>
    <t>stoka A-1 : 13*1,03</t>
  </si>
  <si>
    <t xml:space="preserve">  přípojky : 13</t>
  </si>
  <si>
    <t xml:space="preserve">  přípojky : 4</t>
  </si>
  <si>
    <t>kolena 2ks/DP ... 30°+45° : 17*2</t>
  </si>
  <si>
    <t>přechody kamenina - PP : 17</t>
  </si>
  <si>
    <t>ztratné 1,5% : 17*1,015</t>
  </si>
  <si>
    <t>domovní přípojky : 92,5</t>
  </si>
  <si>
    <t>přípojky : 13</t>
  </si>
  <si>
    <t>přípojky : 4</t>
  </si>
  <si>
    <t>stoka A-1 : 4</t>
  </si>
  <si>
    <t>59711550R</t>
  </si>
  <si>
    <t>odbočka kameninová hrdlová šikmá; 45,0 °; DN 300,0 mm; DN2 150 mm; spoj C/F; třída 240; FN 72 kN/m; FN2 34 kN/m</t>
  </si>
  <si>
    <t>přípojky : 4*1,015</t>
  </si>
  <si>
    <t>přípojky : 13*1,015</t>
  </si>
  <si>
    <t>stoka A-1 ...  domovní přípojky : 4</t>
  </si>
  <si>
    <t>stoka A ... domovní přípojky : 42,7*2</t>
  </si>
  <si>
    <t>stoka A-1 ...  domovní přípojky : 8,3*2</t>
  </si>
  <si>
    <t>92,5</t>
  </si>
  <si>
    <t xml:space="preserve">55, : </t>
  </si>
  <si>
    <t>Součet: : 3,51500</t>
  </si>
  <si>
    <t>Součet: : 31,63500</t>
  </si>
  <si>
    <t xml:space="preserve">3,4,9,22,23,39,41,42,43,44,45,47,49,50,51,52, : </t>
  </si>
  <si>
    <t>Součet: : 415,06061</t>
  </si>
  <si>
    <t>kabel VO 13x : 1,2*13</t>
  </si>
  <si>
    <t>kabel sdělovací 13x : 1,2*13</t>
  </si>
  <si>
    <t xml:space="preserve">čerpání - řad 1, 2, propoj 1-1, 1-2, 1-3 : </t>
  </si>
  <si>
    <t xml:space="preserve">  přítok 5,0-10,0l/s ... řad 1, 2, propoj 1-1, 1-2, 1-3 : 185,33+67,78+5,7+5,6+8,3</t>
  </si>
  <si>
    <t xml:space="preserve">  cca 20-30m záběr odvodnění/týden : 272,71/25</t>
  </si>
  <si>
    <t xml:space="preserve">řad 1 : </t>
  </si>
  <si>
    <t>plyn 9x : 0,6*9</t>
  </si>
  <si>
    <t>voda 3x : 0,6*3</t>
  </si>
  <si>
    <t xml:space="preserve">řad 2 : </t>
  </si>
  <si>
    <t>plyn 1x : 6*1</t>
  </si>
  <si>
    <t>voda 1x : 0,6*1</t>
  </si>
  <si>
    <t xml:space="preserve">Propoj 1-1 : </t>
  </si>
  <si>
    <t>plyn 1x : 0,8*1</t>
  </si>
  <si>
    <t xml:space="preserve">Propoj 1-2 : </t>
  </si>
  <si>
    <t>voda 1x : 0,8*1</t>
  </si>
  <si>
    <t xml:space="preserve">Propoj 1-3 : </t>
  </si>
  <si>
    <t>kabel NN 3x : 0,6*3</t>
  </si>
  <si>
    <t>kabel VO 3x : 0,6*3</t>
  </si>
  <si>
    <t>kabel sdělovací 3x : 0,6*3</t>
  </si>
  <si>
    <t>kabel NN 2x : 0,6*2</t>
  </si>
  <si>
    <t>kabel sdělovací 4x : 0,6*4</t>
  </si>
  <si>
    <t>kabel sdělovací 1x : 0,8*1</t>
  </si>
  <si>
    <t>řad 1 : 2*1,76*0,6*21</t>
  </si>
  <si>
    <t>řad 2 : 2*1,84*0,6*8</t>
  </si>
  <si>
    <t>Propoj 1-1 : 2*1,76*0,8*1</t>
  </si>
  <si>
    <t>Propoj 1-2 : 2*1,42*0,8*1</t>
  </si>
  <si>
    <t>Propoj 1-3 : 2*1,76*0,8*2</t>
  </si>
  <si>
    <t xml:space="preserve">  řad 1 : </t>
  </si>
  <si>
    <t xml:space="preserve">  ZÚ - propoj 1-1 : ((1,76+1,81+1,74+1,82+1,78+1,72+1,8)/7)*0,6*84,28</t>
  </si>
  <si>
    <t xml:space="preserve">  propoj 1-1 - LB 2 : ((1,8+1,77+1,82+1,77)/4)*0,6*27,78</t>
  </si>
  <si>
    <t xml:space="preserve">  LB 2 - propoj 1-2, 1-3 : ((1,77+1,85+1,71+1,48+1,22+0,94+1,07)/7)*0,6*73,27</t>
  </si>
  <si>
    <t xml:space="preserve">  propoj 1-3 : ((1,07+1,24+1,77)/3)*0,8*8,3</t>
  </si>
  <si>
    <t xml:space="preserve">  řad 2 : </t>
  </si>
  <si>
    <t xml:space="preserve">  řad 1 - H2 : ((1,77+1,61+2,25+2,12)/4)*0,6*29,67</t>
  </si>
  <si>
    <t xml:space="preserve">  H2 - souběh s A-1 : ((2,12+2,13+1,84+1,68)/4)*0,6*34,11</t>
  </si>
  <si>
    <t xml:space="preserve">  souběh s A-1 - H3 : ((1,68+1,6)/2)*0,8*4</t>
  </si>
  <si>
    <t xml:space="preserve">  propoj 1-1 : ((1,8+1,78+1,77)/3)*0,8*5,7</t>
  </si>
  <si>
    <t xml:space="preserve">  propoj 1-2 : ((1,07+1,27+1,77)/3)*0,8*5,6</t>
  </si>
  <si>
    <t xml:space="preserve">  řad 1 : -185,33*0,6*0,55</t>
  </si>
  <si>
    <t xml:space="preserve">  propoj 1-3 : -(8,3-8)*0,8*0,55</t>
  </si>
  <si>
    <t xml:space="preserve">  řad 2 : -(((67,78-4)*0,6)+(4*0,8))*0,55</t>
  </si>
  <si>
    <t xml:space="preserve">  propoj 1-1 : -(5,7-2)*0,8*0,55</t>
  </si>
  <si>
    <t xml:space="preserve">  propoj 1-2 : -5,6*0,8*0,55</t>
  </si>
  <si>
    <t xml:space="preserve">  chodník - dlažba : </t>
  </si>
  <si>
    <t xml:space="preserve">  propoj 1-1 : -2*0,8*0,25</t>
  </si>
  <si>
    <t xml:space="preserve">  propoj 1-3 : -8*0,8*0,25</t>
  </si>
  <si>
    <t>geologie h.3 ... 75% : 195,28839*0,75</t>
  </si>
  <si>
    <t>geologie h.5 ... 25% : 195,28839*0,25</t>
  </si>
  <si>
    <t>151101101R00</t>
  </si>
  <si>
    <t>Zřízení pažení a rozepření stěn rýh příložné  pro jakoukoliv mezerovitost, hloubky do 2 m</t>
  </si>
  <si>
    <t>ZÚ - propoj 1-1 ... souběh kanalizace : ((1,76+1,81+1,74+1,82+1,78+1,72+1,8)/7)*1*84,28</t>
  </si>
  <si>
    <t>propoj 1-1 - LB 2 ... souběh kanalizace : ((1,8+1,77+1,82+1,77)/4)*1*27,78</t>
  </si>
  <si>
    <t>LB 2 - propoj 1-2, 1-3 ... souběh kanalizace : ((1,77+1,85+1,71+1,48+1,22+0,94+1,07)/7)*1*73,27</t>
  </si>
  <si>
    <t>propoj 1-3 : ((1,07+1,24+1,77)/3)*2*8,3</t>
  </si>
  <si>
    <t>řad 1 - H2 ... souběh kanalizace : ((1,77+1,61+2,25+2,12)/4)*1*29,67</t>
  </si>
  <si>
    <t>H2 - souběh s A-1 ... souběh kanalizace : ((2,12+2,13+1,84+1,68)/4)*1*34,11</t>
  </si>
  <si>
    <t>souběh s A-1 - H3 : ((1,68+1,6)/2)*2*4</t>
  </si>
  <si>
    <t>propoj 1-1 : ((1,8+1,78+1,77)/3)*2*5,7</t>
  </si>
  <si>
    <t>propoj 1-2 : ((1,07+1,27+1,77)/3)*2*5,6</t>
  </si>
  <si>
    <t>151101111R00</t>
  </si>
  <si>
    <t>Odstranění pažení a rozepření rýh příložné , hloubky do 2 m</t>
  </si>
  <si>
    <t>Položka pořadí 8 : 499,58781</t>
  </si>
  <si>
    <t>dle geologie hor. 1-4 ... 75% ... výkopek nad 100m3 ... 50% : 195,28839*0,75*0,5</t>
  </si>
  <si>
    <t>dle geologie hor. 5-7 ... 25% ... výkopek nad 100m3 ... 50% : 195,28839*0,25*0,5</t>
  </si>
  <si>
    <t xml:space="preserve">  potřeba pro zpětný zásyp : 195,28839</t>
  </si>
  <si>
    <t xml:space="preserve">  vhodné do zásypu  ... 33% z výkopů : 195,28839*0,33</t>
  </si>
  <si>
    <t>meziskládka tam a zpět : 64,44517*2</t>
  </si>
  <si>
    <t>výkop h.1-4 : 146,46629</t>
  </si>
  <si>
    <t>meziskládka : -64,44517</t>
  </si>
  <si>
    <t>výkop h.5-7 : 48,8221</t>
  </si>
  <si>
    <t>meziskládka : 64,44517</t>
  </si>
  <si>
    <t>skládka h.1-4 : 82,02112</t>
  </si>
  <si>
    <t>skládka h.5-7 : 48,8221</t>
  </si>
  <si>
    <t>výkop celkem : 195,28839</t>
  </si>
  <si>
    <t>řad 1, propoj 1-3  ... PE 110 : -0,055^2*3,14*(185,33+8,3)</t>
  </si>
  <si>
    <t>řad 2, propoj 1-1, 1-2  ... PE 90 : -0,045^2*3,14*(67,78+5,7+5,6)</t>
  </si>
  <si>
    <t>obsypí potrubí : -68,0117</t>
  </si>
  <si>
    <t>lože : -25,2519</t>
  </si>
  <si>
    <t xml:space="preserve">viz příloha vzor.řez D.7.2 : </t>
  </si>
  <si>
    <t xml:space="preserve">Obsyp max. zrno 20 mm : </t>
  </si>
  <si>
    <t>řad 1 : 185,33*0,6*(0,11+0,3)</t>
  </si>
  <si>
    <t>propoj 1-3 : 8,3*0,8*(0,11+0,3)</t>
  </si>
  <si>
    <t>řad 2 : (((67,78-4)*0,6*(0,09+0,3)))+((4*0,8*(0,09+0,3)))</t>
  </si>
  <si>
    <t>propoj 1-1 : 5,7*0,8*(0,09+0,3)</t>
  </si>
  <si>
    <t>propoj 1-2 : 5,6*0,8*(0,09+0,3)</t>
  </si>
  <si>
    <t>Mezisoučet</t>
  </si>
  <si>
    <t xml:space="preserve">   potřeba zásyp : 195,28839</t>
  </si>
  <si>
    <t xml:space="preserve">  vhodné do zásypu  ... 33% z výkopů : -195,28839*0,33</t>
  </si>
  <si>
    <t>potřeba dovézt : 130,84322*1,10*1,01</t>
  </si>
  <si>
    <t>obsypy : 65,66968*1,67*1,1*1,01</t>
  </si>
  <si>
    <t>14221291R</t>
  </si>
  <si>
    <t>trubka bezešvá hladká kruhová 11353; svařitelnost zaručená; vnější průměr 219,0 mm; tloušťka stěny 6,3 mm</t>
  </si>
  <si>
    <t>chránička : 2,2</t>
  </si>
  <si>
    <t>propoj 1-1 : 2*0,8</t>
  </si>
  <si>
    <t>propoj 1-3 : 8*0,8</t>
  </si>
  <si>
    <t>řad 1 : 185,33*0,6</t>
  </si>
  <si>
    <t>propoj 1-3 : (8,3-8)*0,8</t>
  </si>
  <si>
    <t>řad 2 : ((67,78-4)*0,6)+(4*0,8)</t>
  </si>
  <si>
    <t>propoj 1-1 : (5,7-2)*0,8</t>
  </si>
  <si>
    <t>propoj 1-2 : 5,6*0,8</t>
  </si>
  <si>
    <t>propoj 1-3 : 8,3*0,8</t>
  </si>
  <si>
    <t>propoj 1-1 : 5,7*0,8</t>
  </si>
  <si>
    <t>113107620R00</t>
  </si>
  <si>
    <t>Odstranění podkladů nebo krytů z kameniva hrubého drceného, v ploše jednotlivě nad 50 m2, tloušťka vrstvy 200 mm</t>
  </si>
  <si>
    <t xml:space="preserve">24,25,26,27, : </t>
  </si>
  <si>
    <t>Součet: : 145,54448</t>
  </si>
  <si>
    <t>Součet: : 1309,90032</t>
  </si>
  <si>
    <t xml:space="preserve">31,32, : </t>
  </si>
  <si>
    <t>Součet: : 52,91418</t>
  </si>
  <si>
    <t>Součet: : 476,22762</t>
  </si>
  <si>
    <t>řad 1 : 185,33*0,6*0,15</t>
  </si>
  <si>
    <t>propoj 1-3 : 8,3*0,8*0,15</t>
  </si>
  <si>
    <t>řad 2 : ((67,78-4)*0,6*0,15)+(4*0,8*0,15)</t>
  </si>
  <si>
    <t>propoj 1-1 : 5,7*0,8*0,15</t>
  </si>
  <si>
    <t>propoj 1-2 : 5,6*0,8*0,15</t>
  </si>
  <si>
    <t>452313131R00</t>
  </si>
  <si>
    <t>Podkladní a zajišťovací konstrukce z betonu bloky pro potrubí , z betonu prostého třídy C 12/15</t>
  </si>
  <si>
    <t xml:space="preserve">příloha D.7.6 : </t>
  </si>
  <si>
    <t>H1 + H2 ..... 2 ks : 0,3*0,3*0,2*2</t>
  </si>
  <si>
    <t>452353101R00</t>
  </si>
  <si>
    <t xml:space="preserve">Bednění podkladních a zajišťovacích konstrukcí bloků pro potrubí </t>
  </si>
  <si>
    <t>H1 + H2 ..... 2 ks : ((0,3+0,3)*2)*0,2*2</t>
  </si>
  <si>
    <t>871241121R00</t>
  </si>
  <si>
    <t>Montáž potrubí z plastických hmot z tlakových trubek polyetylenových, vnějšího průměru 90 mm</t>
  </si>
  <si>
    <t>řad 2 : 67,78</t>
  </si>
  <si>
    <t>propoj 1-1 : 5,7</t>
  </si>
  <si>
    <t>propoj 1-2 : 5,6</t>
  </si>
  <si>
    <t>28613765R</t>
  </si>
  <si>
    <t>trubka plastová vodovodní hladká; HDPE (PE 100); SDR 17,0; PN 10; D = 90,0 mm; s = 5,40 mm; l = 12 000,0 mm</t>
  </si>
  <si>
    <t>Položka pořadí 39 : 79,08000</t>
  </si>
  <si>
    <t>871251121R00</t>
  </si>
  <si>
    <t>Montáž potrubí z plastických hmot z tlakových trubek polyetylenových, vnějšího průměru 110 mm</t>
  </si>
  <si>
    <t>řad 1 : 185,33</t>
  </si>
  <si>
    <t>propoj 1-3 : 8,3</t>
  </si>
  <si>
    <t>28613766R</t>
  </si>
  <si>
    <t>trubka plastová vodovodní hladká; HDPE (PE 100); SDR 17,0; PN 10; D = 110,0 mm; s = 6,60 mm; l = 12 000,0 mm</t>
  </si>
  <si>
    <t>Položka pořadí 41 : 193,63000</t>
  </si>
  <si>
    <t>877242121R00</t>
  </si>
  <si>
    <t>Montáž elektrotvarovek Přirážka za 1 spoj elektrotvarovky, vnějšího průměru 90 mm</t>
  </si>
  <si>
    <t>23</t>
  </si>
  <si>
    <t>28613106.MR</t>
  </si>
  <si>
    <t>spojka/nátrubek PE 100; SDR 11,0; D = 90,0 mm; spoj elektrosvařovaný</t>
  </si>
  <si>
    <t>28613040.MR</t>
  </si>
  <si>
    <t>koleno PE 100; 45,0 °; SDR 11,0; D = 90,0 mm; hladké; spoj svařovaný</t>
  </si>
  <si>
    <t>řad 2 : 1</t>
  </si>
  <si>
    <t>propoj 1-1 : 2</t>
  </si>
  <si>
    <t>28613126.MR</t>
  </si>
  <si>
    <t>T-kus 90,0 °; PE 100; KIT; SDR 11,0; D = 90,0 mm; spoj elektrosvařovaný</t>
  </si>
  <si>
    <t>řad 2 : 2</t>
  </si>
  <si>
    <t>28653765R</t>
  </si>
  <si>
    <t>nákružek lemový PE 100; SDR 17,0; D = 90,0 mm; spoj svařovaný</t>
  </si>
  <si>
    <t>řad 2 : 5</t>
  </si>
  <si>
    <t>propoj 1-1 : 3</t>
  </si>
  <si>
    <t>propoj 1-2 : 3</t>
  </si>
  <si>
    <t>28654368R</t>
  </si>
  <si>
    <t>příruba volná, k lemovému nákružku; PPR; d = 200,0 mm; D = 94,0 mm</t>
  </si>
  <si>
    <t>877252121R00</t>
  </si>
  <si>
    <t>Montáž elektrotvarovek Přirážka za 1 spoj elektrotvarovky, vnějšího průměru 110 mm</t>
  </si>
  <si>
    <t>16</t>
  </si>
  <si>
    <t>28613107.MR</t>
  </si>
  <si>
    <t>spojka/nátrubek PE 100; SDR 11,0; D = 110,0 mm; spoj elektrosvařovaný</t>
  </si>
  <si>
    <t>28613041.MR</t>
  </si>
  <si>
    <t>koleno PE 100; 45,0 °; SDR 11,0; D = 110,0 mm; hladké; spoj svařovaný</t>
  </si>
  <si>
    <t>28613183 MR</t>
  </si>
  <si>
    <t>T-kus 90,0 °; PE 100; redukovaný; SDR 11,0; D = 110,0 mm; D2 = 90 mm; spoj svařovaný</t>
  </si>
  <si>
    <t>propoj 1-1 : 1</t>
  </si>
  <si>
    <t>28613127.MR</t>
  </si>
  <si>
    <t>T-kus 90,0 °; PE 100; KIT; SDR 11,0; D = 110,0 mm; spoj elektrosvařovaný</t>
  </si>
  <si>
    <t>propoj 1-2 a propoj 1-3 : 1</t>
  </si>
  <si>
    <t>28613089.MR</t>
  </si>
  <si>
    <t>redukce PE 100; SDR 11,0; d = 110,0 mm; d2 = 90 mm; spoj elektrosvařovaný</t>
  </si>
  <si>
    <t>propoj 1-2 : 1</t>
  </si>
  <si>
    <t>28653766R</t>
  </si>
  <si>
    <t>nákružek lemový PE 100; SDR 17,0; D = 110,0 mm; spoj svařovaný</t>
  </si>
  <si>
    <t>řad 1 : 3</t>
  </si>
  <si>
    <t>propoj 1-3 : 2</t>
  </si>
  <si>
    <t>286543691R</t>
  </si>
  <si>
    <t>příruba volná, k lemovému nákružku; PPR; d = 220,0 mm; D = 114,0 mm</t>
  </si>
  <si>
    <t>857601101R00</t>
  </si>
  <si>
    <t>Montáž litinových tvarovek na potrubí litinovém tlakovém jednoosých, na potrubí z trub hrdlových  v otevřeném výkopu, v otevřeném kanálu nebo v šachtě, DN 80 mm</t>
  </si>
  <si>
    <t>2+2+2+1</t>
  </si>
  <si>
    <t>42294103R</t>
  </si>
  <si>
    <t>spojka jištěná; provedení rozsah 82-106 mm, délka 313 mm; médium pitná a užitková voda; DN 80; max teplota 50 °C; max.provozní tlak 16 bar; těleso tvárná litina; pro spojování potrubí litina, ocel, azbestocement, PVC</t>
  </si>
  <si>
    <t xml:space="preserve">viz příloha D.1 : </t>
  </si>
  <si>
    <t>55251212R</t>
  </si>
  <si>
    <t>trouba litinová vodovodní, kanalizační; tvárná litina; přírubová; DN 80,0 mm; l = 200,0 mm; uvnitř práškový epoxid; vně práškový epoxid</t>
  </si>
  <si>
    <t>552701200R</t>
  </si>
  <si>
    <t>koleno 90 °; PN 10, PN 16, PN 25, PN 40; DN 80 mm; tvárná litina; přírubové; s patkou</t>
  </si>
  <si>
    <t>55260023R</t>
  </si>
  <si>
    <t>příruba tvárná litina; slepá; DN 80 mm; povrch. úprava práškový epoxid</t>
  </si>
  <si>
    <t>857601102R00</t>
  </si>
  <si>
    <t>Montáž litinových tvarovek na potrubí litinovém tlakovém jednoosých, na potrubí z trub hrdlových  v otevřeném výkopu, v otevřeném kanálu nebo v šachtě, DN 100 mm</t>
  </si>
  <si>
    <t>42294104R</t>
  </si>
  <si>
    <t>spojka jištěná; provedení rozsah 104-133 mm, délka 315 mm; médium pitná a užitková voda; DN 100; max teplota 50 °C; max.provozní tlak 16 bar; těleso tvárná litina; pro spojování potrubí litina, ocel, azbestocement, PVC</t>
  </si>
  <si>
    <t>řad 1 : 1</t>
  </si>
  <si>
    <t>propoj 1-3 : 1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</si>
  <si>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</si>
  <si>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</si>
  <si>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</si>
  <si>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892271111R00</t>
  </si>
  <si>
    <t>Tlakové zkoušky vodovodního potrubí DN 100 nebo 125 mm</t>
  </si>
  <si>
    <t>892372111R00</t>
  </si>
  <si>
    <t>Zabezpečení konců vodovodního potrubí při tlakových zkouškách DN do 300 mm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</si>
  <si>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</si>
  <si>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3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</si>
  <si>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</si>
  <si>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</si>
  <si>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</si>
  <si>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79,08+193,63</t>
  </si>
  <si>
    <t>891241111R00</t>
  </si>
  <si>
    <t>Montáž vodovodních armatur na potrubí šoupátek v otevřeném výkopu nebo v šachtách s osazením zemní soupravy (bez poklopů), DN 80 mm</t>
  </si>
  <si>
    <t xml:space="preserve">sekční šoupata - viz příloha D.1 : </t>
  </si>
  <si>
    <t>před hydranty -  řad 2 : 2</t>
  </si>
  <si>
    <t>42227103R</t>
  </si>
  <si>
    <t>šoupátko přírubové uzavírací; použití vhodné pro pitnou vodu,potravinářský průmysl,topné a ventilační systémy, zavlažování,klimatizace, vzduch; DN 80; l = 180 mm; PN 16,0; max.provozní tlak 16 bar; pracovní teplota -10 až 70 ° C; povrch.ochrana vně i uvnitř epoxidovým práškem</t>
  </si>
  <si>
    <t xml:space="preserve">sekční šoupata - vuz příloha D.1 : </t>
  </si>
  <si>
    <t>891261111R00</t>
  </si>
  <si>
    <t>Montáž vodovodních armatur na potrubí šoupátek v otevřeném výkopu nebo v šachtách s osazením zemní soupravy (bez poklopů), DN 100 mm</t>
  </si>
  <si>
    <t>řad 1 : 2</t>
  </si>
  <si>
    <t>42227104R</t>
  </si>
  <si>
    <t>šoupátko přírubové uzavírací; použití vhodné pro pitnou vodu,potravinářský průmysl,topné a ventilační systémy, zavlažování,klimatizace, vzduch; DN 100; l = 190 mm; PN 16,0; max.provozní tlak 16 bar; pracovní teplota -10 až 70 ° C; povrch.ochrana vně i uvnitř epoxidovým práškem</t>
  </si>
  <si>
    <t>422913305R</t>
  </si>
  <si>
    <t>souprava zemní teleskopická pro ruční ovládání šoupat a domovních šoupátek; DN 65-80; šoupátková; rozsah min.1,05m  max. 1,75m; provedení dvoudílné; mat. vnější chránička z PE, ovl.čtyřhran z litiny, vnitřní teleskop ze zink.oceli</t>
  </si>
  <si>
    <t>5+3</t>
  </si>
  <si>
    <t>891247111R00</t>
  </si>
  <si>
    <t>Montáž vodovodních armatur na potrubí hydrantů podzemních (bez osazení poklopů), DN 80 mm</t>
  </si>
  <si>
    <t>422736062R</t>
  </si>
  <si>
    <t>hydrant podzemní PN 16; provedení jednoduchý uzávěr; DN 80; min.průtok 110 m3/hod; krycí hloubka 1,25; stavební výška 975 mm; těleso tvárná litina; prac. teplota do 20 °C; pro: uzávěr vody pro požární účely nebo odkalení sítě</t>
  </si>
  <si>
    <t>899401112R00</t>
  </si>
  <si>
    <t>Osazení poklopů litinových šoupátkových</t>
  </si>
  <si>
    <t>včetně podezdění</t>
  </si>
  <si>
    <t>včetně úpravy zhlaví dle umístění poklopu</t>
  </si>
  <si>
    <t>42291352R</t>
  </si>
  <si>
    <t>poklop šoupátkový šedá litina; použití pro vodu, pro plyn; h = 210,0 mm; vnitř.pr.D = 180 mm; D = 260,0 mm</t>
  </si>
  <si>
    <t>42291510R</t>
  </si>
  <si>
    <t>deska podkladová pro ventilkové a šoupátkové poklopy; plastové</t>
  </si>
  <si>
    <t>899401113R00</t>
  </si>
  <si>
    <t>Osazení poklopů litinových hydrantových</t>
  </si>
  <si>
    <t>42291460R</t>
  </si>
  <si>
    <t>poklop hydrantový  použití uliční poklop pro podzemní hydrant, vhodné i do litého asfaltu; tělo PA, víčko litina; h = 310,0 mm; vnější rozměr ovál horní 270 a 375, spodní ovál 315 a 420 mm</t>
  </si>
  <si>
    <t>42291515R</t>
  </si>
  <si>
    <t>deska podkladová pro hydrantové poklopy; plastové</t>
  </si>
  <si>
    <t>Obetonování potrubí nebo zdiva stok betonem C12/15</t>
  </si>
  <si>
    <t>obetonování chráničky : 0,62*0,6*2,2</t>
  </si>
  <si>
    <t xml:space="preserve">odpočet : </t>
  </si>
  <si>
    <t>potrubí : 0,11^2*3,14*-2,2</t>
  </si>
  <si>
    <t>899643111R00</t>
  </si>
  <si>
    <t>Bednění pro obetonování potrubí v otevřeném příkopu</t>
  </si>
  <si>
    <t>obetonování chráničky : 0,62*2*2,2</t>
  </si>
  <si>
    <t>899721112R00</t>
  </si>
  <si>
    <t>Výstražné fólie výstražná fólie pro vodovod, šířka 30 cm</t>
  </si>
  <si>
    <t>řad 1 : 185,33*1</t>
  </si>
  <si>
    <t>propoj 1-3 : (8,3-8)*2</t>
  </si>
  <si>
    <t>řad 2 : ((67,78-4)*1)+(4*2)</t>
  </si>
  <si>
    <t>propoj 1-1 : (5,7-2)*2</t>
  </si>
  <si>
    <t>propoj 1-2 : 5,6*2</t>
  </si>
  <si>
    <t>936452114R00</t>
  </si>
  <si>
    <t>Výplň cementopopílkovou suspenzí  potrubí 1,0 MPa, DN 250</t>
  </si>
  <si>
    <t>115201415T00</t>
  </si>
  <si>
    <t>Demontáž stávajícího vodovodního potrubí LT DN 80</t>
  </si>
  <si>
    <t>Příloha D.1 : 186</t>
  </si>
  <si>
    <t>115201416T00</t>
  </si>
  <si>
    <t>Demontáž stávajícího vodovodního potrubí PE DN 40</t>
  </si>
  <si>
    <t>Příloha D.1 : 68</t>
  </si>
  <si>
    <t xml:space="preserve">86,87, : </t>
  </si>
  <si>
    <t>Součet: : 3,45000</t>
  </si>
  <si>
    <t>Součet: : 31,05000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</si>
  <si>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</si>
  <si>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</si>
  <si>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</si>
  <si>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 xml:space="preserve">3,4,8,21,22,23,36,37,38,40,42,47,48,55,56,58,59,60,61,63,66,68,69,70,71,72,73,74,75,76,77,78,79,80, : </t>
  </si>
  <si>
    <t xml:space="preserve">81,82,85, : </t>
  </si>
  <si>
    <t>Součet: : 418,27539</t>
  </si>
  <si>
    <t>210800526RT1</t>
  </si>
  <si>
    <t>Vodiče a lana nn a vn vodiče a lana nn a vn CY, 4 mm2, volně uložený včetně dodávky materiálu</t>
  </si>
  <si>
    <t>79,08+193,63+6</t>
  </si>
  <si>
    <t>827.11.A1</t>
  </si>
  <si>
    <t>Profil potrubí DN do 100 mm</t>
  </si>
  <si>
    <t xml:space="preserve">  přítok 5,0-10,0l/s ... přípojky : 71+9,2</t>
  </si>
  <si>
    <t xml:space="preserve">  cca 20-30m záběr odvodnění/týden : 80,2/25</t>
  </si>
  <si>
    <t xml:space="preserve">  celkem 3 týdny / 7 dní v týdnu : </t>
  </si>
  <si>
    <t>celkem 3 týdny / 7 dní v týdnu : 3*7</t>
  </si>
  <si>
    <t>plyn 17x : 0,9*17</t>
  </si>
  <si>
    <t>plyn 4x : 0,9*4</t>
  </si>
  <si>
    <t>kabel NN 17x : 0,9*17</t>
  </si>
  <si>
    <t>kabel VO 11x : 0,9*11</t>
  </si>
  <si>
    <t>kabel sdělovací 10x : 0,9*10</t>
  </si>
  <si>
    <t>kabel NN 4x : 0,9*4</t>
  </si>
  <si>
    <t>kabel sdělovací 4x : 0,9*4</t>
  </si>
  <si>
    <t>řad 1 : 1,5*1,77*0,9*17</t>
  </si>
  <si>
    <t>stoka A-1 : 1,5*1,87*0,9*4</t>
  </si>
  <si>
    <t xml:space="preserve">  řad 1 ... domovní přípojky : ((71)/17)*0,9*1,77*17</t>
  </si>
  <si>
    <t xml:space="preserve">  řad 2 ...  domovní přípojky : (9,2/4)*0,9*1,87*4</t>
  </si>
  <si>
    <t xml:space="preserve">  řad 1 ... domovní přípojky : -48*0,9*0,55</t>
  </si>
  <si>
    <t xml:space="preserve">  řad 2 ...  domovní přípojky : -6,1*0,9*0,55</t>
  </si>
  <si>
    <t xml:space="preserve">  řad 1 ... domovní přípojky : -23*0,9*0,25</t>
  </si>
  <si>
    <t>geologie h.3 ... 75% : 96,6321*0,75</t>
  </si>
  <si>
    <t>geologie h.5 ... 25% : 96,6321*0,25</t>
  </si>
  <si>
    <t>řad 1 ... domovní přípojky : ((71)/17)*2*1,77*17</t>
  </si>
  <si>
    <t>řad 2 ...  domovní přípojky : (9,2/4)*2*1,87*4</t>
  </si>
  <si>
    <t>Položka pořadí 8 : 285,74800</t>
  </si>
  <si>
    <t>dle geologie hor. 1-4 ... 75% ... výkopek nad 100m3 ... 50% : 96,6321*0,75*0,5</t>
  </si>
  <si>
    <t>dle geologie hor. 5-7 ... 25% ... výkopek nad 100m3 ... 50% : 96,6321*0,25*0,5</t>
  </si>
  <si>
    <t xml:space="preserve">  potřeba pro zpětný zásyp : 61,9857</t>
  </si>
  <si>
    <t xml:space="preserve">  vhodné do zásypu  ... 33% z výkopů : 61,9857*0,33</t>
  </si>
  <si>
    <t>meziskládka tam a zpět : 20,45528*2</t>
  </si>
  <si>
    <t>výkop h.1-4 : 72,47407</t>
  </si>
  <si>
    <t>meziskládka : -20,45528</t>
  </si>
  <si>
    <t>výkop h.5-7 : 24,15802</t>
  </si>
  <si>
    <t>meziskládka : 20,45528</t>
  </si>
  <si>
    <t>skládka h.1-4 : 52,01879</t>
  </si>
  <si>
    <t>skládka h.5-7 : 24,15802</t>
  </si>
  <si>
    <t>výkop celkem : 96,6321</t>
  </si>
  <si>
    <t>odpočet potrubí DN 32 : -0,016^2*3,14*80,2</t>
  </si>
  <si>
    <t>obsyp potrubí : -23,75493</t>
  </si>
  <si>
    <t>lože : -10,827</t>
  </si>
  <si>
    <t>domovní přípojky : 80,2*0,9*0,33</t>
  </si>
  <si>
    <t xml:space="preserve">   potřeba zásyp : 96,6321</t>
  </si>
  <si>
    <t xml:space="preserve">  vhodné do zásypu  ... 33% z výkopů : -96,6321*0,33</t>
  </si>
  <si>
    <t>potřeba dovézt : 64,74351*1,10*1,01</t>
  </si>
  <si>
    <t>obsypy : 23,75493*1,67*1,1*1,01</t>
  </si>
  <si>
    <t>řad 1 ... domovní přípojky : 23*0,9</t>
  </si>
  <si>
    <t>řad 1 ... domovní přípojky : 17</t>
  </si>
  <si>
    <t>řad 1 ... domovní přípojky : 48*0,9</t>
  </si>
  <si>
    <t>řad 2 ...  domovní přípojky : 6,1*0,9</t>
  </si>
  <si>
    <t xml:space="preserve">23,24,25,26,27, : </t>
  </si>
  <si>
    <t>Součet: : 56,80070</t>
  </si>
  <si>
    <t>Součet: : 511,20630</t>
  </si>
  <si>
    <t>Součet: : 16,06770</t>
  </si>
  <si>
    <t>Součet: : 144,60930</t>
  </si>
  <si>
    <t>domovní přípojky : 80,2*0,9*0,15</t>
  </si>
  <si>
    <t>871161121R00</t>
  </si>
  <si>
    <t>Montáž potrubí z plastických hmot z tlakových trubek polyetylenových, vnějšího průměru 32 mm</t>
  </si>
  <si>
    <t>domovní přípojky : 80,2</t>
  </si>
  <si>
    <t>28613420R</t>
  </si>
  <si>
    <t>trubka plastová vodovodní hladká; HDPE (PE 100); SDR 11,0; PN 16; D = 32,0 mm; s = 3,00 mm; l = 6 000,0 mm</t>
  </si>
  <si>
    <t>891249111R00</t>
  </si>
  <si>
    <t>Montáž vodovodních armatur na potrubí navrtávacích pasů s ventilem Jt 1 Mpa na potrubí z trub osinkocementových, litinových, ocelových nebo plastických hmot, DN 80 mm</t>
  </si>
  <si>
    <t>řad 2 : 4</t>
  </si>
  <si>
    <t>42273300R</t>
  </si>
  <si>
    <t>pas navrtávací tvárná litina; provedení univerzální, se závitovým výstupem; PN 16; DN potrubí 50 mm; závit 1"; pro typ potrubí litina, ocel, azbestocementové</t>
  </si>
  <si>
    <t>ztratné 1% : 4*1,01</t>
  </si>
  <si>
    <t>891269111R00</t>
  </si>
  <si>
    <t>Montáž vodovodních armatur na potrubí navrtávacích pasů s ventilem Jt 1 Mpa na potrubí z trub osinkocementových, litinových, ocelových nebo plastických hmot, DN 100 mm</t>
  </si>
  <si>
    <t>řad 1 : 17</t>
  </si>
  <si>
    <t>42273320R</t>
  </si>
  <si>
    <t>pas navrtávací tvárná litina; provedení univerzální, se závitovým výstupem; PN 16; DN potrubí 100 mm; závit 1"; pro typ potrubí litina, ocel, azbestocementové</t>
  </si>
  <si>
    <t>ztratné 1% : 17*1,01</t>
  </si>
  <si>
    <t>891173111R00</t>
  </si>
  <si>
    <t>Montáž vodovodních armatur na potrubí ventilů hlavních pro přípojky, DN 32 mm</t>
  </si>
  <si>
    <t>42228254R</t>
  </si>
  <si>
    <t>šoupátko pro domovní přípojky pro vodovod; DN 5/4"; PN 16; L = 220 mm; médium pitná voda; provedení: na obou stranách s hrdlem ISO pro potrubí z PE; těleso tvárná litina</t>
  </si>
  <si>
    <t>RTS 17/ II</t>
  </si>
  <si>
    <t>ztratné 1% : 21*1,01</t>
  </si>
  <si>
    <t>422913332R</t>
  </si>
  <si>
    <t>souprava zemní teleskopická pro ruční ovládání šoupat a domovních šoupátek; DN 1"-2"; přípojková; rozsah min.1,05m  max. 1,75m; provedení dvoudílné; mat. vnější chránička z PE, ovl.čtyřhran z litiny, vnitřní teleskop ze zink.oceli</t>
  </si>
  <si>
    <t>42291360R</t>
  </si>
  <si>
    <t>poklop šoupátkový tělo PA, víčko litina; použití uliční poklop pro šoupata, vhodné i do litého asfaltu; h = 270,0 mm; vnitř.pr.D = 190 mm; D = 270,0 mm</t>
  </si>
  <si>
    <t>733175114R00</t>
  </si>
  <si>
    <t>Montáž tvarovek z plastu svařovaných polyfuzně, D přes 20 do 32 mm, jeden spoj</t>
  </si>
  <si>
    <t>800-731</t>
  </si>
  <si>
    <t>řad 1 : 17*2</t>
  </si>
  <si>
    <t>řad 2 : 4*2</t>
  </si>
  <si>
    <t>28656965R</t>
  </si>
  <si>
    <t>DG přechodka PPSU, ocel; závit vnější; plastový; PN 10; d = 32,0 mm; l = 77 mm; G 1"; spoj lisovaný</t>
  </si>
  <si>
    <t>892233111R00</t>
  </si>
  <si>
    <t>Proplach a desinfekce vodovodního potrubí DN od 40 do 70 mm</t>
  </si>
  <si>
    <t>stoka A ... domovní přípojky : 48*2</t>
  </si>
  <si>
    <t>stoka A-1 ...  domovní přípojky : 6,1*2</t>
  </si>
  <si>
    <t>68</t>
  </si>
  <si>
    <t>Součet: : 0,10200</t>
  </si>
  <si>
    <t>Součet: : 0,91800</t>
  </si>
  <si>
    <t xml:space="preserve">3,4,8,21,22,36,38,40,42,43,44,45,46,47,48,49,51, : </t>
  </si>
  <si>
    <t>Součet: : 189,68454</t>
  </si>
  <si>
    <t>827.19.A1</t>
  </si>
  <si>
    <t>Profil potrubí do 100 mm</t>
  </si>
  <si>
    <t>132201110R00</t>
  </si>
  <si>
    <t>Hloubení rýh š.do 60 cm v hor.3 do 50 m3, STROJNĚ, v hornině 1-4, nezapaž.rýha</t>
  </si>
  <si>
    <t xml:space="preserve">viz příloha vzor.řez D.8.3 - drenáž podélná : </t>
  </si>
  <si>
    <t>ul. Prokopa Holého - odměřeno v situaci D.8.2 : (((0,3+0,5)/2)*0,35)*(183,5)*2</t>
  </si>
  <si>
    <t>ul. Klášterní - odměřeno v situaci D.8.2 : (((0,3+0,5)/2)*0,35)*(66,2)*1</t>
  </si>
  <si>
    <t xml:space="preserve">  stoka A ... uliční vpusti : (25/10)*1,2*2,99*10</t>
  </si>
  <si>
    <t xml:space="preserve">  stoka A ... uliční vpusti : -25*1,2*0,55</t>
  </si>
  <si>
    <t>geologie h.3 ... 55% : 73,2*0,55</t>
  </si>
  <si>
    <t>geologie h.5 ... 30% : 73,2*0,30</t>
  </si>
  <si>
    <t>geologie h.6 ... 15% : 73,2*0,15</t>
  </si>
  <si>
    <t>stoka A ... uliční vpusti : (25/10)*2*2,99*10</t>
  </si>
  <si>
    <t>dle geologie hor. 1-4 ... 55% ... výkopek nad 100m3 ... 55% : 73,2*0,55*0,55</t>
  </si>
  <si>
    <t>dle geologie hor. 5-7 ... 45% ... výkopek nad 100m3 ... 55% : 73,2*0,45*0,55</t>
  </si>
  <si>
    <t xml:space="preserve">  potřeba pro zpětný zásyp : 54,9</t>
  </si>
  <si>
    <t xml:space="preserve">  vhodné do zásypu  ... 45% z výkopů : 54,9*0,45</t>
  </si>
  <si>
    <t>meziskládka tam a zpět : 24,705*2</t>
  </si>
  <si>
    <t>viz příloha vzor.řez D.8.3 - drenáž podélná : 60,648</t>
  </si>
  <si>
    <t>výkop h.1-4  ....  UV : 40,26</t>
  </si>
  <si>
    <t>meziskládka : -24,705</t>
  </si>
  <si>
    <t>výkop h.5-7 : 21,96+10,98</t>
  </si>
  <si>
    <t>meziskládka : 24,705</t>
  </si>
  <si>
    <t xml:space="preserve">UV : </t>
  </si>
  <si>
    <t>skládka h.1-4 : 15,555</t>
  </si>
  <si>
    <t>skládka h.5-7 : 32,94</t>
  </si>
  <si>
    <t>výkop celkem : 73,2</t>
  </si>
  <si>
    <t>přípojky ... PP DN 150 : -0,08^2*3,14*(25)</t>
  </si>
  <si>
    <t>obsyp potrubí : -13,2976</t>
  </si>
  <si>
    <t>lože : -4,5</t>
  </si>
  <si>
    <t>uliční vpusti : 25*1,2*0,46</t>
  </si>
  <si>
    <t>odpočet potrubí DN 150 : -0,08^2*3,14*25</t>
  </si>
  <si>
    <t xml:space="preserve">   potřeba zásyp : 54,9</t>
  </si>
  <si>
    <t xml:space="preserve">  vhodné do zásypu  ... 45% z výkopů : -54,9*0,45</t>
  </si>
  <si>
    <t>potřeba dovézt : 30,195*1,10*1,01</t>
  </si>
  <si>
    <t>obsypy : 13,2976*1,67*1,1*1,01</t>
  </si>
  <si>
    <t>180402111R00</t>
  </si>
  <si>
    <t>Založení trávníku parkového výsevem v rovině</t>
  </si>
  <si>
    <t xml:space="preserve">viz příloha vzor.řez D.8.3 : </t>
  </si>
  <si>
    <t>ul. Klášterní - odměřeno v situaci D.8.2 : 50</t>
  </si>
  <si>
    <t>181201101R00</t>
  </si>
  <si>
    <t>Úprava pláně v násypech v hornině 1 až 4, bez zhutnění</t>
  </si>
  <si>
    <t>vyrovnání výškových rozdílů, plochy vodorovné a plochy do sklonu 1 : 5,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</si>
  <si>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</si>
  <si>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</si>
  <si>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</si>
  <si>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10364200R</t>
  </si>
  <si>
    <t>ornice pro pozemkové úpravy</t>
  </si>
  <si>
    <t>ul. Klášterní : 50*0,1</t>
  </si>
  <si>
    <t>00572460R</t>
  </si>
  <si>
    <t>směs travní technická</t>
  </si>
  <si>
    <t>kg</t>
  </si>
  <si>
    <t>travní směs : 50*0,04*1,035</t>
  </si>
  <si>
    <t>113106121R00</t>
  </si>
  <si>
    <t>Rozebrání komunikací pro pěší s jakýmkoliv ložem a výplní spár_x000D_
 z betonových nebo kameninových dlaždic nebo tvarovek</t>
  </si>
  <si>
    <t>ul. Prokopa Holého - odměřeno v situaci D.8.2 : 612,135</t>
  </si>
  <si>
    <t>domovní přípojky kanalizační splaškové : -30</t>
  </si>
  <si>
    <t>domovní přípojky kanalizační dešťové : -44,16</t>
  </si>
  <si>
    <t>domovní přípojky vodovodní : -20,7</t>
  </si>
  <si>
    <t>z krajníků nebo obrubníků stojatých</t>
  </si>
  <si>
    <t>ul. Prokopa Holého - odměřeno v situaci D.8.2 : 358</t>
  </si>
  <si>
    <t>domovní přípojky kanalizační splaškové : -15</t>
  </si>
  <si>
    <t>domovní přípojky kanalizační dešťové : -13</t>
  </si>
  <si>
    <t>domovní přípojky vodovodní : -17</t>
  </si>
  <si>
    <t>ul. Prokopa Holého - odměřeno v situaci D.8.2 : 1159,651</t>
  </si>
  <si>
    <t>ul. Klášterní - odměřeno v situaci D.8.2 : 252,404</t>
  </si>
  <si>
    <t>stoka A ... KT  DN 800 : -392,3376</t>
  </si>
  <si>
    <t>domovní přípojky kanalizační splaškové : -53,04</t>
  </si>
  <si>
    <t>domovní přípojky kanalizační dešťové : -51,24</t>
  </si>
  <si>
    <t>stoka A-1 ... KT DN 300 : -72,5696</t>
  </si>
  <si>
    <t>domovní přípojky kanalizační splaškové : -3,96</t>
  </si>
  <si>
    <t>domovní přípojky kanalizační dešťové : -9,96</t>
  </si>
  <si>
    <t>Propoj A-1 ... KT DN 300 : -11,2143</t>
  </si>
  <si>
    <t>řad 1 : -111,198</t>
  </si>
  <si>
    <t>domovní přípojky vodovodní : -43,2</t>
  </si>
  <si>
    <t>řad 2 : -41,468</t>
  </si>
  <si>
    <t>domovní přípojky vodovodní : -5,49</t>
  </si>
  <si>
    <t>propoj 1-3 : -0,24</t>
  </si>
  <si>
    <t>propoj 1-1 : -2,96</t>
  </si>
  <si>
    <t>propoj 1-2 : -4,48</t>
  </si>
  <si>
    <t xml:space="preserve">MK - asfat : </t>
  </si>
  <si>
    <t>chodník dlažba - odměřeno v situaci D.8.2 : 612,135</t>
  </si>
  <si>
    <t>ul. Prokopa Holého - odměřeno v situaci D.8.2 : 1159,651+250,369</t>
  </si>
  <si>
    <t xml:space="preserve">25,26,27,28,29, : </t>
  </si>
  <si>
    <t>Součet: : 920,07004</t>
  </si>
  <si>
    <t>Součet: : 8280,63040</t>
  </si>
  <si>
    <t xml:space="preserve">33,34, : </t>
  </si>
  <si>
    <t>Součet: : 200,87018</t>
  </si>
  <si>
    <t>Součet: : 1807,83158</t>
  </si>
  <si>
    <t>211561111RK1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</si>
  <si>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</si>
  <si>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</si>
  <si>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</si>
  <si>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>odpočet potrubí : -0,05^2*3,14*(183,5+183,5+66,2)</t>
  </si>
  <si>
    <t>212755114R00</t>
  </si>
  <si>
    <t>Trativody z drenážních trubek DN 10 cm bez lože</t>
  </si>
  <si>
    <t>ul. Prokopa Holého - odměřeno v situaci D.8.2 : 183,5*2</t>
  </si>
  <si>
    <t>ul. Klášterní - odměřeno v situaci D.8.2 : 66,2*1</t>
  </si>
  <si>
    <t>Trubka PVC drenážní flexibilní d 100 mm</t>
  </si>
  <si>
    <t>ztratné 3% : 433,2*1,03</t>
  </si>
  <si>
    <t>Lože pod potrubí ze štěrkopísku do 63 mm</t>
  </si>
  <si>
    <t>uliční vpusti : 25*1,2*0,15</t>
  </si>
  <si>
    <t>564861111RT4</t>
  </si>
  <si>
    <t>Podklad ze štěrkodrti s rozprostřením a zhutněním frakce 0-63 mm, tloušťka po zhutnění 200 mm</t>
  </si>
  <si>
    <t xml:space="preserve">viz příloha vzor.řez D.8.3 - konstrukce typ 1 : </t>
  </si>
  <si>
    <t>564851111RT4</t>
  </si>
  <si>
    <t>Podklad ze štěrkodrti s rozprostřením a zhutněním frakce 0-63 mm, tloušťka po zhutnění 150 mm</t>
  </si>
  <si>
    <t>564851111RT2</t>
  </si>
  <si>
    <t>Podklad ze štěrkodrti s rozprostřením a zhutněním frakce 0-32 mm, tloušťka po zhutnění 150 mm</t>
  </si>
  <si>
    <t>ul. Klášterní - odměřeno v situaci D.8.2 : 252,404+46,34</t>
  </si>
  <si>
    <t xml:space="preserve">viz příloha vzor.řez D.8.3 - konstrukce typ 2 : </t>
  </si>
  <si>
    <t>564811111R00</t>
  </si>
  <si>
    <t>Podklad ze štěrkodrti s rozprostřením a zhutněním frakce 0-32 mm, tloušťka po zhutnění 50 mm</t>
  </si>
  <si>
    <t>567122111R00</t>
  </si>
  <si>
    <t>Podklad z kameniva zpevněného cementem KZC 1, tloušťka po zhutnění 120 mm</t>
  </si>
  <si>
    <t>bez dilatačních spár, s rozprostřením a zhutněním, ošetřením povrchu podkladu vodou</t>
  </si>
  <si>
    <t>573111112R00</t>
  </si>
  <si>
    <t>Postřik živičný infiltr.+ posyp,z asfaltu 1 kg/m2</t>
  </si>
  <si>
    <t>postřik PS-I 0,6-1,3 kg/m2</t>
  </si>
  <si>
    <t xml:space="preserve">1 vrstvy ...  1x mezi SC - ACP : </t>
  </si>
  <si>
    <t>565131211R00</t>
  </si>
  <si>
    <t>Podklad z kameniva obaleného asfaltem ACP 16+, v pruhu šířky přes 3 m, třídy 1, tloušťka po zhutnění 50 mm</t>
  </si>
  <si>
    <t>s rozprostřením a zhutněním</t>
  </si>
  <si>
    <t>565141211R00</t>
  </si>
  <si>
    <t>Podklad z kameniva obaleného asfaltem ACP 16+ až ACP 22+, v pruhu šířky přes 3 m, třídy 1, tloušťka po zhutnění 60 mm</t>
  </si>
  <si>
    <t>573231110R00</t>
  </si>
  <si>
    <t>Postřik živičný spojovací bez posypu kamenivem z emulze, v množství od 0,3 do 0,5 kg/m2</t>
  </si>
  <si>
    <t xml:space="preserve">2 vrstvy ... 1x mezi ACP-ACL + 1x mezi ACL-ACO : </t>
  </si>
  <si>
    <t>ul. Prokopa Holého - odměřeno v situaci D.8.2 : 1159,651*2</t>
  </si>
  <si>
    <t xml:space="preserve">1 vrstvy ...  1x mezi ACL-ACO : </t>
  </si>
  <si>
    <t>577152123R00</t>
  </si>
  <si>
    <t>Beton asfaltový s rozprostřením a zhutněním v pruhu šířky přes 3 m, ACL 16+, tloušťky 60 mm, plochy přes 1000 m2</t>
  </si>
  <si>
    <t>577132111R00</t>
  </si>
  <si>
    <t>Beton asfaltový s rozprostřením a zhutněním v pruhu šířky přes 3 m, ACO 11+, tloušťky 40 mm, plochy přes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</si>
  <si>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</si>
  <si>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</si>
  <si>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</si>
  <si>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59245020R</t>
  </si>
  <si>
    <t>dlažba betonová zámková, dvouvrstvá; kost; šedá; l = 200 mm; š = 165 mm; tl. 60,0 mm</t>
  </si>
  <si>
    <t xml:space="preserve">  chodník : 612,135</t>
  </si>
  <si>
    <t xml:space="preserve">  odpočet dlažby  reliefní : -45,585</t>
  </si>
  <si>
    <t>ztratné 5% : 566,55*1,05</t>
  </si>
  <si>
    <t>59245036R</t>
  </si>
  <si>
    <t>dlažba betonová zámková, dvouvrstvá; kost; dlaždice pro nevidomé; šedá; l = 200 mm; š = 165 mm; tl. 60,0 mm</t>
  </si>
  <si>
    <t xml:space="preserve">  dlažba  reliefní : 45,585</t>
  </si>
  <si>
    <t>ztratné 5% : 45,585*1,05</t>
  </si>
  <si>
    <t>596291111R00</t>
  </si>
  <si>
    <t>Řezání zámkové dlažby tloušťky 60 mm</t>
  </si>
  <si>
    <t>358</t>
  </si>
  <si>
    <t>596291113R00</t>
  </si>
  <si>
    <t>Řezání zámkové dlažby tloušťky 80 mm</t>
  </si>
  <si>
    <t>napojení v Žižkově ul. : 7,65</t>
  </si>
  <si>
    <t>uliční vpusti : 25</t>
  </si>
  <si>
    <t>uliční vpusti : 25*1,03</t>
  </si>
  <si>
    <t xml:space="preserve">  UV : 10</t>
  </si>
  <si>
    <t>POL12_0</t>
  </si>
  <si>
    <t>UV : 10</t>
  </si>
  <si>
    <t>UV : 10*1,015</t>
  </si>
  <si>
    <t>895941311RT2</t>
  </si>
  <si>
    <t xml:space="preserve">Zřízení vpusti kanalizační uliční z betonových dílců_x000D_
 včetně dodávky dílců pro uliční vpusti TBV_x000D_
 pro typ UVB-50 </t>
  </si>
  <si>
    <t>včetně zřízení lože ze štěrkopísku,</t>
  </si>
  <si>
    <t>899203111R00</t>
  </si>
  <si>
    <t>Osazení mříží litinových o hmotnost jednotlivě přes 100  do 150 kg</t>
  </si>
  <si>
    <t>včetně rámů a košů na bahno,</t>
  </si>
  <si>
    <t>55340394R</t>
  </si>
  <si>
    <t>rám s mříží uliční vpusti; rozměr 500/500 mm; zatížení 40 t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</si>
  <si>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</si>
  <si>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</si>
  <si>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</si>
  <si>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476</t>
  </si>
  <si>
    <t>592171510R</t>
  </si>
  <si>
    <t>obrubník silniční přímý; materiál beton; l = 1000,0 mm; š = 150,0 mm; h = 250,0 mm; barva přírodní</t>
  </si>
  <si>
    <t>258</t>
  </si>
  <si>
    <t>592171600R</t>
  </si>
  <si>
    <t>obrubník silniční nájezdový; materiál beton; l = 1000,0 mm; š = 150,0 mm; h = 150,0 mm; barva přírodní</t>
  </si>
  <si>
    <t>218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</si>
  <si>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</si>
  <si>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</si>
  <si>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</si>
  <si>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100</t>
  </si>
  <si>
    <t>59217331R</t>
  </si>
  <si>
    <t>obrubník zahradní materiál beton; l = 1000,0 mm; š = 50,0 mm; h = 200,0 mm; barva šedá</t>
  </si>
  <si>
    <t>92</t>
  </si>
  <si>
    <t>592173360R</t>
  </si>
  <si>
    <t>obrubník zahradní materiál beton; l = 500,0 mm; š = 50,0 mm; h = 200,0 mm; barva šedá</t>
  </si>
  <si>
    <t>917932131R00</t>
  </si>
  <si>
    <t>Osazení silniční přídlažby  z betonových dlaždic o rozměru 500x250 mm,  , lože z betonu C20/25, bez dodávky přídlažby</t>
  </si>
  <si>
    <t>59218562R</t>
  </si>
  <si>
    <t>krajník silniční; betonový; l = 500 mm; š = 250,0 mm; h = 80,0 mm; přírodní</t>
  </si>
  <si>
    <t>napojení v Žižkově ul. : 7,65*2</t>
  </si>
  <si>
    <t>919731122R00</t>
  </si>
  <si>
    <t>Zarovnání styčné plochy živičné tl. do 10 cm</t>
  </si>
  <si>
    <t>31,3</t>
  </si>
  <si>
    <t>914001111R00</t>
  </si>
  <si>
    <t xml:space="preserve">sloupek, do betonového základu,  </t>
  </si>
  <si>
    <t>viz příloha dopravní značení D.8.4 : 8</t>
  </si>
  <si>
    <t>40450215R</t>
  </si>
  <si>
    <t>příslušenství k dopr.značení sloupek - trubka Fe pozink. pr. 60mm, délka 300 mm</t>
  </si>
  <si>
    <t>40450117R</t>
  </si>
  <si>
    <t>příslušenství k dopr.značení zátka sloupku plastová</t>
  </si>
  <si>
    <t>914001125R00</t>
  </si>
  <si>
    <t xml:space="preserve">Osazení a montáž svislých dopravních značek značka, na sloupek,sloup, konzolu nebo objekt,  </t>
  </si>
  <si>
    <t>1+1+6+2</t>
  </si>
  <si>
    <t>40444972.AR</t>
  </si>
  <si>
    <t>značka dopravní silniční svislá; upravující přednost P2-P3; tvar čtverec; 500 mm; štít z pozink.plechu s dvoj.ohybem,retroref.folie I.tř.; záruka 7 let</t>
  </si>
  <si>
    <t xml:space="preserve">viz příloha dopravní značení D.8.4 : </t>
  </si>
  <si>
    <t>P 2 : 1</t>
  </si>
  <si>
    <t>40444984.AR</t>
  </si>
  <si>
    <t>značka dopravní silniční svislá; upravující přednost P4; tvar trojúhelník; 700 mm; štít z pozink.plechu s dvoj.ohybem,retroref.folie I.tř.; záruka 7 let</t>
  </si>
  <si>
    <t>P 4 : 1</t>
  </si>
  <si>
    <t>40445023.AR</t>
  </si>
  <si>
    <t>značka dopravní silniční svislá; zákazová B1-B34; tvar kruh; 700 mm; štít z pozink.plechu s dvoj.ohybem,retroref.folie I.tř.; záruka 7 let</t>
  </si>
  <si>
    <t>B 28 : 2</t>
  </si>
  <si>
    <t>B 29 : 4</t>
  </si>
  <si>
    <t>40445044.AR</t>
  </si>
  <si>
    <t>značka dopravní silniční svislá; informativní provozní IP4b-IP7,IP10; tvar čtverec; 500 mm; štít z pozink.plechu s dvoj.ohybem,retroref.folie I.tř.; záruka 7 let</t>
  </si>
  <si>
    <t>IP 10b : 2</t>
  </si>
  <si>
    <t>915711111R00</t>
  </si>
  <si>
    <t>Vodorovné značení krytů stříkané barvou, dělicích čar šířky 120 mm</t>
  </si>
  <si>
    <t>495</t>
  </si>
  <si>
    <t>915791111R00</t>
  </si>
  <si>
    <t>Předznačení pro značení dělící čáry,vodící proužky</t>
  </si>
  <si>
    <t>919721211R00</t>
  </si>
  <si>
    <t>Dilatační spáry vkládané vyplněné asfalt. zálivkou</t>
  </si>
  <si>
    <t>31,3+7,65</t>
  </si>
  <si>
    <t>895941311T01</t>
  </si>
  <si>
    <t>Bourání vpusti uliční z dílců, komplet</t>
  </si>
  <si>
    <t xml:space="preserve">92, : </t>
  </si>
  <si>
    <t>Součet: : 24,47736</t>
  </si>
  <si>
    <t>Součet: : 220,29624</t>
  </si>
  <si>
    <t>998225111R00</t>
  </si>
  <si>
    <t>jakékoliv délky objektu</t>
  </si>
  <si>
    <t xml:space="preserve">5,18,19,23,24,38,39,40,41,42,43,44,45,46,47,48,49,50,51,52,53,54,55,56,57,59,60,61,62,63,65,67,68, : </t>
  </si>
  <si>
    <t xml:space="preserve">69,70,71,72,73,74,75,76,77,78,79,81,82,83,85,86,87,88,89,91, : </t>
  </si>
  <si>
    <t>Součet: : 2763,55132</t>
  </si>
  <si>
    <t>711823121RT3</t>
  </si>
  <si>
    <t>Ochrana konstrukcí nopovou fólií svisle, výška nopu 8 mm, včetně dodávky fólie</t>
  </si>
  <si>
    <t>800-711</t>
  </si>
  <si>
    <t>napojení na stěnu nemovitostí : 25</t>
  </si>
  <si>
    <t>822.29</t>
  </si>
  <si>
    <t>komunikace pozemní ostatní</t>
  </si>
  <si>
    <t xml:space="preserve"> m2</t>
  </si>
  <si>
    <t>kryt (materiál konstrukce krytu) z kameniva obalovaného živicí</t>
  </si>
  <si>
    <t>rekonstrukce a modernizace objektu prostá</t>
  </si>
  <si>
    <t>011EM01</t>
  </si>
  <si>
    <t>D+M - Pojistková rozpojovací skříň ozn. MPVO1</t>
  </si>
  <si>
    <t>kpl</t>
  </si>
  <si>
    <t>Typová pojistková rozpojovací skříň pro veřejné osvětlení 9 x 1 - pólový pojistkový odpínač (160A) + PEN, v plastovém pilíři o rozměrech v. 1660 x š. 375 x hl. 230 mm, krytí IP 44/20 s přívody a vývody zespodu.</t>
  </si>
  <si>
    <t>012EM01</t>
  </si>
  <si>
    <t>D+M - Pojistková rozpojovací skříň ozn. MPVO2</t>
  </si>
  <si>
    <t>Typová pojistková rozpojovací skříň pro veřejné osvětlení 6 x 1 - pólový pojistkový odpínač (160A) + PEN, v plastovém pilíři o rozměrech v. 1660 x š. 375 x hl. 230 mm, krytí IP 44/20 s přívody a vývody zespodu.</t>
  </si>
  <si>
    <t>02EM01</t>
  </si>
  <si>
    <t>D+M  Kabel směděným jádrem CYKY-J 3x1,5</t>
  </si>
  <si>
    <t>02EM02</t>
  </si>
  <si>
    <t>D+M  Kabel směděným jádrem CYKY-J 4x10</t>
  </si>
  <si>
    <t>02EM03</t>
  </si>
  <si>
    <t>D+M  Pojistka E27, 6A</t>
  </si>
  <si>
    <t>ks</t>
  </si>
  <si>
    <t>02EM04</t>
  </si>
  <si>
    <t>D+M  Korugovaná chránička DN63</t>
  </si>
  <si>
    <t>02EM05</t>
  </si>
  <si>
    <t>D+M  Korugovaná chránička DN110</t>
  </si>
  <si>
    <t>02EM06</t>
  </si>
  <si>
    <t>D+M  Obetonování chrániček DN110</t>
  </si>
  <si>
    <t>02EM07</t>
  </si>
  <si>
    <t>D+M  Svítidlo LED, 20W, 230V, IP66</t>
  </si>
  <si>
    <t>D+M  Svítidlo LED (např. VOLTANA 2), 20W/350mA, 230V, IP66, montáž na dřík, hliníkové provedení, vč. světelného zdroje se světelným tokem žárovky: 2336 lm</t>
  </si>
  <si>
    <t>02EM08</t>
  </si>
  <si>
    <t>D+M  Svítidlo LED, 28W, 230V, IP66</t>
  </si>
  <si>
    <t>D+M  Svítidlo LED (např. VOLTANA 2), 28W/500mA, 230V, IP66, montáž na dřík, hliníkové provedení, vč. světelného zdroje se světelným tokem žárovky: 3153 lm</t>
  </si>
  <si>
    <t>02EM09</t>
  </si>
  <si>
    <t>D+M  Očíslování nového stožáru VO</t>
  </si>
  <si>
    <t>02EM10</t>
  </si>
  <si>
    <t>D+M  Stožár ocelový sadový l=6 m</t>
  </si>
  <si>
    <t>D+M  Stožár ocelový sadový, výška svítidla nad terénem l=6 m, žárově zinkovaný, provedení Brno</t>
  </si>
  <si>
    <t>02EM11</t>
  </si>
  <si>
    <t>D+M  Elektrovýzbroj stožáru pro 1-2 okruh</t>
  </si>
  <si>
    <t>D+M  Elektrovýzbroj stožáru pro 1-2 okruh, pro styk kabelů 2x CYKY-J 4x10mm2, včetně krytu, pro pojistku 1xE27, IP43</t>
  </si>
  <si>
    <t>02EM12</t>
  </si>
  <si>
    <t>D+M  Elektrovýzbroj stožáru pro 3 okruh</t>
  </si>
  <si>
    <t>D+M  Elektrovýzbroj stožáru pro 3 okruh, odbočná, pro styk kabelů 3x CYKY-J 4x10mm2, včetně krytu, pro pojistku 1xE27, IP43</t>
  </si>
  <si>
    <t>02EM13</t>
  </si>
  <si>
    <t>D+M  Drát FeZn d10</t>
  </si>
  <si>
    <t>02EM14</t>
  </si>
  <si>
    <t>D+M  Svorka spojovací DRÁT - DRÁT, ochrana proti korozi</t>
  </si>
  <si>
    <t>02EM15</t>
  </si>
  <si>
    <t>D+M  Svorka připojovací, na ocelové kostrukce</t>
  </si>
  <si>
    <t>02EM16</t>
  </si>
  <si>
    <t>D+M  Zelenožlutý izolační návlek</t>
  </si>
  <si>
    <t>02EM17</t>
  </si>
  <si>
    <t>D+M  Výstražná folie PVC šíře 330mm</t>
  </si>
  <si>
    <t>02EM18</t>
  </si>
  <si>
    <t>D+M Trubka tuhá žárově zinkovaná d=37 mm, vč. spojek a příchytek</t>
  </si>
  <si>
    <t>02EM19</t>
  </si>
  <si>
    <t>D+M Uchycení závěsného kabelu</t>
  </si>
  <si>
    <t>02EM20</t>
  </si>
  <si>
    <t>M  Stávající závěsný kabel</t>
  </si>
  <si>
    <t>02EM21</t>
  </si>
  <si>
    <t>D+M  Vytýčení trasy</t>
  </si>
  <si>
    <t>02EM22</t>
  </si>
  <si>
    <t>D+M  PVC manžeta po spodní okraj stožárových dvířek</t>
  </si>
  <si>
    <t>02EM23</t>
  </si>
  <si>
    <t>M  Montáž stožáru pomocí jeřábu</t>
  </si>
  <si>
    <t>02EM24</t>
  </si>
  <si>
    <t>M  Montáž svítidla pomocí vysokozdvižné plošiny, vč. připojení</t>
  </si>
  <si>
    <t>02EM25</t>
  </si>
  <si>
    <t>M  Ukončení kabelů do 3x1,5mm2</t>
  </si>
  <si>
    <t>02EM26</t>
  </si>
  <si>
    <t>M  Ukončení kabelů do 4x10mm2</t>
  </si>
  <si>
    <t>02EM27</t>
  </si>
  <si>
    <t>M  Sváry uzemnění v zemi, vč. antikorozní ochrany</t>
  </si>
  <si>
    <t>02EM28</t>
  </si>
  <si>
    <t>M  Utěsnění kabelu v chráničce proti vodě</t>
  </si>
  <si>
    <t>02EM29</t>
  </si>
  <si>
    <t>M  Utěsnění prostupů</t>
  </si>
  <si>
    <t>02EM30</t>
  </si>
  <si>
    <t>M  Vytýčení stávajícíh inženýrských sítí</t>
  </si>
  <si>
    <t>02EM31</t>
  </si>
  <si>
    <t>M  Měření intenzity osvětlení</t>
  </si>
  <si>
    <t>02EM32</t>
  </si>
  <si>
    <t>Demontáž stožáru VO vč. svítidla</t>
  </si>
  <si>
    <t>02EM33</t>
  </si>
  <si>
    <t>Demontáž závěsného kabelu</t>
  </si>
  <si>
    <t>03EM01</t>
  </si>
  <si>
    <t>M Digitální zaměření</t>
  </si>
  <si>
    <t>03EM02</t>
  </si>
  <si>
    <t>M  Výchozí revize el.zařízení včetně vyhotovení revizní zprávy</t>
  </si>
  <si>
    <t>04EM01</t>
  </si>
  <si>
    <t>Vytýčení trasy</t>
  </si>
  <si>
    <t>04EM02</t>
  </si>
  <si>
    <t>M  Výkop jámy 600x600x1200mm pro základ sadového stožáru l=6m</t>
  </si>
  <si>
    <t>Výkop jámy pro stožár o rozměrech 600x600x1200 mm, naložení veškeré zeminy (0,5 m3), vodorovné přemístění, složení a poplatek za uložení.</t>
  </si>
  <si>
    <t>04EM03</t>
  </si>
  <si>
    <t>M  Betonový základ stožáru 600x600x1200mm, otvor o průměru 250mm</t>
  </si>
  <si>
    <t>Betonový základ pro stožár z betonu třídy C 30/37 XC4XF3 (0,5 m3), včetně zřízení a následného odstranění bednění</t>
  </si>
  <si>
    <t>04EM04</t>
  </si>
  <si>
    <t>M  Výkop 500x1200mm</t>
  </si>
  <si>
    <t>Kompletní výkop 500x1200mm, vč. betonového lože 100mm, pískového zásypu 100mm, zahrnutí, hutnění a úpravy terénu</t>
  </si>
  <si>
    <t>04EM05</t>
  </si>
  <si>
    <t>M  Výkop 350x800mm</t>
  </si>
  <si>
    <t>Kompletní výkop 350x800mm, vč. pískového lože 100/100mm, zahrnutí, hutnění a úpravy terénu</t>
  </si>
  <si>
    <t>04EM06</t>
  </si>
  <si>
    <t>Naložení a odvoz zeminy do 500m</t>
  </si>
  <si>
    <t>828.73</t>
  </si>
  <si>
    <t>rozvody kabelové silnoproudé nízkého napětí</t>
  </si>
  <si>
    <t>umístění vedení v zemní rýze na upravený podklad</t>
  </si>
  <si>
    <t xml:space="preserve">voda+plyn+kanal. ... 1ks na každou nemovitost : </t>
  </si>
  <si>
    <t xml:space="preserve">počítáno na jednotnou š.výkopu cca 1,0m : </t>
  </si>
  <si>
    <t>voda : 1,00*20</t>
  </si>
  <si>
    <t>plyn : 1,00*20</t>
  </si>
  <si>
    <t>kanal : 1,00*20</t>
  </si>
  <si>
    <t xml:space="preserve">kabel NN+SD ... 1ks na každou nemovitost v jednom výkopu : </t>
  </si>
  <si>
    <t>kabel NN+SD objekty : 1,00*20</t>
  </si>
  <si>
    <t>kabel NN garáže : 1,00*4</t>
  </si>
  <si>
    <t>139601102R00</t>
  </si>
  <si>
    <t>Ruční výkop jam, rýh a šachet v hornině 3</t>
  </si>
  <si>
    <t>s přehozením na vzdálenost do 5 m nebo s naložením na ruční dopravní prostředek</t>
  </si>
  <si>
    <t>včetně příplatku za lepivost</t>
  </si>
  <si>
    <t xml:space="preserve">  viz tabulka příloha D.10.1 : </t>
  </si>
  <si>
    <t xml:space="preserve">  1) pas typu L ... odkop.rýhy pro podbet. ... š.výkopu 1,1m ... hl.výkopu 1,1-1,4m : 1,10*205,60*1,25</t>
  </si>
  <si>
    <t xml:space="preserve">  2) ŽB desk.bandáž ... odkop.rýhy pro kotvenou desku ... š.výkopu 0,9m ... hl.výkopu 1,7-1,8m : 0,90*78,50*1,75</t>
  </si>
  <si>
    <t xml:space="preserve">  3) ŽB práh garáží ...odkop.rýhy pro práh ... š.výkopu 0,9m ... hl.výkopu 0,4m : 0,90*15,30*0,40</t>
  </si>
  <si>
    <t xml:space="preserve">  odpočet povrchů : </t>
  </si>
  <si>
    <t xml:space="preserve">  chodník dlažba : -1,10*205,60*0,25</t>
  </si>
  <si>
    <t xml:space="preserve">  -0,90*(78,50+15,30)*0,25</t>
  </si>
  <si>
    <t>h.3 ... 55% : 334,2005*0,55</t>
  </si>
  <si>
    <t>139601104T00</t>
  </si>
  <si>
    <t>Ruční výkop jam, rýh a šachet v hornině tř. 5</t>
  </si>
  <si>
    <t xml:space="preserve">výpočet v položce ruční výkop rýh h.3 : </t>
  </si>
  <si>
    <t>h.5 ... 30% : 334,2005*0,30</t>
  </si>
  <si>
    <t>139601105R00</t>
  </si>
  <si>
    <t>Ruční výkop jam, rýh a šachet v hornině tř. 6</t>
  </si>
  <si>
    <t>h.6 ... 15% : 334,2005*0,15</t>
  </si>
  <si>
    <t>151201101R00</t>
  </si>
  <si>
    <t>Zřízení pažení a rozepření stěn rýh zátažné, hloubky do 2 m</t>
  </si>
  <si>
    <t xml:space="preserve">viz tabulka příloha D.10.1 : </t>
  </si>
  <si>
    <t>1) pas typu L ... odkop.rýhy pro podbet. ... š.výkopu 1,1m ... hl.výkopu 1,1-1,4m : 205,60*1,25</t>
  </si>
  <si>
    <t>2) ŽB desk.bandáž ... odkop.rýhy pro kotvenou desku ... š.výkopu 0,9m ... hl.výkopu 1,5m : 78,50*1,75</t>
  </si>
  <si>
    <t>3) ŽB práh garáží ...odkop.rýhy pro práh ... š.výkopu 0,9m ... hl.výkopu 0,4m : 15,30*0,40</t>
  </si>
  <si>
    <t>151201111R00</t>
  </si>
  <si>
    <t>Odstranění pažení a rozepření rýh zátažné, hloubky do 2 m</t>
  </si>
  <si>
    <t>Položka pořadí 6 : 400,49500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</si>
  <si>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</si>
  <si>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</si>
  <si>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</si>
  <si>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výkop celkem nad 100m3 do 2,5m ... h.1-4 55% ... přem. 50% : 334,2005*0,55*0,5</t>
  </si>
  <si>
    <t>161101551R00</t>
  </si>
  <si>
    <t>Svislé přemístění výkopku nošením z horniny 5 až 7</t>
  </si>
  <si>
    <t>výkop celkem nad 100m3 do 2,5m ... h.5-7 45% ... přem. 50% : 334,2005*0,45*0,5</t>
  </si>
  <si>
    <t>Položka pořadí 14 : 240,49950*2</t>
  </si>
  <si>
    <t>výkop 5-7 : 334,2005*0,45</t>
  </si>
  <si>
    <t>ještě část z výkopu 5-7 ponechat na meziskládce : -56,68923</t>
  </si>
  <si>
    <t xml:space="preserve">  potřeba do zásypů celkem : 240,4995</t>
  </si>
  <si>
    <t xml:space="preserve">  výkop 1-4 : -334,2005*0,55</t>
  </si>
  <si>
    <t>potřeba do zásypů celkem : 240,4995</t>
  </si>
  <si>
    <t>Uložení sypaniny na skládku nebo do násypů nezhut. na skládku</t>
  </si>
  <si>
    <t>nebo na skládku s rozprostřením sypaniny ve vrstvách a s hrubým urovnáním,</t>
  </si>
  <si>
    <t>Položka pořadí 12 : 240,49950</t>
  </si>
  <si>
    <t>Položka pořadí 11 : 93,70100</t>
  </si>
  <si>
    <t>výkop celkem : 334,2005</t>
  </si>
  <si>
    <t>odpočty betony : -93,701</t>
  </si>
  <si>
    <t>460300006R00</t>
  </si>
  <si>
    <t>Hutnění zeminy po vrstvách 20 cm</t>
  </si>
  <si>
    <t>válcem bez vibrace</t>
  </si>
  <si>
    <t>Položka pořadí 14 : 240,49950</t>
  </si>
  <si>
    <t>materiál na skládku, nové povrchy jsou v rámci SO-03</t>
  </si>
  <si>
    <t>chodník dlažba : 1,10*205,60</t>
  </si>
  <si>
    <t>0,90*(78,50+15,30)</t>
  </si>
  <si>
    <t>Položka pořadí 17 : 310,58000</t>
  </si>
  <si>
    <t xml:space="preserve">17,18,19, : </t>
  </si>
  <si>
    <t>Součet: : 206,53570</t>
  </si>
  <si>
    <t>Součet: : 1858,82130</t>
  </si>
  <si>
    <t>274351215R00</t>
  </si>
  <si>
    <t>Bednění stěn základových pasů zřízení</t>
  </si>
  <si>
    <t>801-1</t>
  </si>
  <si>
    <t>svislé nebo šikmé (odkloněné), půdorysně přímé nebo zalomené, stěn základových pasů ve volných nebo zapažených jámách, rýhách, šachtách, včetně případných vzpěr,</t>
  </si>
  <si>
    <t>1) pas typu L ... odkop.rýhy pro podbet. ... š.výkopu 1,1m ... hl.výkopu 1,1-1,4m : 205,60*0,80</t>
  </si>
  <si>
    <t>2) ŽB desk.bandáž ... odkop.rýhy pro kotvenou desku ... š.výkopu 0,9m ... hl.výkopu 1,5m : 78,50*1,50</t>
  </si>
  <si>
    <t>274351216R00</t>
  </si>
  <si>
    <t>Bednění stěn základových pasů odstranění</t>
  </si>
  <si>
    <t>Včetně očištění, vytřídění a uložení bednicího materiálu.</t>
  </si>
  <si>
    <t>Položka pořadí 23 : 288,35000</t>
  </si>
  <si>
    <t>274361821R00</t>
  </si>
  <si>
    <t>Výztuž základových pasů z betonářské oceli 10 505</t>
  </si>
  <si>
    <t xml:space="preserve">vyztužení ... odhad statika 100kg/m3 : </t>
  </si>
  <si>
    <t>Položka pořadí 26 : 93,70100*0,1</t>
  </si>
  <si>
    <t>279311115R00</t>
  </si>
  <si>
    <t>Postupné podbetonování základového zdiva z betonu třídy C 20/25</t>
  </si>
  <si>
    <t>801-4</t>
  </si>
  <si>
    <t>jakékoliv tloušťky bez výkopu, pažení a bednění, prostým betonem, včetně pomocného pracovního lešení o výšce podlahy do 1900 mm a pro zatížení do 1,5 kPa,</t>
  </si>
  <si>
    <t>1) pas typu L ... odkop.rýhy pro podbet. ... š.výkopu 1,1m ... hl.výkopu 1,1-1,4m : (0,80*0,25+0,25*0,30)*205,60</t>
  </si>
  <si>
    <t>2) ŽB desk.bandáž ... odkop.rýhy pro kotvenou desku ... š.výkopu 0,9m ... hl.výkopu 1,5m : 0,30*1,50*78,50</t>
  </si>
  <si>
    <t>3) ŽB práh garáží ...odkop.rýhy pro práh ... š.výkopu 0,9m ... hl.výkopu 0,4m : 0,30*0,40*15,30</t>
  </si>
  <si>
    <t>289474211R00</t>
  </si>
  <si>
    <t>Spárování zdiva hl. do 3 cm akt. maltou řádkového</t>
  </si>
  <si>
    <t>S dodání potřebných hmot, vypláchnutí spár vodou před spárováním a očištění okolního zdiva po spárování.</t>
  </si>
  <si>
    <t>3) ŽB práh garáží ...odkop.rýhy pro práh ... š.výkopu 0,9m ... hl.výkopu 0,4m : 0,00</t>
  </si>
  <si>
    <t>622903111R00</t>
  </si>
  <si>
    <t>Očištění zdiva nebo betonu zdí a valů před započetím oprav ručně</t>
  </si>
  <si>
    <t>801-5</t>
  </si>
  <si>
    <t>před započetím oprav</t>
  </si>
  <si>
    <t>Očištění odhalených základů včetně odstranění mechu, případně i jiných rostlin a jejich odklizení na vzdálenost do 20 m.</t>
  </si>
  <si>
    <t>Položka pořadí 27 : 282,23000</t>
  </si>
  <si>
    <t>999281105R00</t>
  </si>
  <si>
    <t>Přesun hmot pro opravy a údržbu objektů pro opravy a údržbu dosavadních objektů včetně vnějších plášťů_x000D_
 výšky do 6 m</t>
  </si>
  <si>
    <t>oborů 801, 803, 811 a 812</t>
  </si>
  <si>
    <t xml:space="preserve">1,2,6,23,25,26,27, : </t>
  </si>
  <si>
    <t>Součet: : 263,39049</t>
  </si>
  <si>
    <t>230191016R01</t>
  </si>
  <si>
    <t>Nasunutí chráničky z PVC DN 100 na stávající inženýrskou síť včetně podélného rozříznutí</t>
  </si>
  <si>
    <t>kabel NN+SD objekty : 0,50*20</t>
  </si>
  <si>
    <t>kabel NN garáže : 0,50*4</t>
  </si>
  <si>
    <t>230191027R01</t>
  </si>
  <si>
    <t>Nasunutí chráničky z PVC DN 150 na stávající inženýrskou síť včetně podélného rozříznutí</t>
  </si>
  <si>
    <t>voda : 0,50*20</t>
  </si>
  <si>
    <t>plyn : 0,50*20</t>
  </si>
  <si>
    <t>230191047R01</t>
  </si>
  <si>
    <t>Nasunutí chráničky z PVC DN 300 na stávající inženýrskou síť včetně podélného rozříznutí</t>
  </si>
  <si>
    <t>kanal : 0,50*20</t>
  </si>
  <si>
    <t>28610231R1</t>
  </si>
  <si>
    <t>Trubka tlaková PVC PN10 D 110x4,2x6000 mm</t>
  </si>
  <si>
    <t>ztratné 3% ... 1ks/6m : 12,00/6*1,03</t>
  </si>
  <si>
    <t>28610233R1</t>
  </si>
  <si>
    <t>Trubka tlaková PVC PN10 D 160x6,2x6000 mm</t>
  </si>
  <si>
    <t>ztratné 3% ... 1ks/6m : 20,00/6*1,03</t>
  </si>
  <si>
    <t>28610236R</t>
  </si>
  <si>
    <t>trubka plastová vodovodní hladká, hrdlová; PVC; SDR 26,0; PN 10; D = 315,0 mm; s = 12,10 mm; l = 6 000,0 mm</t>
  </si>
  <si>
    <t>ztratné 3% ... 1ks/6m : 10,00/6*1,03</t>
  </si>
  <si>
    <t>803.61</t>
  </si>
  <si>
    <t>domky izolované</t>
  </si>
  <si>
    <t xml:space="preserve"> m3</t>
  </si>
  <si>
    <t>svislá nosná konstrukce zděná z cihel,tvárnic, bloků</t>
  </si>
  <si>
    <t>ostatní stavební akce</t>
  </si>
  <si>
    <t xml:space="preserve">  celkem 12ks sond 1500x1500x1500mm : 1,50*1,50*1,50*12</t>
  </si>
  <si>
    <t xml:space="preserve">  geologie jako u kanalizace : </t>
  </si>
  <si>
    <t xml:space="preserve">  odečet povrchů : </t>
  </si>
  <si>
    <t xml:space="preserve">  chodník dlažba : -1,50*1,50*0,25*12</t>
  </si>
  <si>
    <t>hor.3 ... 55% : 33,75*0,55</t>
  </si>
  <si>
    <t xml:space="preserve">výpočet v pol. ruční výkop h.3 : </t>
  </si>
  <si>
    <t>hor.5 ... 30% : 33,75*0,30</t>
  </si>
  <si>
    <t>hor.6 ... 15% : 33,75*0,15</t>
  </si>
  <si>
    <t>Položka pořadí 1 : 18,56250</t>
  </si>
  <si>
    <t>Položka pořadí 2 : 10,12500</t>
  </si>
  <si>
    <t>Položka pořadí 3 : 5,06250</t>
  </si>
  <si>
    <t>167101101R00</t>
  </si>
  <si>
    <t>Nakládání, skládání, překládání neulehlého výkopku nakládání výkopku_x000D_
 do 100 m3, z horniny 1 až 4</t>
  </si>
  <si>
    <t>výkopek celkem : 33,75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</si>
  <si>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</si>
  <si>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</si>
  <si>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</si>
  <si>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celkem 12ks sond 1500x1500x1500mm : 1,50*1,50*12</t>
  </si>
  <si>
    <t>materiál odvoz na skládku, oprava zpět je započítána v rámci SO-03</t>
  </si>
  <si>
    <t>chodník dlažba : 1,50*1,50*12</t>
  </si>
  <si>
    <t>113107305R00</t>
  </si>
  <si>
    <t>Odstranění podkladů nebo krytů z kameniva těženého, v ploše jednotlivě do 50 m2, tloušťka vrstvy 50 mm</t>
  </si>
  <si>
    <t>lože fr 4/8 tl.4cm</t>
  </si>
  <si>
    <t>Položka pořadí 9 : 27,00000</t>
  </si>
  <si>
    <t>113107515R00</t>
  </si>
  <si>
    <t>Odstranění podkladů nebo krytů z kameniva hrubého drceného, v ploše jednotlivě do 50 m2, tloušťka vrstvy 150 mm</t>
  </si>
  <si>
    <t xml:space="preserve">9,10,11, : </t>
  </si>
  <si>
    <t>Součet: : 17,95500</t>
  </si>
  <si>
    <t>Součet: : 161,59500</t>
  </si>
  <si>
    <t>viz příloha D.7.3</t>
  </si>
  <si>
    <t>položka zahrnuje pozice č.2+3+4+5.1+6+7+10+11+12+těsnění mezi skružemi</t>
  </si>
  <si>
    <t xml:space="preserve">položka zahrnuje pozice č.2+3+4+5.1+6+7+10+11+12+těsnění mezi skružemi : </t>
  </si>
  <si>
    <t>položka zahrnuje pozice č.2+3+4+5+6+7.1+8+11+12+těsnění mezi skružemi</t>
  </si>
  <si>
    <t xml:space="preserve">položka zahrnuje pozice č.2+3+4+5+6+7.1+8+11+12+těsnění mezi skružemi : </t>
  </si>
  <si>
    <t>viz příloha D.7.4</t>
  </si>
  <si>
    <t>položka zahrnuje pozice č.2+3+4+5+6+7.2+8+11+12+těsnění mezi skružemi</t>
  </si>
  <si>
    <t xml:space="preserve">položka zahrnuje pozice č.2+3+4+5+6+7.2+8+11+12+těsnění mezi skružemi : </t>
  </si>
  <si>
    <t>Poklop litinový průměr DN 600 mm včetně rámu h.160mm tř.D400 podle umístění šachty, s integrovanou vložkou a logem města</t>
  </si>
  <si>
    <t>poklopy z tvárné litiny s betonovou výplní viz příloha D.7.3+7.4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</si>
</sst>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Border="1" applyAlignment="1">
      <alignment horizontal="center" vertical="top" wrapText="1" shrinkToFit="1"/>
    </xf>
    <xf numFmtId="0" fontId="22" fillId="0" borderId="0" xfId="0" applyNumberFormat="1" applyFont="1" applyBorder="1" applyAlignment="1">
      <alignment vertical="top" wrapText="1" shrinkToFi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22" fillId="0" borderId="0" xfId="0" quotePrefix="1" applyNumberFormat="1" applyFont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 vertical="top" wrapText="1" shrinkToFit="1"/>
    </xf>
    <xf numFmtId="0" fontId="23" fillId="0" borderId="0" xfId="0" applyNumberFormat="1" applyFont="1" applyBorder="1" applyAlignment="1">
      <alignment vertical="top" wrapText="1" shrinkToFit="1"/>
    </xf>
    <xf numFmtId="0" fontId="23" fillId="0" borderId="0" xfId="0" quotePrefix="1" applyNumberFormat="1" applyFont="1" applyBorder="1" applyAlignment="1">
      <alignment horizontal="left"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17" fillId="0" borderId="42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3" t="s">
        <v>38</v>
      </c>
    </row>
    <row r="2" spans="1:7" ht="57.75" customHeight="1" x14ac:dyDescent="0.25">
      <c r="A2" s="206" t="s">
        <v>39</v>
      </c>
      <c r="B2" s="206"/>
      <c r="C2" s="206"/>
      <c r="D2" s="206"/>
      <c r="E2" s="206"/>
      <c r="F2" s="206"/>
      <c r="G2" s="206"/>
    </row>
  </sheetData>
  <sheetProtection password="C71F" sheet="1"/>
  <mergeCells count="1">
    <mergeCell ref="A2:G2"/>
  </mergeCells>
  <pageMargins left="0.70866141732283472" right="0.70866141732283472" top="1.29" bottom="0.97" header="0.31496062992125984" footer="0.59"/>
  <pageSetup paperSize="9" orientation="portrait" r:id="rId1"/>
  <headerFooter>
    <oddHeader>&amp;LSezimovo Ústí - Prokopa Holého - 
vodovod, kanalizace a rekonstrukce komunikace&amp;RSoupis prací a výkaz výměr</oddHeader>
    <oddFooter>&amp;LPokyny k vyplnění&amp;C&amp;P/&amp;N&amp;Rkvěten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abSelected="1" view="pageLayout" topLeftCell="B1" zoomScaleNormal="100" zoomScaleSheetLayoutView="75" workbookViewId="0">
      <selection activeCell="N5" sqref="N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8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5">
      <c r="A2" s="3"/>
      <c r="B2" s="74" t="s">
        <v>22</v>
      </c>
      <c r="C2" s="75"/>
      <c r="D2" s="76" t="s">
        <v>43</v>
      </c>
      <c r="E2" s="237" t="s">
        <v>44</v>
      </c>
      <c r="F2" s="238"/>
      <c r="G2" s="238"/>
      <c r="H2" s="238"/>
      <c r="I2" s="238"/>
      <c r="J2" s="239"/>
      <c r="O2" s="2"/>
    </row>
    <row r="3" spans="1:15" ht="27" hidden="1" customHeight="1" x14ac:dyDescent="0.25">
      <c r="A3" s="3"/>
      <c r="B3" s="77"/>
      <c r="C3" s="75"/>
      <c r="D3" s="78"/>
      <c r="E3" s="240"/>
      <c r="F3" s="241"/>
      <c r="G3" s="241"/>
      <c r="H3" s="241"/>
      <c r="I3" s="241"/>
      <c r="J3" s="242"/>
    </row>
    <row r="4" spans="1:15" ht="23.25" customHeight="1" x14ac:dyDescent="0.25">
      <c r="A4" s="3"/>
      <c r="B4" s="79"/>
      <c r="C4" s="80"/>
      <c r="D4" s="81"/>
      <c r="E4" s="229"/>
      <c r="F4" s="229"/>
      <c r="G4" s="229"/>
      <c r="H4" s="229"/>
      <c r="I4" s="229"/>
      <c r="J4" s="230"/>
    </row>
    <row r="5" spans="1:15" ht="24" customHeight="1" x14ac:dyDescent="0.25">
      <c r="A5" s="3"/>
      <c r="B5" s="42" t="s">
        <v>42</v>
      </c>
      <c r="C5" s="4"/>
      <c r="D5" s="82" t="s">
        <v>45</v>
      </c>
      <c r="E5" s="25"/>
      <c r="F5" s="25"/>
      <c r="G5" s="25"/>
      <c r="H5" s="26" t="s">
        <v>40</v>
      </c>
      <c r="I5" s="82" t="s">
        <v>49</v>
      </c>
      <c r="J5" s="10"/>
    </row>
    <row r="6" spans="1:15" ht="15.75" customHeight="1" x14ac:dyDescent="0.25">
      <c r="A6" s="3"/>
      <c r="B6" s="37"/>
      <c r="C6" s="25"/>
      <c r="D6" s="82" t="s">
        <v>46</v>
      </c>
      <c r="E6" s="25"/>
      <c r="F6" s="25"/>
      <c r="G6" s="25"/>
      <c r="H6" s="26" t="s">
        <v>34</v>
      </c>
      <c r="I6" s="82" t="s">
        <v>50</v>
      </c>
      <c r="J6" s="10"/>
    </row>
    <row r="7" spans="1:15" ht="15.75" customHeight="1" x14ac:dyDescent="0.25">
      <c r="A7" s="3"/>
      <c r="B7" s="38"/>
      <c r="C7" s="84" t="s">
        <v>48</v>
      </c>
      <c r="D7" s="83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5">
      <c r="A8" s="3"/>
      <c r="B8" s="42" t="s">
        <v>20</v>
      </c>
      <c r="C8" s="4"/>
      <c r="D8" s="85" t="s">
        <v>51</v>
      </c>
      <c r="E8" s="4"/>
      <c r="F8" s="4"/>
      <c r="G8" s="41"/>
      <c r="H8" s="26" t="s">
        <v>40</v>
      </c>
      <c r="I8" s="82" t="s">
        <v>55</v>
      </c>
      <c r="J8" s="10"/>
    </row>
    <row r="9" spans="1:15" ht="15.75" hidden="1" customHeight="1" x14ac:dyDescent="0.25">
      <c r="A9" s="3"/>
      <c r="B9" s="3"/>
      <c r="C9" s="4"/>
      <c r="D9" s="85" t="s">
        <v>52</v>
      </c>
      <c r="E9" s="4"/>
      <c r="F9" s="4"/>
      <c r="G9" s="41"/>
      <c r="H9" s="26" t="s">
        <v>34</v>
      </c>
      <c r="I9" s="82" t="s">
        <v>56</v>
      </c>
      <c r="J9" s="10"/>
    </row>
    <row r="10" spans="1:15" ht="15.75" hidden="1" customHeight="1" x14ac:dyDescent="0.25">
      <c r="A10" s="3"/>
      <c r="B10" s="47"/>
      <c r="C10" s="84" t="s">
        <v>54</v>
      </c>
      <c r="D10" s="86" t="s">
        <v>53</v>
      </c>
      <c r="E10" s="50"/>
      <c r="F10" s="50"/>
      <c r="G10" s="48"/>
      <c r="H10" s="48"/>
      <c r="I10" s="49"/>
      <c r="J10" s="46"/>
    </row>
    <row r="11" spans="1:15" ht="24" customHeight="1" x14ac:dyDescent="0.25">
      <c r="A11" s="3"/>
      <c r="B11" s="42" t="s">
        <v>19</v>
      </c>
      <c r="C11" s="4"/>
      <c r="D11" s="244" t="s">
        <v>51</v>
      </c>
      <c r="E11" s="244"/>
      <c r="F11" s="244"/>
      <c r="G11" s="244"/>
      <c r="H11" s="26" t="s">
        <v>40</v>
      </c>
      <c r="I11" s="88" t="s">
        <v>55</v>
      </c>
      <c r="J11" s="10"/>
    </row>
    <row r="12" spans="1:15" ht="15.75" customHeight="1" x14ac:dyDescent="0.25">
      <c r="A12" s="3"/>
      <c r="B12" s="37"/>
      <c r="C12" s="25"/>
      <c r="D12" s="227" t="s">
        <v>52</v>
      </c>
      <c r="E12" s="227"/>
      <c r="F12" s="227"/>
      <c r="G12" s="227"/>
      <c r="H12" s="26" t="s">
        <v>34</v>
      </c>
      <c r="I12" s="88" t="s">
        <v>56</v>
      </c>
      <c r="J12" s="10"/>
    </row>
    <row r="13" spans="1:15" ht="15.75" customHeight="1" x14ac:dyDescent="0.25">
      <c r="A13" s="3"/>
      <c r="B13" s="38"/>
      <c r="C13" s="87" t="s">
        <v>54</v>
      </c>
      <c r="D13" s="228" t="s">
        <v>53</v>
      </c>
      <c r="E13" s="228"/>
      <c r="F13" s="228"/>
      <c r="G13" s="228"/>
      <c r="H13" s="27"/>
      <c r="I13" s="31"/>
      <c r="J13" s="46"/>
    </row>
    <row r="14" spans="1:15" ht="24" hidden="1" customHeight="1" x14ac:dyDescent="0.25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5">
      <c r="A15" s="3"/>
      <c r="B15" s="47" t="s">
        <v>32</v>
      </c>
      <c r="C15" s="67"/>
      <c r="D15" s="48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5">
      <c r="A16" s="144" t="s">
        <v>24</v>
      </c>
      <c r="B16" s="52" t="s">
        <v>24</v>
      </c>
      <c r="C16" s="53"/>
      <c r="D16" s="54"/>
      <c r="E16" s="220"/>
      <c r="F16" s="221"/>
      <c r="G16" s="220"/>
      <c r="H16" s="221"/>
      <c r="I16" s="220">
        <f>SUMIF(F65:F88,A16,I65:I88)+SUMIF(F65:F88,"PSU",I65:I88)</f>
        <v>0</v>
      </c>
      <c r="J16" s="222"/>
    </row>
    <row r="17" spans="1:10" ht="23.25" customHeight="1" x14ac:dyDescent="0.25">
      <c r="A17" s="144" t="s">
        <v>25</v>
      </c>
      <c r="B17" s="52" t="s">
        <v>25</v>
      </c>
      <c r="C17" s="53"/>
      <c r="D17" s="54"/>
      <c r="E17" s="220"/>
      <c r="F17" s="221"/>
      <c r="G17" s="220"/>
      <c r="H17" s="221"/>
      <c r="I17" s="220">
        <f>SUMIF(F65:F88,A17,I65:I88)</f>
        <v>0</v>
      </c>
      <c r="J17" s="222"/>
    </row>
    <row r="18" spans="1:10" ht="23.25" customHeight="1" x14ac:dyDescent="0.25">
      <c r="A18" s="144" t="s">
        <v>26</v>
      </c>
      <c r="B18" s="52" t="s">
        <v>26</v>
      </c>
      <c r="C18" s="53"/>
      <c r="D18" s="54"/>
      <c r="E18" s="220"/>
      <c r="F18" s="221"/>
      <c r="G18" s="220"/>
      <c r="H18" s="221"/>
      <c r="I18" s="220">
        <f>SUMIF(F65:F88,A18,I65:I88)</f>
        <v>0</v>
      </c>
      <c r="J18" s="222"/>
    </row>
    <row r="19" spans="1:10" ht="23.25" customHeight="1" x14ac:dyDescent="0.25">
      <c r="A19" s="144" t="s">
        <v>133</v>
      </c>
      <c r="B19" s="52" t="s">
        <v>27</v>
      </c>
      <c r="C19" s="53"/>
      <c r="D19" s="54"/>
      <c r="E19" s="220"/>
      <c r="F19" s="221"/>
      <c r="G19" s="220"/>
      <c r="H19" s="221"/>
      <c r="I19" s="220">
        <f>SUMIF(F65:F88,A19,I65:I88)</f>
        <v>0</v>
      </c>
      <c r="J19" s="222"/>
    </row>
    <row r="20" spans="1:10" ht="23.25" customHeight="1" x14ac:dyDescent="0.25">
      <c r="A20" s="144" t="s">
        <v>134</v>
      </c>
      <c r="B20" s="52" t="s">
        <v>28</v>
      </c>
      <c r="C20" s="53"/>
      <c r="D20" s="54"/>
      <c r="E20" s="220"/>
      <c r="F20" s="221"/>
      <c r="G20" s="220"/>
      <c r="H20" s="221"/>
      <c r="I20" s="220">
        <f>SUMIF(F65:F88,A20,I65:I88)</f>
        <v>0</v>
      </c>
      <c r="J20" s="222"/>
    </row>
    <row r="21" spans="1:10" ht="23.25" customHeight="1" x14ac:dyDescent="0.25">
      <c r="A21" s="3"/>
      <c r="B21" s="69" t="s">
        <v>29</v>
      </c>
      <c r="C21" s="70"/>
      <c r="D21" s="71"/>
      <c r="E21" s="223"/>
      <c r="F21" s="247"/>
      <c r="G21" s="223"/>
      <c r="H21" s="247"/>
      <c r="I21" s="223">
        <f>SUM(I16:J20)</f>
        <v>0</v>
      </c>
      <c r="J21" s="224"/>
    </row>
    <row r="22" spans="1:10" ht="33" customHeight="1" x14ac:dyDescent="0.25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5">
      <c r="A23" s="3"/>
      <c r="B23" s="52" t="s">
        <v>12</v>
      </c>
      <c r="C23" s="53"/>
      <c r="D23" s="54"/>
      <c r="E23" s="55">
        <v>15</v>
      </c>
      <c r="F23" s="56" t="s">
        <v>0</v>
      </c>
      <c r="G23" s="218">
        <f>ZakladDPHSniVypocet</f>
        <v>0</v>
      </c>
      <c r="H23" s="219"/>
      <c r="I23" s="219"/>
      <c r="J23" s="57" t="str">
        <f t="shared" ref="J23:J28" si="0">Mena</f>
        <v>CZK</v>
      </c>
    </row>
    <row r="24" spans="1:10" ht="23.25" hidden="1" customHeight="1" x14ac:dyDescent="0.25">
      <c r="A24" s="3"/>
      <c r="B24" s="52" t="s">
        <v>13</v>
      </c>
      <c r="C24" s="53"/>
      <c r="D24" s="54"/>
      <c r="E24" s="55">
        <f>SazbaDPH1</f>
        <v>15</v>
      </c>
      <c r="F24" s="56" t="s">
        <v>0</v>
      </c>
      <c r="G24" s="216">
        <f>I23*E23/100</f>
        <v>0</v>
      </c>
      <c r="H24" s="217"/>
      <c r="I24" s="217"/>
      <c r="J24" s="57" t="str">
        <f t="shared" si="0"/>
        <v>CZK</v>
      </c>
    </row>
    <row r="25" spans="1:10" ht="23.25" customHeight="1" x14ac:dyDescent="0.25">
      <c r="A25" s="3"/>
      <c r="B25" s="52" t="s">
        <v>14</v>
      </c>
      <c r="C25" s="53"/>
      <c r="D25" s="54"/>
      <c r="E25" s="55">
        <v>21</v>
      </c>
      <c r="F25" s="56" t="s">
        <v>0</v>
      </c>
      <c r="G25" s="218">
        <f>ZakladDPHZaklVypocet</f>
        <v>0</v>
      </c>
      <c r="H25" s="219"/>
      <c r="I25" s="219"/>
      <c r="J25" s="57" t="str">
        <f t="shared" si="0"/>
        <v>CZK</v>
      </c>
    </row>
    <row r="26" spans="1:10" ht="23.25" hidden="1" customHeight="1" x14ac:dyDescent="0.25">
      <c r="A26" s="3"/>
      <c r="B26" s="44" t="s">
        <v>15</v>
      </c>
      <c r="C26" s="21"/>
      <c r="D26" s="17"/>
      <c r="E26" s="39">
        <f>SazbaDPH2</f>
        <v>21</v>
      </c>
      <c r="F26" s="40" t="s">
        <v>0</v>
      </c>
      <c r="G26" s="234">
        <f>I25*E25/100</f>
        <v>0</v>
      </c>
      <c r="H26" s="235"/>
      <c r="I26" s="235"/>
      <c r="J26" s="51" t="str">
        <f t="shared" si="0"/>
        <v>CZK</v>
      </c>
    </row>
    <row r="27" spans="1:10" ht="23.25" customHeight="1" thickBot="1" x14ac:dyDescent="0.3">
      <c r="A27" s="3">
        <f>ZakladDPHSni+ZakladDPHZakl</f>
        <v>0</v>
      </c>
      <c r="B27" s="43" t="s">
        <v>4</v>
      </c>
      <c r="C27" s="19"/>
      <c r="D27" s="22"/>
      <c r="E27" s="19"/>
      <c r="F27" s="20"/>
      <c r="G27" s="236">
        <f>CenaCelkemBezDPH-(ZakladDPHSni+ZakladDPHZakl)</f>
        <v>0</v>
      </c>
      <c r="H27" s="236"/>
      <c r="I27" s="236"/>
      <c r="J27" s="58" t="str">
        <f t="shared" si="0"/>
        <v>CZK</v>
      </c>
    </row>
    <row r="28" spans="1:10" ht="27.75" customHeight="1" thickBot="1" x14ac:dyDescent="0.3">
      <c r="A28" s="3">
        <f>(A27-INT(A27))*100</f>
        <v>0</v>
      </c>
      <c r="B28" s="121" t="s">
        <v>23</v>
      </c>
      <c r="C28" s="122"/>
      <c r="D28" s="122"/>
      <c r="E28" s="123"/>
      <c r="F28" s="124"/>
      <c r="G28" s="226">
        <f>IF(A28&gt;50, ROUNDUP(A27, 0), ROUNDDOWN(A27, 0))</f>
        <v>0</v>
      </c>
      <c r="H28" s="226"/>
      <c r="I28" s="226"/>
      <c r="J28" s="125" t="str">
        <f t="shared" si="0"/>
        <v>CZK</v>
      </c>
    </row>
    <row r="29" spans="1:10" ht="27.75" hidden="1" customHeight="1" thickBot="1" x14ac:dyDescent="0.3">
      <c r="A29" s="3"/>
      <c r="B29" s="121" t="s">
        <v>35</v>
      </c>
      <c r="C29" s="126"/>
      <c r="D29" s="126"/>
      <c r="E29" s="126"/>
      <c r="F29" s="126"/>
      <c r="G29" s="225">
        <f>ZakladDPHSni+DPHSni+ZakladDPHZakl+DPHZakl+Zaokrouhleni</f>
        <v>0</v>
      </c>
      <c r="H29" s="225"/>
      <c r="I29" s="225"/>
      <c r="J29" s="127" t="s">
        <v>88</v>
      </c>
    </row>
    <row r="30" spans="1:10" ht="12.75" customHeight="1" x14ac:dyDescent="0.25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5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43272</v>
      </c>
      <c r="I32" s="35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5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5">
      <c r="A35" s="3"/>
      <c r="B35" s="3"/>
      <c r="C35" s="4"/>
      <c r="D35" s="215" t="s">
        <v>2</v>
      </c>
      <c r="E35" s="215"/>
      <c r="F35" s="4"/>
      <c r="G35" s="41"/>
      <c r="H35" s="12" t="s">
        <v>3</v>
      </c>
      <c r="I35" s="41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5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2" t="s">
        <v>1</v>
      </c>
      <c r="J38" s="103" t="s">
        <v>0</v>
      </c>
    </row>
    <row r="39" spans="1:10" ht="25.5" hidden="1" customHeight="1" x14ac:dyDescent="0.25">
      <c r="A39" s="93">
        <v>1</v>
      </c>
      <c r="B39" s="104" t="s">
        <v>57</v>
      </c>
      <c r="C39" s="209"/>
      <c r="D39" s="210"/>
      <c r="E39" s="210"/>
      <c r="F39" s="105">
        <f>'SO-99 99.1 Naklady'!AE40+'SO 01.1 01.1.1 Pol'!AE613+'SO 01.2 01.2.1 Pol'!AE367+'SO 01.2 01.2.2 Pol'!AE319+'SO 02.1 02.1.1 Pol'!AE471+'SO 02.2 02.2.1 Pol'!AE293+'SO 03 03.1 Pol'!AE478+'SO 04 04.1 Pol'!AE69+'SO 05 05.1 Pol'!AE166+'SO 05 05.2 Pol'!AE64</f>
        <v>0</v>
      </c>
      <c r="G39" s="106">
        <f>'SO-99 99.1 Naklady'!AF40+'SO 01.1 01.1.1 Pol'!AF613+'SO 01.2 01.2.1 Pol'!AF367+'SO 01.2 01.2.2 Pol'!AF319+'SO 02.1 02.1.1 Pol'!AF471+'SO 02.2 02.2.1 Pol'!AF293+'SO 03 03.1 Pol'!AF478+'SO 04 04.1 Pol'!AF69+'SO 05 05.1 Pol'!AF166+'SO 05 05.2 Pol'!AF64</f>
        <v>0</v>
      </c>
      <c r="H39" s="107"/>
      <c r="I39" s="108">
        <f t="shared" ref="I39:I57" si="1">F39+G39+H39</f>
        <v>0</v>
      </c>
      <c r="J39" s="109" t="str">
        <f t="shared" ref="J39:J57" si="2">IF(CenaCelkemVypocet=0,"",I39/CenaCelkemVypocet*100)</f>
        <v/>
      </c>
    </row>
    <row r="40" spans="1:10" ht="25.5" customHeight="1" x14ac:dyDescent="0.25">
      <c r="A40" s="93">
        <v>2</v>
      </c>
      <c r="B40" s="110" t="s">
        <v>58</v>
      </c>
      <c r="C40" s="211" t="s">
        <v>59</v>
      </c>
      <c r="D40" s="212"/>
      <c r="E40" s="212"/>
      <c r="F40" s="111">
        <f>'SO-99 99.1 Naklady'!AE40</f>
        <v>0</v>
      </c>
      <c r="G40" s="112">
        <f>'SO-99 99.1 Naklady'!AF40</f>
        <v>0</v>
      </c>
      <c r="H40" s="112"/>
      <c r="I40" s="113">
        <f t="shared" si="1"/>
        <v>0</v>
      </c>
      <c r="J40" s="114" t="str">
        <f t="shared" si="2"/>
        <v/>
      </c>
    </row>
    <row r="41" spans="1:10" ht="25.5" customHeight="1" x14ac:dyDescent="0.25">
      <c r="A41" s="93">
        <v>3</v>
      </c>
      <c r="B41" s="115" t="s">
        <v>60</v>
      </c>
      <c r="C41" s="209" t="s">
        <v>59</v>
      </c>
      <c r="D41" s="210"/>
      <c r="E41" s="210"/>
      <c r="F41" s="116">
        <f>'SO-99 99.1 Naklady'!AE40</f>
        <v>0</v>
      </c>
      <c r="G41" s="107">
        <f>'SO-99 99.1 Naklady'!AF40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5">
      <c r="A42" s="93">
        <v>2</v>
      </c>
      <c r="B42" s="110" t="s">
        <v>61</v>
      </c>
      <c r="C42" s="211" t="s">
        <v>62</v>
      </c>
      <c r="D42" s="212"/>
      <c r="E42" s="212"/>
      <c r="F42" s="111">
        <f>'SO 01.1 01.1.1 Pol'!AE613</f>
        <v>0</v>
      </c>
      <c r="G42" s="112">
        <f>'SO 01.1 01.1.1 Pol'!AF613</f>
        <v>0</v>
      </c>
      <c r="H42" s="112"/>
      <c r="I42" s="113">
        <f t="shared" si="1"/>
        <v>0</v>
      </c>
      <c r="J42" s="114" t="str">
        <f t="shared" si="2"/>
        <v/>
      </c>
    </row>
    <row r="43" spans="1:10" ht="25.5" customHeight="1" x14ac:dyDescent="0.25">
      <c r="A43" s="93">
        <v>3</v>
      </c>
      <c r="B43" s="115" t="s">
        <v>63</v>
      </c>
      <c r="C43" s="209" t="s">
        <v>62</v>
      </c>
      <c r="D43" s="210"/>
      <c r="E43" s="210"/>
      <c r="F43" s="116">
        <f>'SO 01.1 01.1.1 Pol'!AE613</f>
        <v>0</v>
      </c>
      <c r="G43" s="107">
        <f>'SO 01.1 01.1.1 Pol'!AF613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5">
      <c r="A44" s="93">
        <v>2</v>
      </c>
      <c r="B44" s="110" t="s">
        <v>64</v>
      </c>
      <c r="C44" s="211" t="s">
        <v>65</v>
      </c>
      <c r="D44" s="212"/>
      <c r="E44" s="212"/>
      <c r="F44" s="111">
        <f>'SO 01.2 01.2.1 Pol'!AE367+'SO 01.2 01.2.2 Pol'!AE319</f>
        <v>0</v>
      </c>
      <c r="G44" s="112">
        <f>'SO 01.2 01.2.1 Pol'!AF367+'SO 01.2 01.2.2 Pol'!AF319</f>
        <v>0</v>
      </c>
      <c r="H44" s="112"/>
      <c r="I44" s="113">
        <f t="shared" si="1"/>
        <v>0</v>
      </c>
      <c r="J44" s="114" t="str">
        <f t="shared" si="2"/>
        <v/>
      </c>
    </row>
    <row r="45" spans="1:10" ht="25.5" customHeight="1" x14ac:dyDescent="0.25">
      <c r="A45" s="93">
        <v>3</v>
      </c>
      <c r="B45" s="115" t="s">
        <v>66</v>
      </c>
      <c r="C45" s="209" t="s">
        <v>67</v>
      </c>
      <c r="D45" s="210"/>
      <c r="E45" s="210"/>
      <c r="F45" s="116">
        <f>'SO 01.2 01.2.1 Pol'!AE367</f>
        <v>0</v>
      </c>
      <c r="G45" s="107">
        <f>'SO 01.2 01.2.1 Pol'!AF367</f>
        <v>0</v>
      </c>
      <c r="H45" s="107"/>
      <c r="I45" s="108">
        <f t="shared" si="1"/>
        <v>0</v>
      </c>
      <c r="J45" s="109" t="str">
        <f t="shared" si="2"/>
        <v/>
      </c>
    </row>
    <row r="46" spans="1:10" ht="25.5" customHeight="1" x14ac:dyDescent="0.25">
      <c r="A46" s="93">
        <v>3</v>
      </c>
      <c r="B46" s="115" t="s">
        <v>68</v>
      </c>
      <c r="C46" s="209" t="s">
        <v>69</v>
      </c>
      <c r="D46" s="210"/>
      <c r="E46" s="210"/>
      <c r="F46" s="116">
        <f>'SO 01.2 01.2.2 Pol'!AE319</f>
        <v>0</v>
      </c>
      <c r="G46" s="107">
        <f>'SO 01.2 01.2.2 Pol'!AF319</f>
        <v>0</v>
      </c>
      <c r="H46" s="107"/>
      <c r="I46" s="108">
        <f t="shared" si="1"/>
        <v>0</v>
      </c>
      <c r="J46" s="109" t="str">
        <f t="shared" si="2"/>
        <v/>
      </c>
    </row>
    <row r="47" spans="1:10" ht="25.5" customHeight="1" x14ac:dyDescent="0.25">
      <c r="A47" s="93">
        <v>2</v>
      </c>
      <c r="B47" s="110" t="s">
        <v>70</v>
      </c>
      <c r="C47" s="211" t="s">
        <v>71</v>
      </c>
      <c r="D47" s="212"/>
      <c r="E47" s="212"/>
      <c r="F47" s="111">
        <f>'SO 02.1 02.1.1 Pol'!AE471</f>
        <v>0</v>
      </c>
      <c r="G47" s="112">
        <f>'SO 02.1 02.1.1 Pol'!AF471</f>
        <v>0</v>
      </c>
      <c r="H47" s="112"/>
      <c r="I47" s="113">
        <f t="shared" si="1"/>
        <v>0</v>
      </c>
      <c r="J47" s="114" t="str">
        <f t="shared" si="2"/>
        <v/>
      </c>
    </row>
    <row r="48" spans="1:10" ht="25.5" customHeight="1" x14ac:dyDescent="0.25">
      <c r="A48" s="93">
        <v>3</v>
      </c>
      <c r="B48" s="115" t="s">
        <v>72</v>
      </c>
      <c r="C48" s="209" t="s">
        <v>71</v>
      </c>
      <c r="D48" s="210"/>
      <c r="E48" s="210"/>
      <c r="F48" s="116">
        <f>'SO 02.1 02.1.1 Pol'!AE471</f>
        <v>0</v>
      </c>
      <c r="G48" s="107">
        <f>'SO 02.1 02.1.1 Pol'!AF471</f>
        <v>0</v>
      </c>
      <c r="H48" s="107"/>
      <c r="I48" s="108">
        <f t="shared" si="1"/>
        <v>0</v>
      </c>
      <c r="J48" s="109" t="str">
        <f t="shared" si="2"/>
        <v/>
      </c>
    </row>
    <row r="49" spans="1:10" ht="25.5" customHeight="1" x14ac:dyDescent="0.25">
      <c r="A49" s="93">
        <v>2</v>
      </c>
      <c r="B49" s="110" t="s">
        <v>73</v>
      </c>
      <c r="C49" s="211" t="s">
        <v>74</v>
      </c>
      <c r="D49" s="212"/>
      <c r="E49" s="212"/>
      <c r="F49" s="111">
        <f>'SO 02.2 02.2.1 Pol'!AE293</f>
        <v>0</v>
      </c>
      <c r="G49" s="112">
        <f>'SO 02.2 02.2.1 Pol'!AF293</f>
        <v>0</v>
      </c>
      <c r="H49" s="112"/>
      <c r="I49" s="113">
        <f t="shared" si="1"/>
        <v>0</v>
      </c>
      <c r="J49" s="114" t="str">
        <f t="shared" si="2"/>
        <v/>
      </c>
    </row>
    <row r="50" spans="1:10" ht="25.5" customHeight="1" x14ac:dyDescent="0.25">
      <c r="A50" s="93">
        <v>3</v>
      </c>
      <c r="B50" s="115" t="s">
        <v>75</v>
      </c>
      <c r="C50" s="209" t="s">
        <v>74</v>
      </c>
      <c r="D50" s="210"/>
      <c r="E50" s="210"/>
      <c r="F50" s="116">
        <f>'SO 02.2 02.2.1 Pol'!AE293</f>
        <v>0</v>
      </c>
      <c r="G50" s="107">
        <f>'SO 02.2 02.2.1 Pol'!AF293</f>
        <v>0</v>
      </c>
      <c r="H50" s="107"/>
      <c r="I50" s="108">
        <f t="shared" si="1"/>
        <v>0</v>
      </c>
      <c r="J50" s="109" t="str">
        <f t="shared" si="2"/>
        <v/>
      </c>
    </row>
    <row r="51" spans="1:10" ht="25.5" customHeight="1" x14ac:dyDescent="0.25">
      <c r="A51" s="93">
        <v>2</v>
      </c>
      <c r="B51" s="110" t="s">
        <v>76</v>
      </c>
      <c r="C51" s="211" t="s">
        <v>77</v>
      </c>
      <c r="D51" s="212"/>
      <c r="E51" s="212"/>
      <c r="F51" s="111">
        <f>'SO 03 03.1 Pol'!AE478</f>
        <v>0</v>
      </c>
      <c r="G51" s="112">
        <f>'SO 03 03.1 Pol'!AF478</f>
        <v>0</v>
      </c>
      <c r="H51" s="112"/>
      <c r="I51" s="113">
        <f t="shared" si="1"/>
        <v>0</v>
      </c>
      <c r="J51" s="114" t="str">
        <f t="shared" si="2"/>
        <v/>
      </c>
    </row>
    <row r="52" spans="1:10" ht="25.5" customHeight="1" x14ac:dyDescent="0.25">
      <c r="A52" s="93">
        <v>3</v>
      </c>
      <c r="B52" s="115" t="s">
        <v>78</v>
      </c>
      <c r="C52" s="209" t="s">
        <v>77</v>
      </c>
      <c r="D52" s="210"/>
      <c r="E52" s="210"/>
      <c r="F52" s="116">
        <f>'SO 03 03.1 Pol'!AE478</f>
        <v>0</v>
      </c>
      <c r="G52" s="107">
        <f>'SO 03 03.1 Pol'!AF478</f>
        <v>0</v>
      </c>
      <c r="H52" s="107"/>
      <c r="I52" s="108">
        <f t="shared" si="1"/>
        <v>0</v>
      </c>
      <c r="J52" s="109" t="str">
        <f t="shared" si="2"/>
        <v/>
      </c>
    </row>
    <row r="53" spans="1:10" ht="25.5" customHeight="1" x14ac:dyDescent="0.25">
      <c r="A53" s="93">
        <v>2</v>
      </c>
      <c r="B53" s="110" t="s">
        <v>79</v>
      </c>
      <c r="C53" s="211" t="s">
        <v>80</v>
      </c>
      <c r="D53" s="212"/>
      <c r="E53" s="212"/>
      <c r="F53" s="111">
        <f>'SO 04 04.1 Pol'!AE69</f>
        <v>0</v>
      </c>
      <c r="G53" s="112">
        <f>'SO 04 04.1 Pol'!AF69</f>
        <v>0</v>
      </c>
      <c r="H53" s="112"/>
      <c r="I53" s="113">
        <f t="shared" si="1"/>
        <v>0</v>
      </c>
      <c r="J53" s="114" t="str">
        <f t="shared" si="2"/>
        <v/>
      </c>
    </row>
    <row r="54" spans="1:10" ht="25.5" customHeight="1" x14ac:dyDescent="0.25">
      <c r="A54" s="93">
        <v>3</v>
      </c>
      <c r="B54" s="115" t="s">
        <v>81</v>
      </c>
      <c r="C54" s="209" t="s">
        <v>80</v>
      </c>
      <c r="D54" s="210"/>
      <c r="E54" s="210"/>
      <c r="F54" s="116">
        <f>'SO 04 04.1 Pol'!AE69</f>
        <v>0</v>
      </c>
      <c r="G54" s="107">
        <f>'SO 04 04.1 Pol'!AF69</f>
        <v>0</v>
      </c>
      <c r="H54" s="107"/>
      <c r="I54" s="108">
        <f t="shared" si="1"/>
        <v>0</v>
      </c>
      <c r="J54" s="109" t="str">
        <f t="shared" si="2"/>
        <v/>
      </c>
    </row>
    <row r="55" spans="1:10" ht="25.5" customHeight="1" x14ac:dyDescent="0.25">
      <c r="A55" s="93">
        <v>2</v>
      </c>
      <c r="B55" s="110" t="s">
        <v>82</v>
      </c>
      <c r="C55" s="211" t="s">
        <v>83</v>
      </c>
      <c r="D55" s="212"/>
      <c r="E55" s="212"/>
      <c r="F55" s="111">
        <f>'SO 05 05.1 Pol'!AE166+'SO 05 05.2 Pol'!AE64</f>
        <v>0</v>
      </c>
      <c r="G55" s="112">
        <f>'SO 05 05.1 Pol'!AF166+'SO 05 05.2 Pol'!AF64</f>
        <v>0</v>
      </c>
      <c r="H55" s="112"/>
      <c r="I55" s="113">
        <f t="shared" si="1"/>
        <v>0</v>
      </c>
      <c r="J55" s="114" t="str">
        <f t="shared" si="2"/>
        <v/>
      </c>
    </row>
    <row r="56" spans="1:10" ht="25.5" customHeight="1" x14ac:dyDescent="0.25">
      <c r="A56" s="93">
        <v>3</v>
      </c>
      <c r="B56" s="115" t="s">
        <v>84</v>
      </c>
      <c r="C56" s="209" t="s">
        <v>83</v>
      </c>
      <c r="D56" s="210"/>
      <c r="E56" s="210"/>
      <c r="F56" s="116">
        <f>'SO 05 05.1 Pol'!AE166</f>
        <v>0</v>
      </c>
      <c r="G56" s="107">
        <f>'SO 05 05.1 Pol'!AF166</f>
        <v>0</v>
      </c>
      <c r="H56" s="107"/>
      <c r="I56" s="108">
        <f t="shared" si="1"/>
        <v>0</v>
      </c>
      <c r="J56" s="109" t="str">
        <f t="shared" si="2"/>
        <v/>
      </c>
    </row>
    <row r="57" spans="1:10" ht="25.5" customHeight="1" x14ac:dyDescent="0.25">
      <c r="A57" s="93">
        <v>3</v>
      </c>
      <c r="B57" s="115" t="s">
        <v>85</v>
      </c>
      <c r="C57" s="209" t="s">
        <v>86</v>
      </c>
      <c r="D57" s="210"/>
      <c r="E57" s="210"/>
      <c r="F57" s="116">
        <f>'SO 05 05.2 Pol'!AE64</f>
        <v>0</v>
      </c>
      <c r="G57" s="107">
        <f>'SO 05 05.2 Pol'!AF64</f>
        <v>0</v>
      </c>
      <c r="H57" s="107"/>
      <c r="I57" s="108">
        <f t="shared" si="1"/>
        <v>0</v>
      </c>
      <c r="J57" s="109" t="str">
        <f t="shared" si="2"/>
        <v/>
      </c>
    </row>
    <row r="58" spans="1:10" ht="25.5" customHeight="1" x14ac:dyDescent="0.25">
      <c r="A58" s="93"/>
      <c r="B58" s="213" t="s">
        <v>87</v>
      </c>
      <c r="C58" s="214"/>
      <c r="D58" s="214"/>
      <c r="E58" s="214"/>
      <c r="F58" s="117">
        <f>SUMIF(A39:A57,"=1",F39:F57)</f>
        <v>0</v>
      </c>
      <c r="G58" s="118">
        <f>SUMIF(A39:A57,"=1",G39:G57)</f>
        <v>0</v>
      </c>
      <c r="H58" s="118">
        <f>SUMIF(A39:A57,"=1",H39:H57)</f>
        <v>0</v>
      </c>
      <c r="I58" s="119">
        <f>SUMIF(A39:A57,"=1",I39:I57)</f>
        <v>0</v>
      </c>
      <c r="J58" s="120">
        <f>SUMIF(A39:A57,"=1",J39:J57)</f>
        <v>0</v>
      </c>
    </row>
    <row r="62" spans="1:10" ht="15.6" x14ac:dyDescent="0.3">
      <c r="B62" s="128" t="s">
        <v>89</v>
      </c>
    </row>
    <row r="64" spans="1:10" ht="25.5" customHeight="1" x14ac:dyDescent="0.25">
      <c r="A64" s="129"/>
      <c r="B64" s="132" t="s">
        <v>17</v>
      </c>
      <c r="C64" s="132" t="s">
        <v>5</v>
      </c>
      <c r="D64" s="133"/>
      <c r="E64" s="133"/>
      <c r="F64" s="134" t="s">
        <v>90</v>
      </c>
      <c r="G64" s="134"/>
      <c r="H64" s="134"/>
      <c r="I64" s="134" t="s">
        <v>29</v>
      </c>
      <c r="J64" s="134" t="s">
        <v>0</v>
      </c>
    </row>
    <row r="65" spans="1:10" ht="25.5" customHeight="1" x14ac:dyDescent="0.25">
      <c r="A65" s="130"/>
      <c r="B65" s="135" t="s">
        <v>91</v>
      </c>
      <c r="C65" s="207" t="s">
        <v>92</v>
      </c>
      <c r="D65" s="208"/>
      <c r="E65" s="208"/>
      <c r="F65" s="140" t="s">
        <v>24</v>
      </c>
      <c r="G65" s="141"/>
      <c r="H65" s="141"/>
      <c r="I65" s="141">
        <f>'SO 01.1 01.1.1 Pol'!G8+'SO 01.2 01.2.1 Pol'!G8+'SO 01.2 01.2.2 Pol'!G8+'SO 02.1 02.1.1 Pol'!G8+'SO 02.2 02.2.1 Pol'!G8+'SO 03 03.1 Pol'!G8+'SO 05 05.1 Pol'!G8+'SO 05 05.2 Pol'!G8</f>
        <v>0</v>
      </c>
      <c r="J65" s="138" t="str">
        <f>IF(I89=0,"",I65/I89*100)</f>
        <v/>
      </c>
    </row>
    <row r="66" spans="1:10" ht="25.5" customHeight="1" x14ac:dyDescent="0.25">
      <c r="A66" s="130"/>
      <c r="B66" s="135" t="s">
        <v>93</v>
      </c>
      <c r="C66" s="207" t="s">
        <v>94</v>
      </c>
      <c r="D66" s="208"/>
      <c r="E66" s="208"/>
      <c r="F66" s="140" t="s">
        <v>24</v>
      </c>
      <c r="G66" s="141"/>
      <c r="H66" s="141"/>
      <c r="I66" s="141">
        <f>'SO 01.1 01.1.1 Pol'!G295+'SO 01.2 01.2.1 Pol'!G151+'SO 01.2 01.2.2 Pol'!G145+'SO 02.1 02.1.1 Pol'!G203+'SO 02.2 02.2.1 Pol'!G137+'SO 03 03.1 Pol'!G124+'SO 05 05.1 Pol'!G85+'SO 05 05.2 Pol'!G41</f>
        <v>0</v>
      </c>
      <c r="J66" s="138" t="str">
        <f>IF(I89=0,"",I66/I89*100)</f>
        <v/>
      </c>
    </row>
    <row r="67" spans="1:10" ht="25.5" customHeight="1" x14ac:dyDescent="0.25">
      <c r="A67" s="130"/>
      <c r="B67" s="135" t="s">
        <v>95</v>
      </c>
      <c r="C67" s="207" t="s">
        <v>96</v>
      </c>
      <c r="D67" s="208"/>
      <c r="E67" s="208"/>
      <c r="F67" s="140" t="s">
        <v>24</v>
      </c>
      <c r="G67" s="141"/>
      <c r="H67" s="141"/>
      <c r="I67" s="141">
        <f>'SO 01.1 01.1.1 Pol'!G338+'SO 01.2 01.2.1 Pol'!G200+'SO 01.2 01.2.2 Pol'!G193+'SO 02.1 02.1.1 Pol'!G238+'SO 02.2 02.2.1 Pol'!G175+'SO 03 03.1 Pol'!G211</f>
        <v>0</v>
      </c>
      <c r="J67" s="138" t="str">
        <f>IF(I89=0,"",I67/I89*100)</f>
        <v/>
      </c>
    </row>
    <row r="68" spans="1:10" ht="25.5" customHeight="1" x14ac:dyDescent="0.25">
      <c r="A68" s="130"/>
      <c r="B68" s="135" t="s">
        <v>97</v>
      </c>
      <c r="C68" s="207" t="s">
        <v>98</v>
      </c>
      <c r="D68" s="208"/>
      <c r="E68" s="208"/>
      <c r="F68" s="140" t="s">
        <v>24</v>
      </c>
      <c r="G68" s="141"/>
      <c r="H68" s="141"/>
      <c r="I68" s="141">
        <f>'SO 01.1 01.1.1 Pol'!G372+'SO 03 03.1 Pol'!G265+'SO 05 05.1 Pol'!G107</f>
        <v>0</v>
      </c>
      <c r="J68" s="138" t="str">
        <f>IF(I89=0,"",I68/I89*100)</f>
        <v/>
      </c>
    </row>
    <row r="69" spans="1:10" ht="25.5" customHeight="1" x14ac:dyDescent="0.25">
      <c r="A69" s="130"/>
      <c r="B69" s="135" t="s">
        <v>99</v>
      </c>
      <c r="C69" s="207" t="s">
        <v>100</v>
      </c>
      <c r="D69" s="208"/>
      <c r="E69" s="208"/>
      <c r="F69" s="140" t="s">
        <v>24</v>
      </c>
      <c r="G69" s="141"/>
      <c r="H69" s="141"/>
      <c r="I69" s="141">
        <f>'SO 01.1 01.1.1 Pol'!G396+'SO 01.2 01.2.1 Pol'!G224+'SO 01.2 01.2.2 Pol'!G217+'SO 02.1 02.1.1 Pol'!G264+'SO 02.2 02.2.1 Pol'!G199+'SO 03 03.1 Pol'!G278</f>
        <v>0</v>
      </c>
      <c r="J69" s="138" t="str">
        <f>IF(I89=0,"",I69/I89*100)</f>
        <v/>
      </c>
    </row>
    <row r="70" spans="1:10" ht="25.5" customHeight="1" x14ac:dyDescent="0.25">
      <c r="A70" s="130"/>
      <c r="B70" s="135" t="s">
        <v>101</v>
      </c>
      <c r="C70" s="207" t="s">
        <v>77</v>
      </c>
      <c r="D70" s="208"/>
      <c r="E70" s="208"/>
      <c r="F70" s="140" t="s">
        <v>24</v>
      </c>
      <c r="G70" s="141"/>
      <c r="H70" s="141"/>
      <c r="I70" s="141">
        <f>'SO 03 03.1 Pol'!G281</f>
        <v>0</v>
      </c>
      <c r="J70" s="138" t="str">
        <f>IF(I89=0,"",I70/I89*100)</f>
        <v/>
      </c>
    </row>
    <row r="71" spans="1:10" ht="25.5" customHeight="1" x14ac:dyDescent="0.25">
      <c r="A71" s="130"/>
      <c r="B71" s="135" t="s">
        <v>102</v>
      </c>
      <c r="C71" s="207" t="s">
        <v>103</v>
      </c>
      <c r="D71" s="208"/>
      <c r="E71" s="208"/>
      <c r="F71" s="140" t="s">
        <v>24</v>
      </c>
      <c r="G71" s="141"/>
      <c r="H71" s="141"/>
      <c r="I71" s="141">
        <f>'SO 05 05.1 Pol'!G133</f>
        <v>0</v>
      </c>
      <c r="J71" s="138" t="str">
        <f>IF(I89=0,"",I71/I89*100)</f>
        <v/>
      </c>
    </row>
    <row r="72" spans="1:10" ht="25.5" customHeight="1" x14ac:dyDescent="0.25">
      <c r="A72" s="130"/>
      <c r="B72" s="135" t="s">
        <v>104</v>
      </c>
      <c r="C72" s="207" t="s">
        <v>105</v>
      </c>
      <c r="D72" s="208"/>
      <c r="E72" s="208"/>
      <c r="F72" s="140" t="s">
        <v>24</v>
      </c>
      <c r="G72" s="141"/>
      <c r="H72" s="141"/>
      <c r="I72" s="141">
        <f>'SO 01.1 01.1.1 Pol'!G428+'SO 01.2 01.2.1 Pol'!G228+'SO 01.2 01.2.2 Pol'!G221+'SO 02.1 02.1.1 Pol'!G280+'SO 02.2 02.2.1 Pol'!G203+'SO 03 03.1 Pol'!G355</f>
        <v>0</v>
      </c>
      <c r="J72" s="138" t="str">
        <f>IF(I89=0,"",I72/I89*100)</f>
        <v/>
      </c>
    </row>
    <row r="73" spans="1:10" ht="25.5" customHeight="1" x14ac:dyDescent="0.25">
      <c r="A73" s="130"/>
      <c r="B73" s="135" t="s">
        <v>106</v>
      </c>
      <c r="C73" s="207" t="s">
        <v>107</v>
      </c>
      <c r="D73" s="208"/>
      <c r="E73" s="208"/>
      <c r="F73" s="140" t="s">
        <v>24</v>
      </c>
      <c r="G73" s="141"/>
      <c r="H73" s="141"/>
      <c r="I73" s="141">
        <f>'SO 01.1 01.1.1 Pol'!G558</f>
        <v>0</v>
      </c>
      <c r="J73" s="138" t="str">
        <f>IF(I89=0,"",I73/I89*100)</f>
        <v/>
      </c>
    </row>
    <row r="74" spans="1:10" ht="25.5" customHeight="1" x14ac:dyDescent="0.25">
      <c r="A74" s="130"/>
      <c r="B74" s="135" t="s">
        <v>108</v>
      </c>
      <c r="C74" s="207" t="s">
        <v>109</v>
      </c>
      <c r="D74" s="208"/>
      <c r="E74" s="208"/>
      <c r="F74" s="140" t="s">
        <v>24</v>
      </c>
      <c r="G74" s="141"/>
      <c r="H74" s="141"/>
      <c r="I74" s="141">
        <f>'SO 01.1 01.1.1 Pol'!G563+'SO 01.2 01.2.1 Pol'!G328+'SO 01.2 01.2.2 Pol'!G280+'SO 02.1 02.1.1 Pol'!G419+'SO 02.2 02.2.1 Pol'!G251+'SO 03 03.1 Pol'!G404</f>
        <v>0</v>
      </c>
      <c r="J74" s="138" t="str">
        <f>IF(I89=0,"",I74/I89*100)</f>
        <v/>
      </c>
    </row>
    <row r="75" spans="1:10" ht="25.5" customHeight="1" x14ac:dyDescent="0.25">
      <c r="A75" s="130"/>
      <c r="B75" s="135" t="s">
        <v>110</v>
      </c>
      <c r="C75" s="207" t="s">
        <v>111</v>
      </c>
      <c r="D75" s="208"/>
      <c r="E75" s="208"/>
      <c r="F75" s="140" t="s">
        <v>24</v>
      </c>
      <c r="G75" s="141"/>
      <c r="H75" s="141"/>
      <c r="I75" s="141">
        <f>'SO 01.1 01.1.1 Pol'!G573+'SO 02.1 02.1.1 Pol'!G428</f>
        <v>0</v>
      </c>
      <c r="J75" s="138" t="str">
        <f>IF(I89=0,"",I75/I89*100)</f>
        <v/>
      </c>
    </row>
    <row r="76" spans="1:10" ht="25.5" customHeight="1" x14ac:dyDescent="0.25">
      <c r="A76" s="130"/>
      <c r="B76" s="135" t="s">
        <v>112</v>
      </c>
      <c r="C76" s="207" t="s">
        <v>113</v>
      </c>
      <c r="D76" s="208"/>
      <c r="E76" s="208"/>
      <c r="F76" s="140" t="s">
        <v>24</v>
      </c>
      <c r="G76" s="141"/>
      <c r="H76" s="141"/>
      <c r="I76" s="141">
        <f>'SO 01.1 01.1.1 Pol'!G576+'SO 01.2 01.2.1 Pol'!G334+'SO 01.2 01.2.2 Pol'!G286+'SO 02.1 02.1.1 Pol'!G431+'SO 02.2 02.2.1 Pol'!G257+'SO 03 03.1 Pol'!G452</f>
        <v>0</v>
      </c>
      <c r="J76" s="138" t="str">
        <f>IF(I89=0,"",I76/I89*100)</f>
        <v/>
      </c>
    </row>
    <row r="77" spans="1:10" ht="25.5" customHeight="1" x14ac:dyDescent="0.25">
      <c r="A77" s="130"/>
      <c r="B77" s="135" t="s">
        <v>114</v>
      </c>
      <c r="C77" s="207" t="s">
        <v>115</v>
      </c>
      <c r="D77" s="208"/>
      <c r="E77" s="208"/>
      <c r="F77" s="140" t="s">
        <v>24</v>
      </c>
      <c r="G77" s="141"/>
      <c r="H77" s="141"/>
      <c r="I77" s="141">
        <f>'SO 01.1 01.1.1 Pol'!G596+'SO 01.2 01.2.1 Pol'!G350+'SO 01.2 01.2.2 Pol'!G302+'SO 02.1 02.1.1 Pol'!G449+'SO 02.2 02.2.1 Pol'!G273+'SO 03 03.1 Pol'!G468+'SO 05 05.1 Pol'!G138</f>
        <v>0</v>
      </c>
      <c r="J77" s="138" t="str">
        <f>IF(I89=0,"",I77/I89*100)</f>
        <v/>
      </c>
    </row>
    <row r="78" spans="1:10" ht="25.5" customHeight="1" x14ac:dyDescent="0.25">
      <c r="A78" s="130"/>
      <c r="B78" s="135" t="s">
        <v>116</v>
      </c>
      <c r="C78" s="207" t="s">
        <v>117</v>
      </c>
      <c r="D78" s="208"/>
      <c r="E78" s="208"/>
      <c r="F78" s="140" t="s">
        <v>25</v>
      </c>
      <c r="G78" s="141"/>
      <c r="H78" s="141"/>
      <c r="I78" s="141">
        <f>'SO 03 03.1 Pol'!G474</f>
        <v>0</v>
      </c>
      <c r="J78" s="138" t="str">
        <f>IF(I89=0,"",I78/I89*100)</f>
        <v/>
      </c>
    </row>
    <row r="79" spans="1:10" ht="25.5" customHeight="1" x14ac:dyDescent="0.25">
      <c r="A79" s="130"/>
      <c r="B79" s="135" t="s">
        <v>118</v>
      </c>
      <c r="C79" s="207" t="s">
        <v>119</v>
      </c>
      <c r="D79" s="208"/>
      <c r="E79" s="208"/>
      <c r="F79" s="140" t="s">
        <v>26</v>
      </c>
      <c r="G79" s="141"/>
      <c r="H79" s="141"/>
      <c r="I79" s="141">
        <f>'SO 04 04.1 Pol'!G8</f>
        <v>0</v>
      </c>
      <c r="J79" s="138" t="str">
        <f>IF(I89=0,"",I79/I89*100)</f>
        <v/>
      </c>
    </row>
    <row r="80" spans="1:10" ht="25.5" customHeight="1" x14ac:dyDescent="0.25">
      <c r="A80" s="130"/>
      <c r="B80" s="135" t="s">
        <v>120</v>
      </c>
      <c r="C80" s="207" t="s">
        <v>121</v>
      </c>
      <c r="D80" s="208"/>
      <c r="E80" s="208"/>
      <c r="F80" s="140" t="s">
        <v>26</v>
      </c>
      <c r="G80" s="141"/>
      <c r="H80" s="141"/>
      <c r="I80" s="141">
        <f>'SO 04 04.1 Pol'!G11</f>
        <v>0</v>
      </c>
      <c r="J80" s="138" t="str">
        <f>IF(I89=0,"",I80/I89*100)</f>
        <v/>
      </c>
    </row>
    <row r="81" spans="1:10" ht="25.5" customHeight="1" x14ac:dyDescent="0.25">
      <c r="A81" s="130"/>
      <c r="B81" s="135" t="s">
        <v>122</v>
      </c>
      <c r="C81" s="207" t="s">
        <v>123</v>
      </c>
      <c r="D81" s="208"/>
      <c r="E81" s="208"/>
      <c r="F81" s="140" t="s">
        <v>26</v>
      </c>
      <c r="G81" s="141"/>
      <c r="H81" s="141"/>
      <c r="I81" s="141">
        <f>'SO 04 04.1 Pol'!G14</f>
        <v>0</v>
      </c>
      <c r="J81" s="138" t="str">
        <f>IF(I89=0,"",I81/I89*100)</f>
        <v/>
      </c>
    </row>
    <row r="82" spans="1:10" ht="25.5" customHeight="1" x14ac:dyDescent="0.25">
      <c r="A82" s="130"/>
      <c r="B82" s="135" t="s">
        <v>124</v>
      </c>
      <c r="C82" s="207" t="s">
        <v>125</v>
      </c>
      <c r="D82" s="208"/>
      <c r="E82" s="208"/>
      <c r="F82" s="140" t="s">
        <v>26</v>
      </c>
      <c r="G82" s="141"/>
      <c r="H82" s="141"/>
      <c r="I82" s="141">
        <f>'SO 04 04.1 Pol'!G54</f>
        <v>0</v>
      </c>
      <c r="J82" s="138" t="str">
        <f>IF(I89=0,"",I82/I89*100)</f>
        <v/>
      </c>
    </row>
    <row r="83" spans="1:10" ht="25.5" customHeight="1" x14ac:dyDescent="0.25">
      <c r="A83" s="130"/>
      <c r="B83" s="135" t="s">
        <v>126</v>
      </c>
      <c r="C83" s="207" t="s">
        <v>92</v>
      </c>
      <c r="D83" s="208"/>
      <c r="E83" s="208"/>
      <c r="F83" s="140" t="s">
        <v>26</v>
      </c>
      <c r="G83" s="141"/>
      <c r="H83" s="141"/>
      <c r="I83" s="141">
        <f>'SO 04 04.1 Pol'!G57</f>
        <v>0</v>
      </c>
      <c r="J83" s="138" t="str">
        <f>IF(I89=0,"",I83/I89*100)</f>
        <v/>
      </c>
    </row>
    <row r="84" spans="1:10" ht="25.5" customHeight="1" x14ac:dyDescent="0.25">
      <c r="A84" s="130"/>
      <c r="B84" s="135" t="s">
        <v>127</v>
      </c>
      <c r="C84" s="207" t="s">
        <v>128</v>
      </c>
      <c r="D84" s="208"/>
      <c r="E84" s="208"/>
      <c r="F84" s="140" t="s">
        <v>26</v>
      </c>
      <c r="G84" s="141"/>
      <c r="H84" s="141"/>
      <c r="I84" s="141">
        <f>'SO 02.1 02.1.1 Pol'!G456+'SO 02.2 02.2.1 Pol'!G280</f>
        <v>0</v>
      </c>
      <c r="J84" s="138" t="str">
        <f>IF(I89=0,"",I84/I89*100)</f>
        <v/>
      </c>
    </row>
    <row r="85" spans="1:10" ht="25.5" customHeight="1" x14ac:dyDescent="0.25">
      <c r="A85" s="130"/>
      <c r="B85" s="135" t="s">
        <v>129</v>
      </c>
      <c r="C85" s="207" t="s">
        <v>130</v>
      </c>
      <c r="D85" s="208"/>
      <c r="E85" s="208"/>
      <c r="F85" s="140" t="s">
        <v>26</v>
      </c>
      <c r="G85" s="141"/>
      <c r="H85" s="141"/>
      <c r="I85" s="141">
        <f>'SO 05 05.1 Pol'!G144</f>
        <v>0</v>
      </c>
      <c r="J85" s="138" t="str">
        <f>IF(I89=0,"",I85/I89*100)</f>
        <v/>
      </c>
    </row>
    <row r="86" spans="1:10" ht="25.5" customHeight="1" x14ac:dyDescent="0.25">
      <c r="A86" s="130"/>
      <c r="B86" s="135" t="s">
        <v>131</v>
      </c>
      <c r="C86" s="207" t="s">
        <v>132</v>
      </c>
      <c r="D86" s="208"/>
      <c r="E86" s="208"/>
      <c r="F86" s="140" t="s">
        <v>26</v>
      </c>
      <c r="G86" s="141"/>
      <c r="H86" s="141"/>
      <c r="I86" s="141">
        <f>'SO 01.1 01.1.1 Pol'!G603+'SO 01.2 01.2.1 Pol'!G357+'SO 01.2 01.2.2 Pol'!G309+'SO 02.1 02.1.1 Pol'!G459+'SO 02.2 02.2.1 Pol'!G283</f>
        <v>0</v>
      </c>
      <c r="J86" s="138" t="str">
        <f>IF(I89=0,"",I86/I89*100)</f>
        <v/>
      </c>
    </row>
    <row r="87" spans="1:10" ht="25.5" customHeight="1" x14ac:dyDescent="0.25">
      <c r="A87" s="130"/>
      <c r="B87" s="135" t="s">
        <v>133</v>
      </c>
      <c r="C87" s="207" t="s">
        <v>27</v>
      </c>
      <c r="D87" s="208"/>
      <c r="E87" s="208"/>
      <c r="F87" s="140" t="s">
        <v>133</v>
      </c>
      <c r="G87" s="141"/>
      <c r="H87" s="141"/>
      <c r="I87" s="141">
        <f>'SO-99 99.1 Naklady'!G8</f>
        <v>0</v>
      </c>
      <c r="J87" s="138" t="str">
        <f>IF(I89=0,"",I87/I89*100)</f>
        <v/>
      </c>
    </row>
    <row r="88" spans="1:10" ht="25.5" customHeight="1" x14ac:dyDescent="0.25">
      <c r="A88" s="130"/>
      <c r="B88" s="135" t="s">
        <v>134</v>
      </c>
      <c r="C88" s="207" t="s">
        <v>28</v>
      </c>
      <c r="D88" s="208"/>
      <c r="E88" s="208"/>
      <c r="F88" s="140" t="s">
        <v>134</v>
      </c>
      <c r="G88" s="141"/>
      <c r="H88" s="141"/>
      <c r="I88" s="141">
        <f>'SO-99 99.1 Naklady'!G16</f>
        <v>0</v>
      </c>
      <c r="J88" s="138" t="str">
        <f>IF(I89=0,"",I88/I89*100)</f>
        <v/>
      </c>
    </row>
    <row r="89" spans="1:10" ht="25.5" customHeight="1" x14ac:dyDescent="0.25">
      <c r="A89" s="131"/>
      <c r="B89" s="136" t="s">
        <v>1</v>
      </c>
      <c r="C89" s="136"/>
      <c r="D89" s="137"/>
      <c r="E89" s="137"/>
      <c r="F89" s="142"/>
      <c r="G89" s="143"/>
      <c r="H89" s="143"/>
      <c r="I89" s="143">
        <f>SUM(I65:I88)</f>
        <v>0</v>
      </c>
      <c r="J89" s="139">
        <f>SUM(J65:J88)</f>
        <v>0</v>
      </c>
    </row>
    <row r="90" spans="1:10" x14ac:dyDescent="0.25">
      <c r="F90" s="91"/>
      <c r="G90" s="90"/>
      <c r="H90" s="91"/>
      <c r="I90" s="90"/>
      <c r="J90" s="92"/>
    </row>
    <row r="91" spans="1:10" x14ac:dyDescent="0.25">
      <c r="F91" s="91"/>
      <c r="G91" s="90"/>
      <c r="H91" s="91"/>
      <c r="I91" s="90"/>
      <c r="J91" s="92"/>
    </row>
    <row r="92" spans="1:10" x14ac:dyDescent="0.25">
      <c r="F92" s="91"/>
      <c r="G92" s="90"/>
      <c r="H92" s="91"/>
      <c r="I92" s="90"/>
      <c r="J92" s="92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B58:E58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Header>&amp;LSezimovo Ústí - Prokopa Holého - 
vodovod, kanalizace a rekonstrukce komunikace&amp;R&amp;"Arial CE,Kurzíva"Příloha č. 2</oddHeader>
    <oddFooter>&amp;L&amp;9Zpracováno programem &amp;"Arial CE,Tučné"BUILDpower S,  © RTS, a.s.&amp;C&amp;P/&amp;N&amp;R&amp;9květen 2018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8" t="s">
        <v>6</v>
      </c>
      <c r="B1" s="248"/>
      <c r="C1" s="249"/>
      <c r="D1" s="248"/>
      <c r="E1" s="248"/>
      <c r="F1" s="248"/>
      <c r="G1" s="248"/>
    </row>
    <row r="2" spans="1:7" ht="24.9" customHeight="1" x14ac:dyDescent="0.25">
      <c r="A2" s="73" t="s">
        <v>7</v>
      </c>
      <c r="B2" s="72"/>
      <c r="C2" s="250"/>
      <c r="D2" s="250"/>
      <c r="E2" s="250"/>
      <c r="F2" s="250"/>
      <c r="G2" s="251"/>
    </row>
    <row r="3" spans="1:7" ht="24.9" customHeight="1" x14ac:dyDescent="0.25">
      <c r="A3" s="73" t="s">
        <v>8</v>
      </c>
      <c r="B3" s="72"/>
      <c r="C3" s="250"/>
      <c r="D3" s="250"/>
      <c r="E3" s="250"/>
      <c r="F3" s="250"/>
      <c r="G3" s="251"/>
    </row>
    <row r="4" spans="1:7" ht="24.9" customHeight="1" x14ac:dyDescent="0.25">
      <c r="A4" s="73" t="s">
        <v>9</v>
      </c>
      <c r="B4" s="72"/>
      <c r="C4" s="250"/>
      <c r="D4" s="250"/>
      <c r="E4" s="250"/>
      <c r="F4" s="250"/>
      <c r="G4" s="251"/>
    </row>
    <row r="5" spans="1:7" x14ac:dyDescent="0.25">
      <c r="B5" s="6"/>
      <c r="C5" s="7"/>
      <c r="D5" s="8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135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58</v>
      </c>
      <c r="C3" s="257" t="s">
        <v>59</v>
      </c>
      <c r="D3" s="258"/>
      <c r="E3" s="258"/>
      <c r="F3" s="258"/>
      <c r="G3" s="259"/>
      <c r="AC3" s="89" t="s">
        <v>138</v>
      </c>
      <c r="AG3" t="s">
        <v>139</v>
      </c>
    </row>
    <row r="4" spans="1:60" ht="24.9" customHeight="1" x14ac:dyDescent="0.25">
      <c r="A4" s="147" t="s">
        <v>9</v>
      </c>
      <c r="B4" s="148" t="s">
        <v>60</v>
      </c>
      <c r="C4" s="260" t="s">
        <v>59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133</v>
      </c>
      <c r="C8" s="180" t="s">
        <v>27</v>
      </c>
      <c r="D8" s="167"/>
      <c r="E8" s="168"/>
      <c r="F8" s="169"/>
      <c r="G8" s="169">
        <f>SUMIF(AG9:AG15,"&lt;&gt;NOR",G9:G15)</f>
        <v>0</v>
      </c>
      <c r="H8" s="169"/>
      <c r="I8" s="169">
        <f>SUM(I9:I15)</f>
        <v>0</v>
      </c>
      <c r="J8" s="169"/>
      <c r="K8" s="169">
        <f>SUM(K9:K15)</f>
        <v>0</v>
      </c>
      <c r="L8" s="169"/>
      <c r="M8" s="169">
        <f>SUM(M9:M15)</f>
        <v>0</v>
      </c>
      <c r="N8" s="169"/>
      <c r="O8" s="169">
        <f>SUM(O9:O15)</f>
        <v>0</v>
      </c>
      <c r="P8" s="169"/>
      <c r="Q8" s="169">
        <f>SUM(Q9:Q15)</f>
        <v>0</v>
      </c>
      <c r="R8" s="169"/>
      <c r="S8" s="169"/>
      <c r="T8" s="170"/>
      <c r="U8" s="164"/>
      <c r="V8" s="164">
        <f>SUM(V9:V15)</f>
        <v>0</v>
      </c>
      <c r="W8" s="164"/>
      <c r="AG8" t="s">
        <v>162</v>
      </c>
    </row>
    <row r="9" spans="1:60" outlineLevel="1" x14ac:dyDescent="0.25">
      <c r="A9" s="171">
        <v>1</v>
      </c>
      <c r="B9" s="172" t="s">
        <v>163</v>
      </c>
      <c r="C9" s="181" t="s">
        <v>164</v>
      </c>
      <c r="D9" s="173" t="s">
        <v>165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166</v>
      </c>
      <c r="T9" s="177" t="s">
        <v>167</v>
      </c>
      <c r="U9" s="163">
        <v>0</v>
      </c>
      <c r="V9" s="163">
        <f>ROUND(E9*U9,2)</f>
        <v>0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168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52" t="s">
        <v>169</v>
      </c>
      <c r="D10" s="253"/>
      <c r="E10" s="253"/>
      <c r="F10" s="253"/>
      <c r="G10" s="25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170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254" t="s">
        <v>171</v>
      </c>
      <c r="D11" s="255"/>
      <c r="E11" s="255"/>
      <c r="F11" s="255"/>
      <c r="G11" s="255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170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71">
        <v>2</v>
      </c>
      <c r="B12" s="172" t="s">
        <v>172</v>
      </c>
      <c r="C12" s="181" t="s">
        <v>173</v>
      </c>
      <c r="D12" s="173" t="s">
        <v>165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6" t="s">
        <v>166</v>
      </c>
      <c r="T12" s="177" t="s">
        <v>167</v>
      </c>
      <c r="U12" s="163">
        <v>0</v>
      </c>
      <c r="V12" s="163">
        <f>ROUND(E12*U12,2)</f>
        <v>0</v>
      </c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168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252" t="s">
        <v>169</v>
      </c>
      <c r="D13" s="253"/>
      <c r="E13" s="253"/>
      <c r="F13" s="253"/>
      <c r="G13" s="25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170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254" t="s">
        <v>198</v>
      </c>
      <c r="D14" s="255"/>
      <c r="E14" s="255"/>
      <c r="F14" s="255"/>
      <c r="G14" s="255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170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254" t="s">
        <v>174</v>
      </c>
      <c r="D15" s="255"/>
      <c r="E15" s="255"/>
      <c r="F15" s="255"/>
      <c r="G15" s="255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170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x14ac:dyDescent="0.25">
      <c r="A16" s="165" t="s">
        <v>161</v>
      </c>
      <c r="B16" s="166" t="s">
        <v>134</v>
      </c>
      <c r="C16" s="180" t="s">
        <v>28</v>
      </c>
      <c r="D16" s="167"/>
      <c r="E16" s="168"/>
      <c r="F16" s="169"/>
      <c r="G16" s="169">
        <f>SUMIF(AG17:AG38,"&lt;&gt;NOR",G17:G38)</f>
        <v>0</v>
      </c>
      <c r="H16" s="169"/>
      <c r="I16" s="169">
        <f>SUM(I17:I38)</f>
        <v>0</v>
      </c>
      <c r="J16" s="169"/>
      <c r="K16" s="169">
        <f>SUM(K17:K38)</f>
        <v>0</v>
      </c>
      <c r="L16" s="169"/>
      <c r="M16" s="169">
        <f>SUM(M17:M38)</f>
        <v>0</v>
      </c>
      <c r="N16" s="169"/>
      <c r="O16" s="169">
        <f>SUM(O17:O38)</f>
        <v>0</v>
      </c>
      <c r="P16" s="169"/>
      <c r="Q16" s="169">
        <f>SUM(Q17:Q38)</f>
        <v>0</v>
      </c>
      <c r="R16" s="169"/>
      <c r="S16" s="169"/>
      <c r="T16" s="170"/>
      <c r="U16" s="164"/>
      <c r="V16" s="164">
        <f>SUM(V17:V38)</f>
        <v>0</v>
      </c>
      <c r="W16" s="164"/>
      <c r="AG16" t="s">
        <v>162</v>
      </c>
    </row>
    <row r="17" spans="1:60" outlineLevel="1" x14ac:dyDescent="0.25">
      <c r="A17" s="171">
        <v>3</v>
      </c>
      <c r="B17" s="172" t="s">
        <v>175</v>
      </c>
      <c r="C17" s="181" t="s">
        <v>176</v>
      </c>
      <c r="D17" s="173" t="s">
        <v>165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166</v>
      </c>
      <c r="T17" s="177" t="s">
        <v>167</v>
      </c>
      <c r="U17" s="163">
        <v>0</v>
      </c>
      <c r="V17" s="163">
        <f>ROUND(E17*U17,2)</f>
        <v>0</v>
      </c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168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252" t="s">
        <v>169</v>
      </c>
      <c r="D18" s="253"/>
      <c r="E18" s="253"/>
      <c r="F18" s="253"/>
      <c r="G18" s="25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170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1" outlineLevel="1" x14ac:dyDescent="0.25">
      <c r="A19" s="161"/>
      <c r="B19" s="162"/>
      <c r="C19" s="254" t="s">
        <v>177</v>
      </c>
      <c r="D19" s="255"/>
      <c r="E19" s="255"/>
      <c r="F19" s="255"/>
      <c r="G19" s="255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170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78" t="str">
        <f>C19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71">
        <v>4</v>
      </c>
      <c r="B20" s="172" t="s">
        <v>178</v>
      </c>
      <c r="C20" s="181" t="s">
        <v>179</v>
      </c>
      <c r="D20" s="173" t="s">
        <v>165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 t="s">
        <v>166</v>
      </c>
      <c r="T20" s="177" t="s">
        <v>167</v>
      </c>
      <c r="U20" s="163">
        <v>0</v>
      </c>
      <c r="V20" s="163">
        <f>ROUND(E20*U20,2)</f>
        <v>0</v>
      </c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168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252" t="s">
        <v>169</v>
      </c>
      <c r="D21" s="253"/>
      <c r="E21" s="253"/>
      <c r="F21" s="253"/>
      <c r="G21" s="25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170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71">
        <v>5</v>
      </c>
      <c r="B22" s="172" t="s">
        <v>180</v>
      </c>
      <c r="C22" s="181" t="s">
        <v>181</v>
      </c>
      <c r="D22" s="173" t="s">
        <v>165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/>
      <c r="S22" s="176" t="s">
        <v>166</v>
      </c>
      <c r="T22" s="177" t="s">
        <v>167</v>
      </c>
      <c r="U22" s="163">
        <v>0</v>
      </c>
      <c r="V22" s="163">
        <f>ROUND(E22*U22,2)</f>
        <v>0</v>
      </c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168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252" t="s">
        <v>169</v>
      </c>
      <c r="D23" s="253"/>
      <c r="E23" s="253"/>
      <c r="F23" s="253"/>
      <c r="G23" s="25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170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71">
        <v>6</v>
      </c>
      <c r="B24" s="172" t="s">
        <v>182</v>
      </c>
      <c r="C24" s="181" t="s">
        <v>183</v>
      </c>
      <c r="D24" s="173" t="s">
        <v>165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6" t="s">
        <v>166</v>
      </c>
      <c r="T24" s="177" t="s">
        <v>167</v>
      </c>
      <c r="U24" s="163">
        <v>0</v>
      </c>
      <c r="V24" s="163">
        <f>ROUND(E24*U24,2)</f>
        <v>0</v>
      </c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168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252" t="s">
        <v>169</v>
      </c>
      <c r="D25" s="253"/>
      <c r="E25" s="253"/>
      <c r="F25" s="253"/>
      <c r="G25" s="25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170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71">
        <v>7</v>
      </c>
      <c r="B26" s="172" t="s">
        <v>184</v>
      </c>
      <c r="C26" s="181" t="s">
        <v>185</v>
      </c>
      <c r="D26" s="173" t="s">
        <v>165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/>
      <c r="S26" s="176" t="s">
        <v>166</v>
      </c>
      <c r="T26" s="177" t="s">
        <v>167</v>
      </c>
      <c r="U26" s="163">
        <v>0</v>
      </c>
      <c r="V26" s="163">
        <f>ROUND(E26*U26,2)</f>
        <v>0</v>
      </c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168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252" t="s">
        <v>169</v>
      </c>
      <c r="D27" s="253"/>
      <c r="E27" s="253"/>
      <c r="F27" s="253"/>
      <c r="G27" s="25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170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71">
        <v>8</v>
      </c>
      <c r="B28" s="172" t="s">
        <v>186</v>
      </c>
      <c r="C28" s="181" t="s">
        <v>187</v>
      </c>
      <c r="D28" s="173" t="s">
        <v>165</v>
      </c>
      <c r="E28" s="174">
        <v>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166</v>
      </c>
      <c r="T28" s="177" t="s">
        <v>167</v>
      </c>
      <c r="U28" s="163">
        <v>0</v>
      </c>
      <c r="V28" s="163">
        <f>ROUND(E28*U28,2)</f>
        <v>0</v>
      </c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168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252" t="s">
        <v>169</v>
      </c>
      <c r="D29" s="253"/>
      <c r="E29" s="253"/>
      <c r="F29" s="253"/>
      <c r="G29" s="25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170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71">
        <v>9</v>
      </c>
      <c r="B30" s="172" t="s">
        <v>188</v>
      </c>
      <c r="C30" s="181" t="s">
        <v>189</v>
      </c>
      <c r="D30" s="173" t="s">
        <v>165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166</v>
      </c>
      <c r="T30" s="177" t="s">
        <v>167</v>
      </c>
      <c r="U30" s="163">
        <v>0</v>
      </c>
      <c r="V30" s="163">
        <f>ROUND(E30*U30,2)</f>
        <v>0</v>
      </c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168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252" t="s">
        <v>169</v>
      </c>
      <c r="D31" s="253"/>
      <c r="E31" s="253"/>
      <c r="F31" s="253"/>
      <c r="G31" s="25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170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1" outlineLevel="1" x14ac:dyDescent="0.25">
      <c r="A32" s="161"/>
      <c r="B32" s="162"/>
      <c r="C32" s="254" t="s">
        <v>190</v>
      </c>
      <c r="D32" s="255"/>
      <c r="E32" s="255"/>
      <c r="F32" s="255"/>
      <c r="G32" s="255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170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78" t="str">
        <f>C32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71">
        <v>10</v>
      </c>
      <c r="B33" s="172" t="s">
        <v>191</v>
      </c>
      <c r="C33" s="181" t="s">
        <v>192</v>
      </c>
      <c r="D33" s="173" t="s">
        <v>165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166</v>
      </c>
      <c r="T33" s="177" t="s">
        <v>167</v>
      </c>
      <c r="U33" s="163">
        <v>0</v>
      </c>
      <c r="V33" s="163">
        <f>ROUND(E33*U33,2)</f>
        <v>0</v>
      </c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168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252" t="s">
        <v>169</v>
      </c>
      <c r="D34" s="253"/>
      <c r="E34" s="253"/>
      <c r="F34" s="253"/>
      <c r="G34" s="25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170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254" t="s">
        <v>193</v>
      </c>
      <c r="D35" s="255"/>
      <c r="E35" s="255"/>
      <c r="F35" s="255"/>
      <c r="G35" s="255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170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71">
        <v>11</v>
      </c>
      <c r="B36" s="172" t="s">
        <v>194</v>
      </c>
      <c r="C36" s="181" t="s">
        <v>195</v>
      </c>
      <c r="D36" s="173" t="s">
        <v>165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166</v>
      </c>
      <c r="T36" s="177" t="s">
        <v>167</v>
      </c>
      <c r="U36" s="163">
        <v>0</v>
      </c>
      <c r="V36" s="163">
        <f>ROUND(E36*U36,2)</f>
        <v>0</v>
      </c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168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252" t="s">
        <v>169</v>
      </c>
      <c r="D37" s="253"/>
      <c r="E37" s="253"/>
      <c r="F37" s="253"/>
      <c r="G37" s="25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170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ht="21" outlineLevel="1" x14ac:dyDescent="0.25">
      <c r="A38" s="161"/>
      <c r="B38" s="162"/>
      <c r="C38" s="254" t="s">
        <v>196</v>
      </c>
      <c r="D38" s="255"/>
      <c r="E38" s="255"/>
      <c r="F38" s="255"/>
      <c r="G38" s="255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170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78" t="str">
        <f>C38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8" s="154"/>
      <c r="BC38" s="154"/>
      <c r="BD38" s="154"/>
      <c r="BE38" s="154"/>
      <c r="BF38" s="154"/>
      <c r="BG38" s="154"/>
      <c r="BH38" s="154"/>
    </row>
    <row r="39" spans="1:60" x14ac:dyDescent="0.25">
      <c r="A39" s="5"/>
      <c r="B39" s="6"/>
      <c r="C39" s="182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v>15</v>
      </c>
      <c r="AF39">
        <v>21</v>
      </c>
    </row>
    <row r="40" spans="1:60" x14ac:dyDescent="0.25">
      <c r="A40" s="157"/>
      <c r="B40" s="158" t="s">
        <v>29</v>
      </c>
      <c r="C40" s="183"/>
      <c r="D40" s="159"/>
      <c r="E40" s="160"/>
      <c r="F40" s="160"/>
      <c r="G40" s="179">
        <f>G8+G16</f>
        <v>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f>SUMIF(L7:L38,AE39,G7:G38)</f>
        <v>0</v>
      </c>
      <c r="AF40">
        <f>SUMIF(L7:L38,AF39,G7:G38)</f>
        <v>0</v>
      </c>
      <c r="AG40" t="s">
        <v>197</v>
      </c>
    </row>
    <row r="41" spans="1:60" x14ac:dyDescent="0.25">
      <c r="C41" s="184"/>
      <c r="D41" s="145"/>
      <c r="AG41" t="s">
        <v>199</v>
      </c>
    </row>
    <row r="42" spans="1:60" x14ac:dyDescent="0.25">
      <c r="D42" s="145"/>
    </row>
    <row r="43" spans="1:60" x14ac:dyDescent="0.25">
      <c r="D43" s="145"/>
    </row>
    <row r="44" spans="1:60" x14ac:dyDescent="0.25">
      <c r="D44" s="145"/>
    </row>
    <row r="45" spans="1:60" x14ac:dyDescent="0.25">
      <c r="D45" s="145"/>
    </row>
    <row r="46" spans="1:60" x14ac:dyDescent="0.25">
      <c r="D46" s="145"/>
    </row>
    <row r="47" spans="1:60" x14ac:dyDescent="0.25">
      <c r="D47" s="145"/>
    </row>
    <row r="48" spans="1:60" x14ac:dyDescent="0.25">
      <c r="D48" s="145"/>
    </row>
    <row r="49" spans="4:4" x14ac:dyDescent="0.25">
      <c r="D49" s="145"/>
    </row>
    <row r="50" spans="4:4" x14ac:dyDescent="0.25">
      <c r="D50" s="145"/>
    </row>
    <row r="51" spans="4:4" x14ac:dyDescent="0.25">
      <c r="D51" s="145"/>
    </row>
    <row r="52" spans="4:4" x14ac:dyDescent="0.25">
      <c r="D52" s="145"/>
    </row>
    <row r="53" spans="4:4" x14ac:dyDescent="0.25">
      <c r="D53" s="145"/>
    </row>
    <row r="54" spans="4:4" x14ac:dyDescent="0.25">
      <c r="D54" s="145"/>
    </row>
    <row r="55" spans="4:4" x14ac:dyDescent="0.25">
      <c r="D55" s="145"/>
    </row>
    <row r="56" spans="4:4" x14ac:dyDescent="0.25">
      <c r="D56" s="145"/>
    </row>
    <row r="57" spans="4:4" x14ac:dyDescent="0.25">
      <c r="D57" s="145"/>
    </row>
    <row r="58" spans="4:4" x14ac:dyDescent="0.25">
      <c r="D58" s="145"/>
    </row>
    <row r="59" spans="4:4" x14ac:dyDescent="0.25">
      <c r="D59" s="145"/>
    </row>
    <row r="60" spans="4:4" x14ac:dyDescent="0.25">
      <c r="D60" s="145"/>
    </row>
    <row r="61" spans="4:4" x14ac:dyDescent="0.25">
      <c r="D61" s="145"/>
    </row>
    <row r="62" spans="4:4" x14ac:dyDescent="0.25">
      <c r="D62" s="145"/>
    </row>
    <row r="63" spans="4:4" x14ac:dyDescent="0.25">
      <c r="D63" s="145"/>
    </row>
    <row r="64" spans="4:4" x14ac:dyDescent="0.25">
      <c r="D64" s="145"/>
    </row>
    <row r="65" spans="4:4" x14ac:dyDescent="0.25">
      <c r="D65" s="145"/>
    </row>
    <row r="66" spans="4:4" x14ac:dyDescent="0.25">
      <c r="D66" s="145"/>
    </row>
    <row r="67" spans="4:4" x14ac:dyDescent="0.25">
      <c r="D67" s="145"/>
    </row>
    <row r="68" spans="4:4" x14ac:dyDescent="0.25">
      <c r="D68" s="145"/>
    </row>
    <row r="69" spans="4:4" x14ac:dyDescent="0.25">
      <c r="D69" s="145"/>
    </row>
    <row r="70" spans="4:4" x14ac:dyDescent="0.25">
      <c r="D70" s="145"/>
    </row>
    <row r="71" spans="4:4" x14ac:dyDescent="0.25">
      <c r="D71" s="145"/>
    </row>
    <row r="72" spans="4:4" x14ac:dyDescent="0.25">
      <c r="D72" s="145"/>
    </row>
    <row r="73" spans="4:4" x14ac:dyDescent="0.25">
      <c r="D73" s="145"/>
    </row>
    <row r="74" spans="4:4" x14ac:dyDescent="0.25">
      <c r="D74" s="145"/>
    </row>
    <row r="75" spans="4:4" x14ac:dyDescent="0.25">
      <c r="D75" s="145"/>
    </row>
    <row r="76" spans="4:4" x14ac:dyDescent="0.25">
      <c r="D76" s="145"/>
    </row>
    <row r="77" spans="4:4" x14ac:dyDescent="0.25">
      <c r="D77" s="145"/>
    </row>
    <row r="78" spans="4:4" x14ac:dyDescent="0.25">
      <c r="D78" s="145"/>
    </row>
    <row r="79" spans="4:4" x14ac:dyDescent="0.25">
      <c r="D79" s="145"/>
    </row>
    <row r="80" spans="4:4" x14ac:dyDescent="0.25">
      <c r="D80" s="145"/>
    </row>
    <row r="81" spans="4:4" x14ac:dyDescent="0.25">
      <c r="D81" s="145"/>
    </row>
    <row r="82" spans="4:4" x14ac:dyDescent="0.25">
      <c r="D82" s="145"/>
    </row>
    <row r="83" spans="4:4" x14ac:dyDescent="0.25">
      <c r="D83" s="145"/>
    </row>
    <row r="84" spans="4:4" x14ac:dyDescent="0.25">
      <c r="D84" s="145"/>
    </row>
    <row r="85" spans="4:4" x14ac:dyDescent="0.25">
      <c r="D85" s="145"/>
    </row>
    <row r="86" spans="4:4" x14ac:dyDescent="0.25">
      <c r="D86" s="145"/>
    </row>
    <row r="87" spans="4:4" x14ac:dyDescent="0.25">
      <c r="D87" s="145"/>
    </row>
    <row r="88" spans="4:4" x14ac:dyDescent="0.25">
      <c r="D88" s="145"/>
    </row>
    <row r="89" spans="4:4" x14ac:dyDescent="0.25">
      <c r="D89" s="145"/>
    </row>
    <row r="90" spans="4:4" x14ac:dyDescent="0.25">
      <c r="D90" s="145"/>
    </row>
    <row r="91" spans="4:4" x14ac:dyDescent="0.25">
      <c r="D91" s="145"/>
    </row>
    <row r="92" spans="4:4" x14ac:dyDescent="0.25">
      <c r="D92" s="145"/>
    </row>
    <row r="93" spans="4:4" x14ac:dyDescent="0.25">
      <c r="D93" s="145"/>
    </row>
    <row r="94" spans="4:4" x14ac:dyDescent="0.25">
      <c r="D94" s="145"/>
    </row>
    <row r="95" spans="4:4" x14ac:dyDescent="0.25">
      <c r="D95" s="145"/>
    </row>
    <row r="96" spans="4:4" x14ac:dyDescent="0.25">
      <c r="D96" s="145"/>
    </row>
    <row r="97" spans="4:4" x14ac:dyDescent="0.25">
      <c r="D97" s="145"/>
    </row>
    <row r="98" spans="4:4" x14ac:dyDescent="0.25">
      <c r="D98" s="145"/>
    </row>
    <row r="99" spans="4:4" x14ac:dyDescent="0.25">
      <c r="D99" s="145"/>
    </row>
    <row r="100" spans="4:4" x14ac:dyDescent="0.25">
      <c r="D100" s="145"/>
    </row>
    <row r="101" spans="4:4" x14ac:dyDescent="0.25">
      <c r="D101" s="145"/>
    </row>
    <row r="102" spans="4:4" x14ac:dyDescent="0.25">
      <c r="D102" s="145"/>
    </row>
    <row r="103" spans="4:4" x14ac:dyDescent="0.25">
      <c r="D103" s="145"/>
    </row>
    <row r="104" spans="4:4" x14ac:dyDescent="0.25">
      <c r="D104" s="145"/>
    </row>
    <row r="105" spans="4:4" x14ac:dyDescent="0.25">
      <c r="D105" s="145"/>
    </row>
    <row r="106" spans="4:4" x14ac:dyDescent="0.25">
      <c r="D106" s="145"/>
    </row>
    <row r="107" spans="4:4" x14ac:dyDescent="0.25">
      <c r="D107" s="145"/>
    </row>
    <row r="108" spans="4:4" x14ac:dyDescent="0.25">
      <c r="D108" s="145"/>
    </row>
    <row r="109" spans="4:4" x14ac:dyDescent="0.25">
      <c r="D109" s="145"/>
    </row>
    <row r="110" spans="4:4" x14ac:dyDescent="0.25">
      <c r="D110" s="145"/>
    </row>
    <row r="111" spans="4:4" x14ac:dyDescent="0.25">
      <c r="D111" s="145"/>
    </row>
    <row r="112" spans="4:4" x14ac:dyDescent="0.25">
      <c r="D112" s="145"/>
    </row>
    <row r="113" spans="4:4" x14ac:dyDescent="0.25">
      <c r="D113" s="145"/>
    </row>
    <row r="114" spans="4:4" x14ac:dyDescent="0.25">
      <c r="D114" s="145"/>
    </row>
    <row r="115" spans="4:4" x14ac:dyDescent="0.25">
      <c r="D115" s="145"/>
    </row>
    <row r="116" spans="4:4" x14ac:dyDescent="0.25">
      <c r="D116" s="145"/>
    </row>
    <row r="117" spans="4:4" x14ac:dyDescent="0.25">
      <c r="D117" s="145"/>
    </row>
    <row r="118" spans="4:4" x14ac:dyDescent="0.25">
      <c r="D118" s="145"/>
    </row>
    <row r="119" spans="4:4" x14ac:dyDescent="0.25">
      <c r="D119" s="145"/>
    </row>
    <row r="120" spans="4:4" x14ac:dyDescent="0.25">
      <c r="D120" s="145"/>
    </row>
    <row r="121" spans="4:4" x14ac:dyDescent="0.25">
      <c r="D121" s="145"/>
    </row>
    <row r="122" spans="4:4" x14ac:dyDescent="0.25">
      <c r="D122" s="145"/>
    </row>
    <row r="123" spans="4:4" x14ac:dyDescent="0.25">
      <c r="D123" s="145"/>
    </row>
    <row r="124" spans="4:4" x14ac:dyDescent="0.25">
      <c r="D124" s="145"/>
    </row>
    <row r="125" spans="4:4" x14ac:dyDescent="0.25">
      <c r="D125" s="145"/>
    </row>
    <row r="126" spans="4:4" x14ac:dyDescent="0.25">
      <c r="D126" s="145"/>
    </row>
    <row r="127" spans="4:4" x14ac:dyDescent="0.25">
      <c r="D127" s="145"/>
    </row>
    <row r="128" spans="4:4" x14ac:dyDescent="0.25">
      <c r="D128" s="145"/>
    </row>
    <row r="129" spans="4:4" x14ac:dyDescent="0.25">
      <c r="D129" s="145"/>
    </row>
    <row r="130" spans="4:4" x14ac:dyDescent="0.25">
      <c r="D130" s="145"/>
    </row>
    <row r="131" spans="4:4" x14ac:dyDescent="0.25">
      <c r="D131" s="145"/>
    </row>
    <row r="132" spans="4:4" x14ac:dyDescent="0.25">
      <c r="D132" s="145"/>
    </row>
    <row r="133" spans="4:4" x14ac:dyDescent="0.25">
      <c r="D133" s="145"/>
    </row>
    <row r="134" spans="4:4" x14ac:dyDescent="0.25">
      <c r="D134" s="145"/>
    </row>
    <row r="135" spans="4:4" x14ac:dyDescent="0.25">
      <c r="D135" s="145"/>
    </row>
    <row r="136" spans="4:4" x14ac:dyDescent="0.25">
      <c r="D136" s="145"/>
    </row>
    <row r="137" spans="4:4" x14ac:dyDescent="0.25">
      <c r="D137" s="145"/>
    </row>
    <row r="138" spans="4:4" x14ac:dyDescent="0.25">
      <c r="D138" s="145"/>
    </row>
    <row r="139" spans="4:4" x14ac:dyDescent="0.25">
      <c r="D139" s="145"/>
    </row>
    <row r="140" spans="4:4" x14ac:dyDescent="0.25">
      <c r="D140" s="145"/>
    </row>
    <row r="141" spans="4:4" x14ac:dyDescent="0.25">
      <c r="D141" s="145"/>
    </row>
    <row r="142" spans="4:4" x14ac:dyDescent="0.25">
      <c r="D142" s="145"/>
    </row>
    <row r="143" spans="4:4" x14ac:dyDescent="0.25">
      <c r="D143" s="145"/>
    </row>
    <row r="144" spans="4:4" x14ac:dyDescent="0.25">
      <c r="D144" s="145"/>
    </row>
    <row r="145" spans="4:4" x14ac:dyDescent="0.25">
      <c r="D145" s="145"/>
    </row>
    <row r="146" spans="4:4" x14ac:dyDescent="0.25">
      <c r="D146" s="145"/>
    </row>
    <row r="147" spans="4:4" x14ac:dyDescent="0.25">
      <c r="D147" s="145"/>
    </row>
    <row r="148" spans="4:4" x14ac:dyDescent="0.25">
      <c r="D148" s="145"/>
    </row>
    <row r="149" spans="4:4" x14ac:dyDescent="0.25">
      <c r="D149" s="145"/>
    </row>
    <row r="150" spans="4:4" x14ac:dyDescent="0.25">
      <c r="D150" s="145"/>
    </row>
    <row r="151" spans="4:4" x14ac:dyDescent="0.25">
      <c r="D151" s="145"/>
    </row>
    <row r="152" spans="4:4" x14ac:dyDescent="0.25">
      <c r="D152" s="145"/>
    </row>
    <row r="153" spans="4:4" x14ac:dyDescent="0.25">
      <c r="D153" s="145"/>
    </row>
    <row r="154" spans="4:4" x14ac:dyDescent="0.25">
      <c r="D154" s="145"/>
    </row>
    <row r="155" spans="4:4" x14ac:dyDescent="0.25">
      <c r="D155" s="145"/>
    </row>
    <row r="156" spans="4:4" x14ac:dyDescent="0.25">
      <c r="D156" s="145"/>
    </row>
    <row r="157" spans="4:4" x14ac:dyDescent="0.25">
      <c r="D157" s="145"/>
    </row>
    <row r="158" spans="4:4" x14ac:dyDescent="0.25">
      <c r="D158" s="145"/>
    </row>
    <row r="159" spans="4:4" x14ac:dyDescent="0.25">
      <c r="D159" s="145"/>
    </row>
    <row r="160" spans="4:4" x14ac:dyDescent="0.25">
      <c r="D160" s="145"/>
    </row>
    <row r="161" spans="4:4" x14ac:dyDescent="0.25">
      <c r="D161" s="145"/>
    </row>
    <row r="162" spans="4:4" x14ac:dyDescent="0.25">
      <c r="D162" s="145"/>
    </row>
    <row r="163" spans="4:4" x14ac:dyDescent="0.25">
      <c r="D163" s="145"/>
    </row>
    <row r="164" spans="4:4" x14ac:dyDescent="0.25">
      <c r="D164" s="145"/>
    </row>
    <row r="165" spans="4:4" x14ac:dyDescent="0.25">
      <c r="D165" s="145"/>
    </row>
    <row r="166" spans="4:4" x14ac:dyDescent="0.25">
      <c r="D166" s="145"/>
    </row>
    <row r="167" spans="4:4" x14ac:dyDescent="0.25">
      <c r="D167" s="145"/>
    </row>
    <row r="168" spans="4:4" x14ac:dyDescent="0.25">
      <c r="D168" s="145"/>
    </row>
    <row r="169" spans="4:4" x14ac:dyDescent="0.25">
      <c r="D169" s="145"/>
    </row>
    <row r="170" spans="4:4" x14ac:dyDescent="0.25">
      <c r="D170" s="145"/>
    </row>
    <row r="171" spans="4:4" x14ac:dyDescent="0.25">
      <c r="D171" s="145"/>
    </row>
    <row r="172" spans="4:4" x14ac:dyDescent="0.25">
      <c r="D172" s="145"/>
    </row>
    <row r="173" spans="4:4" x14ac:dyDescent="0.25">
      <c r="D173" s="145"/>
    </row>
    <row r="174" spans="4:4" x14ac:dyDescent="0.25">
      <c r="D174" s="145"/>
    </row>
    <row r="175" spans="4:4" x14ac:dyDescent="0.25">
      <c r="D175" s="145"/>
    </row>
    <row r="176" spans="4:4" x14ac:dyDescent="0.25">
      <c r="D176" s="145"/>
    </row>
    <row r="177" spans="4:4" x14ac:dyDescent="0.25">
      <c r="D177" s="145"/>
    </row>
    <row r="178" spans="4:4" x14ac:dyDescent="0.25">
      <c r="D178" s="145"/>
    </row>
    <row r="179" spans="4:4" x14ac:dyDescent="0.25">
      <c r="D179" s="145"/>
    </row>
    <row r="180" spans="4:4" x14ac:dyDescent="0.25">
      <c r="D180" s="145"/>
    </row>
    <row r="181" spans="4:4" x14ac:dyDescent="0.25">
      <c r="D181" s="145"/>
    </row>
    <row r="182" spans="4:4" x14ac:dyDescent="0.25">
      <c r="D182" s="145"/>
    </row>
    <row r="183" spans="4:4" x14ac:dyDescent="0.25">
      <c r="D183" s="145"/>
    </row>
    <row r="184" spans="4:4" x14ac:dyDescent="0.25">
      <c r="D184" s="145"/>
    </row>
    <row r="185" spans="4:4" x14ac:dyDescent="0.25">
      <c r="D185" s="145"/>
    </row>
    <row r="186" spans="4:4" x14ac:dyDescent="0.25">
      <c r="D186" s="145"/>
    </row>
    <row r="187" spans="4:4" x14ac:dyDescent="0.25">
      <c r="D187" s="145"/>
    </row>
    <row r="188" spans="4:4" x14ac:dyDescent="0.25">
      <c r="D188" s="145"/>
    </row>
    <row r="189" spans="4:4" x14ac:dyDescent="0.25">
      <c r="D189" s="145"/>
    </row>
    <row r="190" spans="4:4" x14ac:dyDescent="0.25">
      <c r="D190" s="145"/>
    </row>
    <row r="191" spans="4:4" x14ac:dyDescent="0.25">
      <c r="D191" s="145"/>
    </row>
    <row r="192" spans="4:4" x14ac:dyDescent="0.25">
      <c r="D192" s="145"/>
    </row>
    <row r="193" spans="4:4" x14ac:dyDescent="0.25">
      <c r="D193" s="145"/>
    </row>
    <row r="194" spans="4:4" x14ac:dyDescent="0.25">
      <c r="D194" s="145"/>
    </row>
    <row r="195" spans="4:4" x14ac:dyDescent="0.25">
      <c r="D195" s="145"/>
    </row>
    <row r="196" spans="4:4" x14ac:dyDescent="0.25">
      <c r="D196" s="145"/>
    </row>
    <row r="197" spans="4:4" x14ac:dyDescent="0.25">
      <c r="D197" s="145"/>
    </row>
    <row r="198" spans="4:4" x14ac:dyDescent="0.25">
      <c r="D198" s="145"/>
    </row>
    <row r="199" spans="4:4" x14ac:dyDescent="0.25">
      <c r="D199" s="145"/>
    </row>
    <row r="200" spans="4:4" x14ac:dyDescent="0.25">
      <c r="D200" s="145"/>
    </row>
    <row r="201" spans="4:4" x14ac:dyDescent="0.25">
      <c r="D201" s="145"/>
    </row>
    <row r="202" spans="4:4" x14ac:dyDescent="0.25">
      <c r="D202" s="145"/>
    </row>
    <row r="203" spans="4:4" x14ac:dyDescent="0.25">
      <c r="D203" s="145"/>
    </row>
    <row r="204" spans="4:4" x14ac:dyDescent="0.25">
      <c r="D204" s="145"/>
    </row>
    <row r="205" spans="4:4" x14ac:dyDescent="0.25">
      <c r="D205" s="145"/>
    </row>
    <row r="206" spans="4:4" x14ac:dyDescent="0.25">
      <c r="D206" s="145"/>
    </row>
    <row r="207" spans="4:4" x14ac:dyDescent="0.25">
      <c r="D207" s="145"/>
    </row>
    <row r="208" spans="4:4" x14ac:dyDescent="0.25">
      <c r="D208" s="145"/>
    </row>
    <row r="209" spans="4:4" x14ac:dyDescent="0.25">
      <c r="D209" s="145"/>
    </row>
    <row r="210" spans="4:4" x14ac:dyDescent="0.25">
      <c r="D210" s="145"/>
    </row>
    <row r="211" spans="4:4" x14ac:dyDescent="0.25">
      <c r="D211" s="145"/>
    </row>
    <row r="212" spans="4:4" x14ac:dyDescent="0.25">
      <c r="D212" s="145"/>
    </row>
    <row r="213" spans="4:4" x14ac:dyDescent="0.25">
      <c r="D213" s="145"/>
    </row>
    <row r="214" spans="4:4" x14ac:dyDescent="0.25">
      <c r="D214" s="145"/>
    </row>
    <row r="215" spans="4:4" x14ac:dyDescent="0.25">
      <c r="D215" s="145"/>
    </row>
    <row r="216" spans="4:4" x14ac:dyDescent="0.25">
      <c r="D216" s="145"/>
    </row>
    <row r="217" spans="4:4" x14ac:dyDescent="0.25">
      <c r="D217" s="145"/>
    </row>
    <row r="218" spans="4:4" x14ac:dyDescent="0.25">
      <c r="D218" s="145"/>
    </row>
    <row r="219" spans="4:4" x14ac:dyDescent="0.25">
      <c r="D219" s="145"/>
    </row>
    <row r="220" spans="4:4" x14ac:dyDescent="0.25">
      <c r="D220" s="145"/>
    </row>
    <row r="221" spans="4:4" x14ac:dyDescent="0.25">
      <c r="D221" s="145"/>
    </row>
    <row r="222" spans="4:4" x14ac:dyDescent="0.25">
      <c r="D222" s="145"/>
    </row>
    <row r="223" spans="4:4" x14ac:dyDescent="0.25">
      <c r="D223" s="145"/>
    </row>
    <row r="224" spans="4:4" x14ac:dyDescent="0.25">
      <c r="D224" s="145"/>
    </row>
    <row r="225" spans="4:4" x14ac:dyDescent="0.25">
      <c r="D225" s="145"/>
    </row>
    <row r="226" spans="4:4" x14ac:dyDescent="0.25">
      <c r="D226" s="145"/>
    </row>
    <row r="227" spans="4:4" x14ac:dyDescent="0.25">
      <c r="D227" s="145"/>
    </row>
    <row r="228" spans="4:4" x14ac:dyDescent="0.25">
      <c r="D228" s="145"/>
    </row>
    <row r="229" spans="4:4" x14ac:dyDescent="0.25">
      <c r="D229" s="145"/>
    </row>
    <row r="230" spans="4:4" x14ac:dyDescent="0.25">
      <c r="D230" s="145"/>
    </row>
    <row r="231" spans="4:4" x14ac:dyDescent="0.25">
      <c r="D231" s="145"/>
    </row>
    <row r="232" spans="4:4" x14ac:dyDescent="0.25">
      <c r="D232" s="145"/>
    </row>
    <row r="233" spans="4:4" x14ac:dyDescent="0.25">
      <c r="D233" s="145"/>
    </row>
    <row r="234" spans="4:4" x14ac:dyDescent="0.25">
      <c r="D234" s="145"/>
    </row>
    <row r="235" spans="4:4" x14ac:dyDescent="0.25">
      <c r="D235" s="145"/>
    </row>
    <row r="236" spans="4:4" x14ac:dyDescent="0.25">
      <c r="D236" s="145"/>
    </row>
    <row r="237" spans="4:4" x14ac:dyDescent="0.25">
      <c r="D237" s="145"/>
    </row>
    <row r="238" spans="4:4" x14ac:dyDescent="0.25">
      <c r="D238" s="145"/>
    </row>
    <row r="239" spans="4:4" x14ac:dyDescent="0.25">
      <c r="D239" s="145"/>
    </row>
    <row r="240" spans="4:4" x14ac:dyDescent="0.25">
      <c r="D240" s="145"/>
    </row>
    <row r="241" spans="4:4" x14ac:dyDescent="0.25">
      <c r="D241" s="145"/>
    </row>
    <row r="242" spans="4:4" x14ac:dyDescent="0.25">
      <c r="D242" s="145"/>
    </row>
    <row r="243" spans="4:4" x14ac:dyDescent="0.25">
      <c r="D243" s="145"/>
    </row>
    <row r="244" spans="4:4" x14ac:dyDescent="0.25">
      <c r="D244" s="145"/>
    </row>
    <row r="245" spans="4:4" x14ac:dyDescent="0.25">
      <c r="D245" s="145"/>
    </row>
    <row r="246" spans="4:4" x14ac:dyDescent="0.25">
      <c r="D246" s="145"/>
    </row>
    <row r="247" spans="4:4" x14ac:dyDescent="0.25">
      <c r="D247" s="145"/>
    </row>
    <row r="248" spans="4:4" x14ac:dyDescent="0.25">
      <c r="D248" s="145"/>
    </row>
    <row r="249" spans="4:4" x14ac:dyDescent="0.25">
      <c r="D249" s="145"/>
    </row>
    <row r="250" spans="4:4" x14ac:dyDescent="0.25">
      <c r="D250" s="145"/>
    </row>
    <row r="251" spans="4:4" x14ac:dyDescent="0.25">
      <c r="D251" s="145"/>
    </row>
    <row r="252" spans="4:4" x14ac:dyDescent="0.25">
      <c r="D252" s="145"/>
    </row>
    <row r="253" spans="4:4" x14ac:dyDescent="0.25">
      <c r="D253" s="145"/>
    </row>
    <row r="254" spans="4:4" x14ac:dyDescent="0.25">
      <c r="D254" s="145"/>
    </row>
    <row r="255" spans="4:4" x14ac:dyDescent="0.25">
      <c r="D255" s="145"/>
    </row>
    <row r="256" spans="4:4" x14ac:dyDescent="0.25">
      <c r="D256" s="145"/>
    </row>
    <row r="257" spans="4:4" x14ac:dyDescent="0.25">
      <c r="D257" s="145"/>
    </row>
    <row r="258" spans="4:4" x14ac:dyDescent="0.25">
      <c r="D258" s="145"/>
    </row>
    <row r="259" spans="4:4" x14ac:dyDescent="0.25">
      <c r="D259" s="145"/>
    </row>
    <row r="260" spans="4:4" x14ac:dyDescent="0.25">
      <c r="D260" s="145"/>
    </row>
    <row r="261" spans="4:4" x14ac:dyDescent="0.25">
      <c r="D261" s="145"/>
    </row>
    <row r="262" spans="4:4" x14ac:dyDescent="0.25">
      <c r="D262" s="145"/>
    </row>
    <row r="263" spans="4:4" x14ac:dyDescent="0.25">
      <c r="D263" s="145"/>
    </row>
    <row r="264" spans="4:4" x14ac:dyDescent="0.25">
      <c r="D264" s="145"/>
    </row>
    <row r="265" spans="4:4" x14ac:dyDescent="0.25">
      <c r="D265" s="145"/>
    </row>
    <row r="266" spans="4:4" x14ac:dyDescent="0.25">
      <c r="D266" s="145"/>
    </row>
    <row r="267" spans="4:4" x14ac:dyDescent="0.25">
      <c r="D267" s="145"/>
    </row>
    <row r="268" spans="4:4" x14ac:dyDescent="0.25">
      <c r="D268" s="145"/>
    </row>
    <row r="269" spans="4:4" x14ac:dyDescent="0.25">
      <c r="D269" s="145"/>
    </row>
    <row r="270" spans="4:4" x14ac:dyDescent="0.25">
      <c r="D270" s="145"/>
    </row>
    <row r="271" spans="4:4" x14ac:dyDescent="0.25">
      <c r="D271" s="145"/>
    </row>
    <row r="272" spans="4:4" x14ac:dyDescent="0.25">
      <c r="D272" s="145"/>
    </row>
    <row r="273" spans="4:4" x14ac:dyDescent="0.25">
      <c r="D273" s="145"/>
    </row>
    <row r="274" spans="4:4" x14ac:dyDescent="0.25">
      <c r="D274" s="145"/>
    </row>
    <row r="275" spans="4:4" x14ac:dyDescent="0.25">
      <c r="D275" s="145"/>
    </row>
    <row r="276" spans="4:4" x14ac:dyDescent="0.25">
      <c r="D276" s="145"/>
    </row>
    <row r="277" spans="4:4" x14ac:dyDescent="0.25">
      <c r="D277" s="145"/>
    </row>
    <row r="278" spans="4:4" x14ac:dyDescent="0.25">
      <c r="D278" s="145"/>
    </row>
    <row r="279" spans="4:4" x14ac:dyDescent="0.25">
      <c r="D279" s="145"/>
    </row>
    <row r="280" spans="4:4" x14ac:dyDescent="0.25">
      <c r="D280" s="145"/>
    </row>
    <row r="281" spans="4:4" x14ac:dyDescent="0.25">
      <c r="D281" s="145"/>
    </row>
    <row r="282" spans="4:4" x14ac:dyDescent="0.25">
      <c r="D282" s="145"/>
    </row>
    <row r="283" spans="4:4" x14ac:dyDescent="0.25">
      <c r="D283" s="145"/>
    </row>
    <row r="284" spans="4:4" x14ac:dyDescent="0.25">
      <c r="D284" s="145"/>
    </row>
    <row r="285" spans="4:4" x14ac:dyDescent="0.25">
      <c r="D285" s="145"/>
    </row>
    <row r="286" spans="4:4" x14ac:dyDescent="0.25">
      <c r="D286" s="145"/>
    </row>
    <row r="287" spans="4:4" x14ac:dyDescent="0.25">
      <c r="D287" s="145"/>
    </row>
    <row r="288" spans="4:4" x14ac:dyDescent="0.25">
      <c r="D288" s="145"/>
    </row>
    <row r="289" spans="4:4" x14ac:dyDescent="0.25">
      <c r="D289" s="145"/>
    </row>
    <row r="290" spans="4:4" x14ac:dyDescent="0.25">
      <c r="D290" s="145"/>
    </row>
    <row r="291" spans="4:4" x14ac:dyDescent="0.25">
      <c r="D291" s="145"/>
    </row>
    <row r="292" spans="4:4" x14ac:dyDescent="0.25">
      <c r="D292" s="145"/>
    </row>
    <row r="293" spans="4:4" x14ac:dyDescent="0.25">
      <c r="D293" s="145"/>
    </row>
    <row r="294" spans="4:4" x14ac:dyDescent="0.25">
      <c r="D294" s="145"/>
    </row>
    <row r="295" spans="4:4" x14ac:dyDescent="0.25">
      <c r="D295" s="145"/>
    </row>
    <row r="296" spans="4:4" x14ac:dyDescent="0.25">
      <c r="D296" s="145"/>
    </row>
    <row r="297" spans="4:4" x14ac:dyDescent="0.25">
      <c r="D297" s="145"/>
    </row>
    <row r="298" spans="4:4" x14ac:dyDescent="0.25">
      <c r="D298" s="145"/>
    </row>
    <row r="299" spans="4:4" x14ac:dyDescent="0.25">
      <c r="D299" s="145"/>
    </row>
    <row r="300" spans="4:4" x14ac:dyDescent="0.25">
      <c r="D300" s="145"/>
    </row>
    <row r="301" spans="4:4" x14ac:dyDescent="0.25">
      <c r="D301" s="145"/>
    </row>
    <row r="302" spans="4:4" x14ac:dyDescent="0.25">
      <c r="D302" s="145"/>
    </row>
    <row r="303" spans="4:4" x14ac:dyDescent="0.25">
      <c r="D303" s="145"/>
    </row>
    <row r="304" spans="4:4" x14ac:dyDescent="0.25">
      <c r="D304" s="145"/>
    </row>
    <row r="305" spans="4:4" x14ac:dyDescent="0.25">
      <c r="D305" s="145"/>
    </row>
    <row r="306" spans="4:4" x14ac:dyDescent="0.25">
      <c r="D306" s="145"/>
    </row>
    <row r="307" spans="4:4" x14ac:dyDescent="0.25">
      <c r="D307" s="145"/>
    </row>
    <row r="308" spans="4:4" x14ac:dyDescent="0.25">
      <c r="D308" s="145"/>
    </row>
    <row r="309" spans="4:4" x14ac:dyDescent="0.25">
      <c r="D309" s="145"/>
    </row>
    <row r="310" spans="4:4" x14ac:dyDescent="0.25">
      <c r="D310" s="145"/>
    </row>
    <row r="311" spans="4:4" x14ac:dyDescent="0.25">
      <c r="D311" s="145"/>
    </row>
    <row r="312" spans="4:4" x14ac:dyDescent="0.25">
      <c r="D312" s="145"/>
    </row>
    <row r="313" spans="4:4" x14ac:dyDescent="0.25">
      <c r="D313" s="145"/>
    </row>
    <row r="314" spans="4:4" x14ac:dyDescent="0.25">
      <c r="D314" s="145"/>
    </row>
    <row r="315" spans="4:4" x14ac:dyDescent="0.25">
      <c r="D315" s="145"/>
    </row>
    <row r="316" spans="4:4" x14ac:dyDescent="0.25">
      <c r="D316" s="145"/>
    </row>
    <row r="317" spans="4:4" x14ac:dyDescent="0.25">
      <c r="D317" s="145"/>
    </row>
    <row r="318" spans="4:4" x14ac:dyDescent="0.25">
      <c r="D318" s="145"/>
    </row>
    <row r="319" spans="4:4" x14ac:dyDescent="0.25">
      <c r="D319" s="145"/>
    </row>
    <row r="320" spans="4:4" x14ac:dyDescent="0.25">
      <c r="D320" s="145"/>
    </row>
    <row r="321" spans="4:4" x14ac:dyDescent="0.25">
      <c r="D321" s="145"/>
    </row>
    <row r="322" spans="4:4" x14ac:dyDescent="0.25">
      <c r="D322" s="145"/>
    </row>
    <row r="323" spans="4:4" x14ac:dyDescent="0.25">
      <c r="D323" s="145"/>
    </row>
    <row r="324" spans="4:4" x14ac:dyDescent="0.25">
      <c r="D324" s="145"/>
    </row>
    <row r="325" spans="4:4" x14ac:dyDescent="0.25">
      <c r="D325" s="145"/>
    </row>
    <row r="326" spans="4:4" x14ac:dyDescent="0.25">
      <c r="D326" s="145"/>
    </row>
    <row r="327" spans="4:4" x14ac:dyDescent="0.25">
      <c r="D327" s="145"/>
    </row>
    <row r="328" spans="4:4" x14ac:dyDescent="0.25">
      <c r="D328" s="145"/>
    </row>
    <row r="329" spans="4:4" x14ac:dyDescent="0.25">
      <c r="D329" s="145"/>
    </row>
    <row r="330" spans="4:4" x14ac:dyDescent="0.25">
      <c r="D330" s="145"/>
    </row>
    <row r="331" spans="4:4" x14ac:dyDescent="0.25">
      <c r="D331" s="145"/>
    </row>
    <row r="332" spans="4:4" x14ac:dyDescent="0.25">
      <c r="D332" s="145"/>
    </row>
    <row r="333" spans="4:4" x14ac:dyDescent="0.25">
      <c r="D333" s="145"/>
    </row>
    <row r="334" spans="4:4" x14ac:dyDescent="0.25">
      <c r="D334" s="145"/>
    </row>
    <row r="335" spans="4:4" x14ac:dyDescent="0.25">
      <c r="D335" s="145"/>
    </row>
    <row r="336" spans="4:4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22">
    <mergeCell ref="C21:G21"/>
    <mergeCell ref="A1:G1"/>
    <mergeCell ref="C2:G2"/>
    <mergeCell ref="C3:G3"/>
    <mergeCell ref="C4:G4"/>
    <mergeCell ref="C10:G10"/>
    <mergeCell ref="C11:G11"/>
    <mergeCell ref="C13:G13"/>
    <mergeCell ref="C14:G14"/>
    <mergeCell ref="C15:G15"/>
    <mergeCell ref="C18:G18"/>
    <mergeCell ref="C19:G19"/>
    <mergeCell ref="C34:G34"/>
    <mergeCell ref="C35:G35"/>
    <mergeCell ref="C37:G37"/>
    <mergeCell ref="C38:G38"/>
    <mergeCell ref="C23:G23"/>
    <mergeCell ref="C25:G25"/>
    <mergeCell ref="C27:G27"/>
    <mergeCell ref="C29:G29"/>
    <mergeCell ref="C31:G31"/>
    <mergeCell ref="C32:G32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&amp;LOstatní a vedlejší náklady&amp;C&amp;P/&amp;N&amp;Rkvěten 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58" activePane="bottomLeft" state="frozen"/>
      <selection pane="bottomLeft" activeCell="C556" sqref="C556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61</v>
      </c>
      <c r="C3" s="257" t="s">
        <v>62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63</v>
      </c>
      <c r="C4" s="260" t="s">
        <v>62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91</v>
      </c>
      <c r="C8" s="180" t="s">
        <v>92</v>
      </c>
      <c r="D8" s="167"/>
      <c r="E8" s="168"/>
      <c r="F8" s="169"/>
      <c r="G8" s="169">
        <f>SUMIF(AG9:AG294,"&lt;&gt;NOR",G9:G294)</f>
        <v>0</v>
      </c>
      <c r="H8" s="169"/>
      <c r="I8" s="169">
        <f>SUM(I9:I294)</f>
        <v>0</v>
      </c>
      <c r="J8" s="169"/>
      <c r="K8" s="169">
        <f>SUM(K9:K294)</f>
        <v>0</v>
      </c>
      <c r="L8" s="169"/>
      <c r="M8" s="169">
        <f>SUM(M9:M294)</f>
        <v>0</v>
      </c>
      <c r="N8" s="169"/>
      <c r="O8" s="169">
        <f>SUM(O9:O294)</f>
        <v>1114.05</v>
      </c>
      <c r="P8" s="169"/>
      <c r="Q8" s="169">
        <f>SUM(Q9:Q294)</f>
        <v>0</v>
      </c>
      <c r="R8" s="169"/>
      <c r="S8" s="169"/>
      <c r="T8" s="170"/>
      <c r="U8" s="164"/>
      <c r="V8" s="164">
        <f>SUM(V9:V294)</f>
        <v>4334.03</v>
      </c>
      <c r="W8" s="164"/>
      <c r="AG8" t="s">
        <v>162</v>
      </c>
    </row>
    <row r="9" spans="1:60" ht="20.399999999999999" outlineLevel="1" x14ac:dyDescent="0.25">
      <c r="A9" s="171">
        <v>1</v>
      </c>
      <c r="B9" s="172" t="s">
        <v>202</v>
      </c>
      <c r="C9" s="181" t="s">
        <v>203</v>
      </c>
      <c r="D9" s="173" t="s">
        <v>204</v>
      </c>
      <c r="E9" s="174">
        <v>770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205</v>
      </c>
      <c r="S9" s="176" t="s">
        <v>206</v>
      </c>
      <c r="T9" s="177" t="s">
        <v>206</v>
      </c>
      <c r="U9" s="163">
        <v>0.20300000000000001</v>
      </c>
      <c r="V9" s="163">
        <f>ROUND(E9*U9,2)</f>
        <v>156.31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63" t="s">
        <v>208</v>
      </c>
      <c r="D10" s="264"/>
      <c r="E10" s="264"/>
      <c r="F10" s="264"/>
      <c r="G10" s="264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209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78" t="str">
        <f>C10</f>
        <v>na vzdálenost (výšku) od hladiny vody v jímce po výšku roviny proložené osou nejvyššího bodu výtlačného potrubí, odpadní potrubí v délce do 20 m,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254" t="s">
        <v>210</v>
      </c>
      <c r="D11" s="255"/>
      <c r="E11" s="255"/>
      <c r="F11" s="255"/>
      <c r="G11" s="255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170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91" t="s">
        <v>211</v>
      </c>
      <c r="D12" s="185"/>
      <c r="E12" s="186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212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92" t="s">
        <v>213</v>
      </c>
      <c r="D13" s="187"/>
      <c r="E13" s="188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212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93" t="s">
        <v>214</v>
      </c>
      <c r="D14" s="187"/>
      <c r="E14" s="188">
        <v>259.99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212</v>
      </c>
      <c r="AH14" s="154">
        <v>2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3" t="s">
        <v>215</v>
      </c>
      <c r="D15" s="187"/>
      <c r="E15" s="188">
        <v>10.3996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212</v>
      </c>
      <c r="AH15" s="154">
        <v>2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93" t="s">
        <v>216</v>
      </c>
      <c r="D16" s="187"/>
      <c r="E16" s="188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212</v>
      </c>
      <c r="AH16" s="154">
        <v>2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2" t="s">
        <v>217</v>
      </c>
      <c r="D17" s="187"/>
      <c r="E17" s="188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212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91" t="s">
        <v>218</v>
      </c>
      <c r="D18" s="185"/>
      <c r="E18" s="186">
        <v>770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212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0.399999999999999" outlineLevel="1" x14ac:dyDescent="0.25">
      <c r="A19" s="171">
        <v>2</v>
      </c>
      <c r="B19" s="172" t="s">
        <v>219</v>
      </c>
      <c r="C19" s="181" t="s">
        <v>220</v>
      </c>
      <c r="D19" s="173" t="s">
        <v>221</v>
      </c>
      <c r="E19" s="174">
        <v>77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205</v>
      </c>
      <c r="S19" s="176" t="s">
        <v>206</v>
      </c>
      <c r="T19" s="177" t="s">
        <v>206</v>
      </c>
      <c r="U19" s="163">
        <v>0</v>
      </c>
      <c r="V19" s="163">
        <f>ROUND(E19*U19,2)</f>
        <v>0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207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1" outlineLevel="1" x14ac:dyDescent="0.25">
      <c r="A20" s="161"/>
      <c r="B20" s="162"/>
      <c r="C20" s="263" t="s">
        <v>222</v>
      </c>
      <c r="D20" s="264"/>
      <c r="E20" s="264"/>
      <c r="F20" s="264"/>
      <c r="G20" s="264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209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78" t="str">
        <f>C20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91" t="s">
        <v>211</v>
      </c>
      <c r="D21" s="185"/>
      <c r="E21" s="18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212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92" t="s">
        <v>213</v>
      </c>
      <c r="D22" s="187"/>
      <c r="E22" s="188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212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93" t="s">
        <v>214</v>
      </c>
      <c r="D23" s="187"/>
      <c r="E23" s="188">
        <v>259.99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212</v>
      </c>
      <c r="AH23" s="154">
        <v>2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93" t="s">
        <v>215</v>
      </c>
      <c r="D24" s="187"/>
      <c r="E24" s="188">
        <v>10.3996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212</v>
      </c>
      <c r="AH24" s="154">
        <v>2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92" t="s">
        <v>217</v>
      </c>
      <c r="D25" s="187"/>
      <c r="E25" s="188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212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91" t="s">
        <v>223</v>
      </c>
      <c r="D26" s="185"/>
      <c r="E26" s="186">
        <v>77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212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0.399999999999999" outlineLevel="1" x14ac:dyDescent="0.25">
      <c r="A27" s="171">
        <v>3</v>
      </c>
      <c r="B27" s="172" t="s">
        <v>224</v>
      </c>
      <c r="C27" s="181" t="s">
        <v>225</v>
      </c>
      <c r="D27" s="173" t="s">
        <v>226</v>
      </c>
      <c r="E27" s="174">
        <v>26.61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1.0699999999999999E-2</v>
      </c>
      <c r="O27" s="176">
        <f>ROUND(E27*N27,2)</f>
        <v>0.28000000000000003</v>
      </c>
      <c r="P27" s="176">
        <v>0</v>
      </c>
      <c r="Q27" s="176">
        <f>ROUND(E27*P27,2)</f>
        <v>0</v>
      </c>
      <c r="R27" s="176" t="s">
        <v>205</v>
      </c>
      <c r="S27" s="176" t="s">
        <v>206</v>
      </c>
      <c r="T27" s="177" t="s">
        <v>206</v>
      </c>
      <c r="U27" s="163">
        <v>0.90800000000000003</v>
      </c>
      <c r="V27" s="163">
        <f>ROUND(E27*U27,2)</f>
        <v>24.16</v>
      </c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207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1" outlineLevel="1" x14ac:dyDescent="0.25">
      <c r="A28" s="161"/>
      <c r="B28" s="162"/>
      <c r="C28" s="263" t="s">
        <v>227</v>
      </c>
      <c r="D28" s="264"/>
      <c r="E28" s="264"/>
      <c r="F28" s="264"/>
      <c r="G28" s="264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209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78" t="str">
        <f>C28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91" t="s">
        <v>228</v>
      </c>
      <c r="D29" s="185"/>
      <c r="E29" s="186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212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91" t="s">
        <v>229</v>
      </c>
      <c r="D30" s="185"/>
      <c r="E30" s="186">
        <v>17.64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212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1" t="s">
        <v>230</v>
      </c>
      <c r="D31" s="185"/>
      <c r="E31" s="186">
        <v>5.88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212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91" t="s">
        <v>231</v>
      </c>
      <c r="D32" s="185"/>
      <c r="E32" s="186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212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91" t="s">
        <v>232</v>
      </c>
      <c r="D33" s="185"/>
      <c r="E33" s="186">
        <v>1.03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212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191" t="s">
        <v>233</v>
      </c>
      <c r="D34" s="185"/>
      <c r="E34" s="186">
        <v>1.03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212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191" t="s">
        <v>234</v>
      </c>
      <c r="D35" s="185"/>
      <c r="E35" s="186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212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191" t="s">
        <v>232</v>
      </c>
      <c r="D36" s="185"/>
      <c r="E36" s="186">
        <v>1.03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212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71">
        <v>4</v>
      </c>
      <c r="B37" s="172" t="s">
        <v>235</v>
      </c>
      <c r="C37" s="181" t="s">
        <v>236</v>
      </c>
      <c r="D37" s="173" t="s">
        <v>226</v>
      </c>
      <c r="E37" s="174">
        <v>19.899999999999999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2.478E-2</v>
      </c>
      <c r="O37" s="176">
        <f>ROUND(E37*N37,2)</f>
        <v>0.49</v>
      </c>
      <c r="P37" s="176">
        <v>0</v>
      </c>
      <c r="Q37" s="176">
        <f>ROUND(E37*P37,2)</f>
        <v>0</v>
      </c>
      <c r="R37" s="176" t="s">
        <v>205</v>
      </c>
      <c r="S37" s="176" t="s">
        <v>206</v>
      </c>
      <c r="T37" s="177" t="s">
        <v>206</v>
      </c>
      <c r="U37" s="163">
        <v>0.54700000000000004</v>
      </c>
      <c r="V37" s="163">
        <f>ROUND(E37*U37,2)</f>
        <v>10.89</v>
      </c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207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ht="21" outlineLevel="1" x14ac:dyDescent="0.25">
      <c r="A38" s="161"/>
      <c r="B38" s="162"/>
      <c r="C38" s="263" t="s">
        <v>227</v>
      </c>
      <c r="D38" s="264"/>
      <c r="E38" s="264"/>
      <c r="F38" s="264"/>
      <c r="G38" s="264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209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78" t="str">
        <f>C38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61"/>
      <c r="B39" s="162"/>
      <c r="C39" s="191" t="s">
        <v>228</v>
      </c>
      <c r="D39" s="185"/>
      <c r="E39" s="186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212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1" t="s">
        <v>237</v>
      </c>
      <c r="D40" s="185"/>
      <c r="E40" s="186">
        <v>5.88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212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61"/>
      <c r="B41" s="162"/>
      <c r="C41" s="191" t="s">
        <v>238</v>
      </c>
      <c r="D41" s="185"/>
      <c r="E41" s="186">
        <v>5.88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212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191" t="s">
        <v>239</v>
      </c>
      <c r="D42" s="185"/>
      <c r="E42" s="186">
        <v>1.96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212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191" t="s">
        <v>231</v>
      </c>
      <c r="D43" s="185"/>
      <c r="E43" s="18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212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191" t="s">
        <v>240</v>
      </c>
      <c r="D44" s="185"/>
      <c r="E44" s="186">
        <v>2.06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212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1" t="s">
        <v>241</v>
      </c>
      <c r="D45" s="185"/>
      <c r="E45" s="186">
        <v>4.12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212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71">
        <v>5</v>
      </c>
      <c r="B46" s="172" t="s">
        <v>242</v>
      </c>
      <c r="C46" s="181" t="s">
        <v>243</v>
      </c>
      <c r="D46" s="173" t="s">
        <v>244</v>
      </c>
      <c r="E46" s="174">
        <v>395.24380000000002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205</v>
      </c>
      <c r="S46" s="176" t="s">
        <v>206</v>
      </c>
      <c r="T46" s="177" t="s">
        <v>206</v>
      </c>
      <c r="U46" s="163">
        <v>1.7629999999999999</v>
      </c>
      <c r="V46" s="163">
        <f>ROUND(E46*U46,2)</f>
        <v>696.81</v>
      </c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207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61"/>
      <c r="B47" s="162"/>
      <c r="C47" s="263" t="s">
        <v>245</v>
      </c>
      <c r="D47" s="264"/>
      <c r="E47" s="264"/>
      <c r="F47" s="264"/>
      <c r="G47" s="264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209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191" t="s">
        <v>246</v>
      </c>
      <c r="D48" s="185"/>
      <c r="E48" s="186">
        <v>333.67039999999997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212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91" t="s">
        <v>247</v>
      </c>
      <c r="D49" s="185"/>
      <c r="E49" s="186">
        <v>54.384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212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61"/>
      <c r="B50" s="162"/>
      <c r="C50" s="191" t="s">
        <v>248</v>
      </c>
      <c r="D50" s="185"/>
      <c r="E50" s="186">
        <v>7.1894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212</v>
      </c>
      <c r="AH50" s="154">
        <v>0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71">
        <v>6</v>
      </c>
      <c r="B51" s="172" t="s">
        <v>249</v>
      </c>
      <c r="C51" s="181" t="s">
        <v>250</v>
      </c>
      <c r="D51" s="173" t="s">
        <v>244</v>
      </c>
      <c r="E51" s="174">
        <v>929.06348000000003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205</v>
      </c>
      <c r="S51" s="176" t="s">
        <v>206</v>
      </c>
      <c r="T51" s="177" t="s">
        <v>206</v>
      </c>
      <c r="U51" s="163">
        <v>0.16</v>
      </c>
      <c r="V51" s="163">
        <f>ROUND(E51*U51,2)</f>
        <v>148.65</v>
      </c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207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ht="21" outlineLevel="1" x14ac:dyDescent="0.25">
      <c r="A52" s="161"/>
      <c r="B52" s="162"/>
      <c r="C52" s="263" t="s">
        <v>251</v>
      </c>
      <c r="D52" s="264"/>
      <c r="E52" s="264"/>
      <c r="F52" s="264"/>
      <c r="G52" s="264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209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78" t="str">
        <f>C52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92" t="s">
        <v>213</v>
      </c>
      <c r="D53" s="187"/>
      <c r="E53" s="188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212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61"/>
      <c r="B54" s="162"/>
      <c r="C54" s="193" t="s">
        <v>252</v>
      </c>
      <c r="D54" s="187"/>
      <c r="E54" s="188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212</v>
      </c>
      <c r="AH54" s="154">
        <v>2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193" t="s">
        <v>253</v>
      </c>
      <c r="D55" s="187"/>
      <c r="E55" s="188">
        <v>295.12795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212</v>
      </c>
      <c r="AH55" s="154">
        <v>2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3" t="s">
        <v>254</v>
      </c>
      <c r="D56" s="187"/>
      <c r="E56" s="188">
        <v>462.36779999999999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212</v>
      </c>
      <c r="AH56" s="154">
        <v>2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93" t="s">
        <v>255</v>
      </c>
      <c r="D57" s="187"/>
      <c r="E57" s="188">
        <v>163.70371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212</v>
      </c>
      <c r="AH57" s="154">
        <v>2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93" t="s">
        <v>256</v>
      </c>
      <c r="D58" s="187"/>
      <c r="E58" s="188">
        <v>173.0335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212</v>
      </c>
      <c r="AH58" s="154">
        <v>2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93" t="s">
        <v>257</v>
      </c>
      <c r="D59" s="187"/>
      <c r="E59" s="188">
        <v>295.25860999999998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212</v>
      </c>
      <c r="AH59" s="154">
        <v>2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61"/>
      <c r="B60" s="162"/>
      <c r="C60" s="193" t="s">
        <v>258</v>
      </c>
      <c r="D60" s="187"/>
      <c r="E60" s="188">
        <v>151.75597999999999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212</v>
      </c>
      <c r="AH60" s="154">
        <v>2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93" t="s">
        <v>259</v>
      </c>
      <c r="D61" s="187"/>
      <c r="E61" s="188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212</v>
      </c>
      <c r="AH61" s="154">
        <v>2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193" t="s">
        <v>260</v>
      </c>
      <c r="D62" s="187"/>
      <c r="E62" s="188">
        <v>41.885800000000003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212</v>
      </c>
      <c r="AH62" s="154">
        <v>2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61"/>
      <c r="B63" s="162"/>
      <c r="C63" s="193" t="s">
        <v>261</v>
      </c>
      <c r="D63" s="187"/>
      <c r="E63" s="188">
        <v>35.425669999999997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212</v>
      </c>
      <c r="AH63" s="154">
        <v>2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93" t="s">
        <v>262</v>
      </c>
      <c r="D64" s="187"/>
      <c r="E64" s="188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212</v>
      </c>
      <c r="AH64" s="154">
        <v>2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93" t="s">
        <v>263</v>
      </c>
      <c r="D65" s="187"/>
      <c r="E65" s="188">
        <v>15.88125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212</v>
      </c>
      <c r="AH65" s="154">
        <v>2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61"/>
      <c r="B66" s="162"/>
      <c r="C66" s="193" t="s">
        <v>264</v>
      </c>
      <c r="D66" s="187"/>
      <c r="E66" s="188">
        <v>14.35913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212</v>
      </c>
      <c r="AH66" s="154">
        <v>2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193" t="s">
        <v>265</v>
      </c>
      <c r="D67" s="187"/>
      <c r="E67" s="188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212</v>
      </c>
      <c r="AH67" s="154">
        <v>2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193" t="s">
        <v>266</v>
      </c>
      <c r="D68" s="187"/>
      <c r="E68" s="188">
        <v>161.79205999999999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212</v>
      </c>
      <c r="AH68" s="154">
        <v>2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193" t="s">
        <v>267</v>
      </c>
      <c r="D69" s="187"/>
      <c r="E69" s="188">
        <v>62.44341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212</v>
      </c>
      <c r="AH69" s="154">
        <v>2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5">
      <c r="A70" s="161"/>
      <c r="B70" s="162"/>
      <c r="C70" s="193" t="s">
        <v>259</v>
      </c>
      <c r="D70" s="187"/>
      <c r="E70" s="188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212</v>
      </c>
      <c r="AH70" s="154">
        <v>2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193" t="s">
        <v>268</v>
      </c>
      <c r="D71" s="187"/>
      <c r="E71" s="188">
        <v>18.669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212</v>
      </c>
      <c r="AH71" s="154">
        <v>2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193" t="s">
        <v>269</v>
      </c>
      <c r="D72" s="187"/>
      <c r="E72" s="188">
        <v>4.625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212</v>
      </c>
      <c r="AH72" s="154">
        <v>2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193" t="s">
        <v>270</v>
      </c>
      <c r="D73" s="187"/>
      <c r="E73" s="188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212</v>
      </c>
      <c r="AH73" s="154">
        <v>2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61"/>
      <c r="B74" s="162"/>
      <c r="C74" s="193" t="s">
        <v>271</v>
      </c>
      <c r="D74" s="187"/>
      <c r="E74" s="188">
        <v>25.6813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212</v>
      </c>
      <c r="AH74" s="154">
        <v>2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193" t="s">
        <v>259</v>
      </c>
      <c r="D75" s="187"/>
      <c r="E75" s="188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212</v>
      </c>
      <c r="AH75" s="154">
        <v>2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93" t="s">
        <v>272</v>
      </c>
      <c r="D76" s="187"/>
      <c r="E76" s="188">
        <v>12.054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212</v>
      </c>
      <c r="AH76" s="154">
        <v>2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193" t="s">
        <v>273</v>
      </c>
      <c r="D77" s="187"/>
      <c r="E77" s="188">
        <v>4.0095000000000001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212</v>
      </c>
      <c r="AH77" s="154">
        <v>2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61"/>
      <c r="B78" s="162"/>
      <c r="C78" s="193" t="s">
        <v>274</v>
      </c>
      <c r="D78" s="187"/>
      <c r="E78" s="188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212</v>
      </c>
      <c r="AH78" s="154">
        <v>2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193" t="s">
        <v>275</v>
      </c>
      <c r="D79" s="187"/>
      <c r="E79" s="188">
        <v>12.999499999999999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212</v>
      </c>
      <c r="AH79" s="154">
        <v>2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93" t="s">
        <v>276</v>
      </c>
      <c r="D80" s="187"/>
      <c r="E80" s="188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212</v>
      </c>
      <c r="AH80" s="154">
        <v>2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61"/>
      <c r="B81" s="162"/>
      <c r="C81" s="193" t="s">
        <v>277</v>
      </c>
      <c r="D81" s="187"/>
      <c r="E81" s="188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212</v>
      </c>
      <c r="AH81" s="154">
        <v>2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61"/>
      <c r="B82" s="162"/>
      <c r="C82" s="193" t="s">
        <v>278</v>
      </c>
      <c r="D82" s="187"/>
      <c r="E82" s="188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212</v>
      </c>
      <c r="AH82" s="154">
        <v>2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193" t="s">
        <v>279</v>
      </c>
      <c r="D83" s="187"/>
      <c r="E83" s="188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212</v>
      </c>
      <c r="AH83" s="154">
        <v>2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93" t="s">
        <v>280</v>
      </c>
      <c r="D84" s="187"/>
      <c r="E84" s="188">
        <v>-204.99248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212</v>
      </c>
      <c r="AH84" s="154">
        <v>2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61"/>
      <c r="B85" s="162"/>
      <c r="C85" s="193" t="s">
        <v>281</v>
      </c>
      <c r="D85" s="187"/>
      <c r="E85" s="188">
        <v>-5.97438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212</v>
      </c>
      <c r="AH85" s="154">
        <v>2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193" t="s">
        <v>282</v>
      </c>
      <c r="D86" s="187"/>
      <c r="E86" s="188">
        <v>-4.8188300000000002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212</v>
      </c>
      <c r="AH86" s="154">
        <v>2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93" t="s">
        <v>283</v>
      </c>
      <c r="D87" s="187"/>
      <c r="E87" s="188">
        <v>-35.870780000000003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212</v>
      </c>
      <c r="AH87" s="154">
        <v>2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61"/>
      <c r="B88" s="162"/>
      <c r="C88" s="193" t="s">
        <v>284</v>
      </c>
      <c r="D88" s="187"/>
      <c r="E88" s="188">
        <v>-4.0425000000000004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212</v>
      </c>
      <c r="AH88" s="154">
        <v>2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5">
      <c r="A89" s="161"/>
      <c r="B89" s="162"/>
      <c r="C89" s="193" t="s">
        <v>285</v>
      </c>
      <c r="D89" s="187"/>
      <c r="E89" s="188">
        <v>-3.6879200000000001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212</v>
      </c>
      <c r="AH89" s="154">
        <v>2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193" t="s">
        <v>286</v>
      </c>
      <c r="D90" s="187"/>
      <c r="E90" s="188">
        <v>-2.4799500000000001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212</v>
      </c>
      <c r="AH90" s="154">
        <v>2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94" t="s">
        <v>287</v>
      </c>
      <c r="D91" s="189"/>
      <c r="E91" s="190">
        <v>1689.20633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212</v>
      </c>
      <c r="AH91" s="154">
        <v>3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61"/>
      <c r="B92" s="162"/>
      <c r="C92" s="192" t="s">
        <v>217</v>
      </c>
      <c r="D92" s="187"/>
      <c r="E92" s="188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212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61"/>
      <c r="B93" s="162"/>
      <c r="C93" s="191" t="s">
        <v>288</v>
      </c>
      <c r="D93" s="185"/>
      <c r="E93" s="186">
        <v>929.06348000000003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212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71">
        <v>7</v>
      </c>
      <c r="B94" s="172" t="s">
        <v>289</v>
      </c>
      <c r="C94" s="181" t="s">
        <v>290</v>
      </c>
      <c r="D94" s="173" t="s">
        <v>244</v>
      </c>
      <c r="E94" s="174">
        <v>506.76190000000003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205</v>
      </c>
      <c r="S94" s="176" t="s">
        <v>206</v>
      </c>
      <c r="T94" s="177" t="s">
        <v>206</v>
      </c>
      <c r="U94" s="163">
        <v>0.53</v>
      </c>
      <c r="V94" s="163">
        <f>ROUND(E94*U94,2)</f>
        <v>268.58</v>
      </c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207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1" outlineLevel="1" x14ac:dyDescent="0.25">
      <c r="A95" s="161"/>
      <c r="B95" s="162"/>
      <c r="C95" s="263" t="s">
        <v>251</v>
      </c>
      <c r="D95" s="264"/>
      <c r="E95" s="264"/>
      <c r="F95" s="264"/>
      <c r="G95" s="264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209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78" t="str">
        <f>C95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91" t="s">
        <v>291</v>
      </c>
      <c r="D96" s="185"/>
      <c r="E96" s="186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212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61"/>
      <c r="B97" s="162"/>
      <c r="C97" s="191" t="s">
        <v>292</v>
      </c>
      <c r="D97" s="185"/>
      <c r="E97" s="186">
        <v>506.76190000000003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212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71">
        <v>8</v>
      </c>
      <c r="B98" s="172" t="s">
        <v>293</v>
      </c>
      <c r="C98" s="181" t="s">
        <v>294</v>
      </c>
      <c r="D98" s="173" t="s">
        <v>244</v>
      </c>
      <c r="E98" s="174">
        <v>253.38095000000001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 t="s">
        <v>205</v>
      </c>
      <c r="S98" s="176" t="s">
        <v>206</v>
      </c>
      <c r="T98" s="177" t="s">
        <v>206</v>
      </c>
      <c r="U98" s="163">
        <v>0.25</v>
      </c>
      <c r="V98" s="163">
        <f>ROUND(E98*U98,2)</f>
        <v>63.35</v>
      </c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207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ht="21" outlineLevel="1" x14ac:dyDescent="0.25">
      <c r="A99" s="161"/>
      <c r="B99" s="162"/>
      <c r="C99" s="263" t="s">
        <v>251</v>
      </c>
      <c r="D99" s="264"/>
      <c r="E99" s="264"/>
      <c r="F99" s="264"/>
      <c r="G99" s="264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209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78" t="str">
        <f>C99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191" t="s">
        <v>291</v>
      </c>
      <c r="D100" s="185"/>
      <c r="E100" s="186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212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91" t="s">
        <v>295</v>
      </c>
      <c r="D101" s="185"/>
      <c r="E101" s="186">
        <v>253.38095000000001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212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5">
      <c r="A102" s="171">
        <v>9</v>
      </c>
      <c r="B102" s="172" t="s">
        <v>296</v>
      </c>
      <c r="C102" s="181" t="s">
        <v>297</v>
      </c>
      <c r="D102" s="173" t="s">
        <v>298</v>
      </c>
      <c r="E102" s="174">
        <v>1014.93001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8.5999999999999998E-4</v>
      </c>
      <c r="O102" s="176">
        <f>ROUND(E102*N102,2)</f>
        <v>0.87</v>
      </c>
      <c r="P102" s="176">
        <v>0</v>
      </c>
      <c r="Q102" s="176">
        <f>ROUND(E102*P102,2)</f>
        <v>0</v>
      </c>
      <c r="R102" s="176" t="s">
        <v>205</v>
      </c>
      <c r="S102" s="176" t="s">
        <v>206</v>
      </c>
      <c r="T102" s="177" t="s">
        <v>206</v>
      </c>
      <c r="U102" s="163">
        <v>0.47899999999999998</v>
      </c>
      <c r="V102" s="163">
        <f>ROUND(E102*U102,2)</f>
        <v>486.15</v>
      </c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207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263" t="s">
        <v>299</v>
      </c>
      <c r="D103" s="264"/>
      <c r="E103" s="264"/>
      <c r="F103" s="264"/>
      <c r="G103" s="264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209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1" t="s">
        <v>300</v>
      </c>
      <c r="D104" s="185"/>
      <c r="E104" s="186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212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5">
      <c r="A105" s="161"/>
      <c r="B105" s="162"/>
      <c r="C105" s="191" t="s">
        <v>301</v>
      </c>
      <c r="D105" s="185"/>
      <c r="E105" s="186">
        <v>150.64214999999999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212</v>
      </c>
      <c r="AH105" s="154">
        <v>0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61"/>
      <c r="B106" s="162"/>
      <c r="C106" s="191" t="s">
        <v>302</v>
      </c>
      <c r="D106" s="185"/>
      <c r="E106" s="186">
        <v>86.850149999999999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212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5">
      <c r="A107" s="161"/>
      <c r="B107" s="162"/>
      <c r="C107" s="191" t="s">
        <v>303</v>
      </c>
      <c r="D107" s="185"/>
      <c r="E107" s="186">
        <v>77.426519999999996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212</v>
      </c>
      <c r="AH107" s="154">
        <v>0</v>
      </c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5">
      <c r="A108" s="161"/>
      <c r="B108" s="162"/>
      <c r="C108" s="191" t="s">
        <v>304</v>
      </c>
      <c r="D108" s="185"/>
      <c r="E108" s="186">
        <v>24.530519999999999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212</v>
      </c>
      <c r="AH108" s="154">
        <v>0</v>
      </c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61"/>
      <c r="B109" s="162"/>
      <c r="C109" s="191" t="s">
        <v>305</v>
      </c>
      <c r="D109" s="185"/>
      <c r="E109" s="186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212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61"/>
      <c r="B110" s="162"/>
      <c r="C110" s="191" t="s">
        <v>306</v>
      </c>
      <c r="D110" s="185"/>
      <c r="E110" s="186">
        <v>16.305599999999998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212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61"/>
      <c r="B111" s="162"/>
      <c r="C111" s="191" t="s">
        <v>307</v>
      </c>
      <c r="D111" s="185"/>
      <c r="E111" s="186">
        <v>3.2273999999999998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212</v>
      </c>
      <c r="AH111" s="154">
        <v>0</v>
      </c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5">
      <c r="A112" s="161"/>
      <c r="B112" s="162"/>
      <c r="C112" s="191" t="s">
        <v>308</v>
      </c>
      <c r="D112" s="185"/>
      <c r="E112" s="186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212</v>
      </c>
      <c r="AH112" s="154">
        <v>0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191" t="s">
        <v>309</v>
      </c>
      <c r="D113" s="185"/>
      <c r="E113" s="186">
        <v>240.24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212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61"/>
      <c r="B114" s="162"/>
      <c r="C114" s="191" t="s">
        <v>310</v>
      </c>
      <c r="D114" s="185"/>
      <c r="E114" s="186">
        <v>6.49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212</v>
      </c>
      <c r="AH114" s="154">
        <v>0</v>
      </c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5">
      <c r="A115" s="161"/>
      <c r="B115" s="162"/>
      <c r="C115" s="191" t="s">
        <v>311</v>
      </c>
      <c r="D115" s="185"/>
      <c r="E115" s="186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212</v>
      </c>
      <c r="AH115" s="154">
        <v>0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5">
      <c r="A116" s="161"/>
      <c r="B116" s="162"/>
      <c r="C116" s="191" t="s">
        <v>312</v>
      </c>
      <c r="D116" s="185"/>
      <c r="E116" s="186">
        <v>157.07966999999999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212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61"/>
      <c r="B117" s="162"/>
      <c r="C117" s="191" t="s">
        <v>313</v>
      </c>
      <c r="D117" s="185"/>
      <c r="E117" s="186">
        <v>85.619669999999999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212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5">
      <c r="A118" s="161"/>
      <c r="B118" s="162"/>
      <c r="C118" s="191" t="s">
        <v>314</v>
      </c>
      <c r="D118" s="185"/>
      <c r="E118" s="186">
        <v>60.624670000000002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212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61"/>
      <c r="B119" s="162"/>
      <c r="C119" s="191" t="s">
        <v>315</v>
      </c>
      <c r="D119" s="185"/>
      <c r="E119" s="186">
        <v>18.10867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212</v>
      </c>
      <c r="AH119" s="154">
        <v>0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5">
      <c r="A120" s="161"/>
      <c r="B120" s="162"/>
      <c r="C120" s="191" t="s">
        <v>305</v>
      </c>
      <c r="D120" s="185"/>
      <c r="E120" s="186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212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61"/>
      <c r="B121" s="162"/>
      <c r="C121" s="191" t="s">
        <v>316</v>
      </c>
      <c r="D121" s="185"/>
      <c r="E121" s="186">
        <v>14.9352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212</v>
      </c>
      <c r="AH121" s="154">
        <v>0</v>
      </c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61"/>
      <c r="B122" s="162"/>
      <c r="C122" s="191" t="s">
        <v>317</v>
      </c>
      <c r="D122" s="185"/>
      <c r="E122" s="186">
        <v>7.4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212</v>
      </c>
      <c r="AH122" s="154">
        <v>0</v>
      </c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5">
      <c r="A123" s="161"/>
      <c r="B123" s="162"/>
      <c r="C123" s="191" t="s">
        <v>318</v>
      </c>
      <c r="D123" s="185"/>
      <c r="E123" s="186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212</v>
      </c>
      <c r="AH123" s="154">
        <v>0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5">
      <c r="A124" s="161"/>
      <c r="B124" s="162"/>
      <c r="C124" s="191" t="s">
        <v>319</v>
      </c>
      <c r="D124" s="185"/>
      <c r="E124" s="186">
        <v>49.866599999999998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212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5">
      <c r="A125" s="161"/>
      <c r="B125" s="162"/>
      <c r="C125" s="191" t="s">
        <v>305</v>
      </c>
      <c r="D125" s="185"/>
      <c r="E125" s="186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212</v>
      </c>
      <c r="AH125" s="154">
        <v>0</v>
      </c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61"/>
      <c r="B126" s="162"/>
      <c r="C126" s="191" t="s">
        <v>320</v>
      </c>
      <c r="D126" s="185"/>
      <c r="E126" s="186">
        <v>9.6432000000000002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212</v>
      </c>
      <c r="AH126" s="154">
        <v>0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61"/>
      <c r="B127" s="162"/>
      <c r="C127" s="191" t="s">
        <v>321</v>
      </c>
      <c r="D127" s="185"/>
      <c r="E127" s="186">
        <v>5.94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212</v>
      </c>
      <c r="AH127" s="154">
        <v>0</v>
      </c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5">
      <c r="A128" s="171">
        <v>10</v>
      </c>
      <c r="B128" s="172" t="s">
        <v>322</v>
      </c>
      <c r="C128" s="181" t="s">
        <v>323</v>
      </c>
      <c r="D128" s="173" t="s">
        <v>298</v>
      </c>
      <c r="E128" s="174">
        <v>1018.75805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1.1900000000000001E-3</v>
      </c>
      <c r="O128" s="176">
        <f>ROUND(E128*N128,2)</f>
        <v>1.21</v>
      </c>
      <c r="P128" s="176">
        <v>0</v>
      </c>
      <c r="Q128" s="176">
        <f>ROUND(E128*P128,2)</f>
        <v>0</v>
      </c>
      <c r="R128" s="176" t="s">
        <v>205</v>
      </c>
      <c r="S128" s="176" t="s">
        <v>206</v>
      </c>
      <c r="T128" s="177" t="s">
        <v>206</v>
      </c>
      <c r="U128" s="163">
        <v>0.63700000000000001</v>
      </c>
      <c r="V128" s="163">
        <f>ROUND(E128*U128,2)</f>
        <v>648.95000000000005</v>
      </c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207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61"/>
      <c r="B129" s="162"/>
      <c r="C129" s="263" t="s">
        <v>299</v>
      </c>
      <c r="D129" s="264"/>
      <c r="E129" s="264"/>
      <c r="F129" s="264"/>
      <c r="G129" s="264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209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5">
      <c r="A130" s="161"/>
      <c r="B130" s="162"/>
      <c r="C130" s="191" t="s">
        <v>300</v>
      </c>
      <c r="D130" s="185"/>
      <c r="E130" s="186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 t="s">
        <v>212</v>
      </c>
      <c r="AH130" s="154">
        <v>0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5">
      <c r="A131" s="161"/>
      <c r="B131" s="162"/>
      <c r="C131" s="191" t="s">
        <v>324</v>
      </c>
      <c r="D131" s="185"/>
      <c r="E131" s="186">
        <v>150.57548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212</v>
      </c>
      <c r="AH131" s="154">
        <v>0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61"/>
      <c r="B132" s="162"/>
      <c r="C132" s="191" t="s">
        <v>325</v>
      </c>
      <c r="D132" s="185"/>
      <c r="E132" s="186">
        <v>106.11148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212</v>
      </c>
      <c r="AH132" s="154">
        <v>0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91" t="s">
        <v>326</v>
      </c>
      <c r="D133" s="185"/>
      <c r="E133" s="186">
        <v>235.90194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212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61"/>
      <c r="B134" s="162"/>
      <c r="C134" s="191" t="s">
        <v>327</v>
      </c>
      <c r="D134" s="185"/>
      <c r="E134" s="186">
        <v>157.03793999999999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212</v>
      </c>
      <c r="AH134" s="154">
        <v>0</v>
      </c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61"/>
      <c r="B135" s="162"/>
      <c r="C135" s="191" t="s">
        <v>328</v>
      </c>
      <c r="D135" s="185"/>
      <c r="E135" s="186">
        <v>83.522300000000001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212</v>
      </c>
      <c r="AH135" s="154">
        <v>0</v>
      </c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5">
      <c r="A136" s="161"/>
      <c r="B136" s="162"/>
      <c r="C136" s="191" t="s">
        <v>329</v>
      </c>
      <c r="D136" s="185"/>
      <c r="E136" s="186">
        <v>52.754300000000001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212</v>
      </c>
      <c r="AH136" s="154">
        <v>0</v>
      </c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61"/>
      <c r="B137" s="162"/>
      <c r="C137" s="191" t="s">
        <v>330</v>
      </c>
      <c r="D137" s="185"/>
      <c r="E137" s="186">
        <v>88.282399999999996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212</v>
      </c>
      <c r="AH137" s="154">
        <v>0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5">
      <c r="A138" s="161"/>
      <c r="B138" s="162"/>
      <c r="C138" s="191" t="s">
        <v>331</v>
      </c>
      <c r="D138" s="185"/>
      <c r="E138" s="186">
        <v>54.810400000000001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212</v>
      </c>
      <c r="AH138" s="154">
        <v>0</v>
      </c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5">
      <c r="A139" s="161"/>
      <c r="B139" s="162"/>
      <c r="C139" s="191" t="s">
        <v>305</v>
      </c>
      <c r="D139" s="185"/>
      <c r="E139" s="186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212</v>
      </c>
      <c r="AH139" s="154">
        <v>0</v>
      </c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5">
      <c r="A140" s="161"/>
      <c r="B140" s="162"/>
      <c r="C140" s="191" t="s">
        <v>332</v>
      </c>
      <c r="D140" s="185"/>
      <c r="E140" s="186">
        <v>26.401800000000001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212</v>
      </c>
      <c r="AH140" s="154">
        <v>0</v>
      </c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5">
      <c r="A141" s="161"/>
      <c r="B141" s="162"/>
      <c r="C141" s="191" t="s">
        <v>333</v>
      </c>
      <c r="D141" s="185"/>
      <c r="E141" s="186">
        <v>20.79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212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61"/>
      <c r="B142" s="162"/>
      <c r="C142" s="191" t="s">
        <v>308</v>
      </c>
      <c r="D142" s="185"/>
      <c r="E142" s="186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212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61"/>
      <c r="B143" s="162"/>
      <c r="C143" s="191" t="s">
        <v>334</v>
      </c>
      <c r="D143" s="185"/>
      <c r="E143" s="186">
        <v>23.1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212</v>
      </c>
      <c r="AH143" s="154">
        <v>0</v>
      </c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5">
      <c r="A144" s="161"/>
      <c r="B144" s="162"/>
      <c r="C144" s="191" t="s">
        <v>335</v>
      </c>
      <c r="D144" s="185"/>
      <c r="E144" s="186">
        <v>19.47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212</v>
      </c>
      <c r="AH144" s="154">
        <v>0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5">
      <c r="A145" s="171">
        <v>11</v>
      </c>
      <c r="B145" s="172" t="s">
        <v>336</v>
      </c>
      <c r="C145" s="181" t="s">
        <v>337</v>
      </c>
      <c r="D145" s="173" t="s">
        <v>298</v>
      </c>
      <c r="E145" s="174">
        <v>1014.93001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6" t="s">
        <v>205</v>
      </c>
      <c r="S145" s="176" t="s">
        <v>206</v>
      </c>
      <c r="T145" s="177" t="s">
        <v>206</v>
      </c>
      <c r="U145" s="163">
        <v>0.32700000000000001</v>
      </c>
      <c r="V145" s="163">
        <f>ROUND(E145*U145,2)</f>
        <v>331.88</v>
      </c>
      <c r="W145" s="163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 t="s">
        <v>207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5">
      <c r="A146" s="161"/>
      <c r="B146" s="162"/>
      <c r="C146" s="263" t="s">
        <v>338</v>
      </c>
      <c r="D146" s="264"/>
      <c r="E146" s="264"/>
      <c r="F146" s="264"/>
      <c r="G146" s="264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209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191" t="s">
        <v>339</v>
      </c>
      <c r="D147" s="185"/>
      <c r="E147" s="186">
        <v>1014.93001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212</v>
      </c>
      <c r="AH147" s="154">
        <v>5</v>
      </c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71">
        <v>12</v>
      </c>
      <c r="B148" s="172" t="s">
        <v>340</v>
      </c>
      <c r="C148" s="181" t="s">
        <v>341</v>
      </c>
      <c r="D148" s="173" t="s">
        <v>298</v>
      </c>
      <c r="E148" s="174">
        <v>1018.75805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6" t="s">
        <v>205</v>
      </c>
      <c r="S148" s="176" t="s">
        <v>206</v>
      </c>
      <c r="T148" s="177" t="s">
        <v>206</v>
      </c>
      <c r="U148" s="163">
        <v>0.41</v>
      </c>
      <c r="V148" s="163">
        <f>ROUND(E148*U148,2)</f>
        <v>417.69</v>
      </c>
      <c r="W148" s="163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207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61"/>
      <c r="B149" s="162"/>
      <c r="C149" s="263" t="s">
        <v>338</v>
      </c>
      <c r="D149" s="264"/>
      <c r="E149" s="264"/>
      <c r="F149" s="264"/>
      <c r="G149" s="264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209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61"/>
      <c r="B150" s="162"/>
      <c r="C150" s="191" t="s">
        <v>342</v>
      </c>
      <c r="D150" s="185"/>
      <c r="E150" s="186">
        <v>1018.75805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212</v>
      </c>
      <c r="AH150" s="154">
        <v>5</v>
      </c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71">
        <v>13</v>
      </c>
      <c r="B151" s="172" t="s">
        <v>343</v>
      </c>
      <c r="C151" s="181" t="s">
        <v>344</v>
      </c>
      <c r="D151" s="173" t="s">
        <v>244</v>
      </c>
      <c r="E151" s="174">
        <v>34.115900000000003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205</v>
      </c>
      <c r="S151" s="176" t="s">
        <v>206</v>
      </c>
      <c r="T151" s="177" t="s">
        <v>206</v>
      </c>
      <c r="U151" s="163">
        <v>0.34499999999999997</v>
      </c>
      <c r="V151" s="163">
        <f>ROUND(E151*U151,2)</f>
        <v>11.77</v>
      </c>
      <c r="W151" s="163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207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61"/>
      <c r="B152" s="162"/>
      <c r="C152" s="263" t="s">
        <v>345</v>
      </c>
      <c r="D152" s="264"/>
      <c r="E152" s="264"/>
      <c r="F152" s="264"/>
      <c r="G152" s="264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209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5">
      <c r="A153" s="161"/>
      <c r="B153" s="162"/>
      <c r="C153" s="192" t="s">
        <v>213</v>
      </c>
      <c r="D153" s="187"/>
      <c r="E153" s="188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212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93" t="s">
        <v>252</v>
      </c>
      <c r="D154" s="187"/>
      <c r="E154" s="188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212</v>
      </c>
      <c r="AH154" s="154">
        <v>2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61"/>
      <c r="B155" s="162"/>
      <c r="C155" s="193" t="s">
        <v>258</v>
      </c>
      <c r="D155" s="187"/>
      <c r="E155" s="188">
        <v>151.75597999999999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 t="s">
        <v>212</v>
      </c>
      <c r="AH155" s="154">
        <v>2</v>
      </c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193" t="s">
        <v>259</v>
      </c>
      <c r="D156" s="187"/>
      <c r="E156" s="188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212</v>
      </c>
      <c r="AH156" s="154">
        <v>2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5">
      <c r="A157" s="161"/>
      <c r="B157" s="162"/>
      <c r="C157" s="193" t="s">
        <v>346</v>
      </c>
      <c r="D157" s="187"/>
      <c r="E157" s="188">
        <v>4.7604199999999999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212</v>
      </c>
      <c r="AH157" s="154">
        <v>2</v>
      </c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5">
      <c r="A158" s="161"/>
      <c r="B158" s="162"/>
      <c r="C158" s="193" t="s">
        <v>262</v>
      </c>
      <c r="D158" s="187"/>
      <c r="E158" s="188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212</v>
      </c>
      <c r="AH158" s="154">
        <v>2</v>
      </c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5">
      <c r="A159" s="161"/>
      <c r="B159" s="162"/>
      <c r="C159" s="193" t="s">
        <v>347</v>
      </c>
      <c r="D159" s="187"/>
      <c r="E159" s="188">
        <v>4.7863800000000003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212</v>
      </c>
      <c r="AH159" s="154">
        <v>2</v>
      </c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5">
      <c r="A160" s="161"/>
      <c r="B160" s="162"/>
      <c r="C160" s="193" t="s">
        <v>274</v>
      </c>
      <c r="D160" s="187"/>
      <c r="E160" s="188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212</v>
      </c>
      <c r="AH160" s="154">
        <v>2</v>
      </c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61"/>
      <c r="B161" s="162"/>
      <c r="C161" s="193" t="s">
        <v>276</v>
      </c>
      <c r="D161" s="187"/>
      <c r="E161" s="188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212</v>
      </c>
      <c r="AH161" s="154">
        <v>2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61"/>
      <c r="B162" s="162"/>
      <c r="C162" s="193" t="s">
        <v>277</v>
      </c>
      <c r="D162" s="187"/>
      <c r="E162" s="188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212</v>
      </c>
      <c r="AH162" s="154">
        <v>2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5">
      <c r="A163" s="161"/>
      <c r="B163" s="162"/>
      <c r="C163" s="193" t="s">
        <v>278</v>
      </c>
      <c r="D163" s="187"/>
      <c r="E163" s="188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212</v>
      </c>
      <c r="AH163" s="154">
        <v>2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61"/>
      <c r="B164" s="162"/>
      <c r="C164" s="193" t="s">
        <v>279</v>
      </c>
      <c r="D164" s="187"/>
      <c r="E164" s="188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212</v>
      </c>
      <c r="AH164" s="154">
        <v>2</v>
      </c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5">
      <c r="A165" s="161"/>
      <c r="B165" s="162"/>
      <c r="C165" s="193" t="s">
        <v>348</v>
      </c>
      <c r="D165" s="187"/>
      <c r="E165" s="188">
        <v>-35.638680000000001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212</v>
      </c>
      <c r="AH165" s="154">
        <v>2</v>
      </c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5">
      <c r="A166" s="161"/>
      <c r="B166" s="162"/>
      <c r="C166" s="193" t="s">
        <v>349</v>
      </c>
      <c r="D166" s="187"/>
      <c r="E166" s="188">
        <v>-1.6062799999999999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212</v>
      </c>
      <c r="AH166" s="154">
        <v>2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61"/>
      <c r="B167" s="162"/>
      <c r="C167" s="194" t="s">
        <v>287</v>
      </c>
      <c r="D167" s="189"/>
      <c r="E167" s="190">
        <v>124.05781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212</v>
      </c>
      <c r="AH167" s="154">
        <v>3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5">
      <c r="A168" s="161"/>
      <c r="B168" s="162"/>
      <c r="C168" s="192" t="s">
        <v>217</v>
      </c>
      <c r="D168" s="187"/>
      <c r="E168" s="188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212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61"/>
      <c r="B169" s="162"/>
      <c r="C169" s="191" t="s">
        <v>350</v>
      </c>
      <c r="D169" s="185"/>
      <c r="E169" s="186">
        <v>34.115900000000003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212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5">
      <c r="A170" s="171">
        <v>14</v>
      </c>
      <c r="B170" s="172" t="s">
        <v>351</v>
      </c>
      <c r="C170" s="181" t="s">
        <v>352</v>
      </c>
      <c r="D170" s="173" t="s">
        <v>244</v>
      </c>
      <c r="E170" s="174">
        <v>204.21290999999999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205</v>
      </c>
      <c r="S170" s="176" t="s">
        <v>206</v>
      </c>
      <c r="T170" s="177" t="s">
        <v>206</v>
      </c>
      <c r="U170" s="163">
        <v>0.51900000000000002</v>
      </c>
      <c r="V170" s="163">
        <f>ROUND(E170*U170,2)</f>
        <v>105.99</v>
      </c>
      <c r="W170" s="163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207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5">
      <c r="A171" s="161"/>
      <c r="B171" s="162"/>
      <c r="C171" s="263" t="s">
        <v>345</v>
      </c>
      <c r="D171" s="264"/>
      <c r="E171" s="264"/>
      <c r="F171" s="264"/>
      <c r="G171" s="264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209</v>
      </c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5">
      <c r="A172" s="161"/>
      <c r="B172" s="162"/>
      <c r="C172" s="192" t="s">
        <v>213</v>
      </c>
      <c r="D172" s="187"/>
      <c r="E172" s="188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 t="s">
        <v>212</v>
      </c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5">
      <c r="A173" s="161"/>
      <c r="B173" s="162"/>
      <c r="C173" s="193" t="s">
        <v>252</v>
      </c>
      <c r="D173" s="187"/>
      <c r="E173" s="188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212</v>
      </c>
      <c r="AH173" s="154">
        <v>2</v>
      </c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61"/>
      <c r="B174" s="162"/>
      <c r="C174" s="193" t="s">
        <v>257</v>
      </c>
      <c r="D174" s="187"/>
      <c r="E174" s="188">
        <v>295.25860999999998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212</v>
      </c>
      <c r="AH174" s="154">
        <v>2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5">
      <c r="A175" s="161"/>
      <c r="B175" s="162"/>
      <c r="C175" s="193" t="s">
        <v>259</v>
      </c>
      <c r="D175" s="187"/>
      <c r="E175" s="188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212</v>
      </c>
      <c r="AH175" s="154">
        <v>2</v>
      </c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5">
      <c r="A176" s="161"/>
      <c r="B176" s="162"/>
      <c r="C176" s="193" t="s">
        <v>353</v>
      </c>
      <c r="D176" s="187"/>
      <c r="E176" s="188">
        <v>16.836880000000001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212</v>
      </c>
      <c r="AH176" s="154">
        <v>2</v>
      </c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5">
      <c r="A177" s="161"/>
      <c r="B177" s="162"/>
      <c r="C177" s="193" t="s">
        <v>262</v>
      </c>
      <c r="D177" s="187"/>
      <c r="E177" s="188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212</v>
      </c>
      <c r="AH177" s="154">
        <v>2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93" t="s">
        <v>354</v>
      </c>
      <c r="D178" s="187"/>
      <c r="E178" s="188">
        <v>165.16499999999999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212</v>
      </c>
      <c r="AH178" s="154">
        <v>2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5">
      <c r="A179" s="161"/>
      <c r="B179" s="162"/>
      <c r="C179" s="193" t="s">
        <v>265</v>
      </c>
      <c r="D179" s="187"/>
      <c r="E179" s="188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 t="s">
        <v>212</v>
      </c>
      <c r="AH179" s="154">
        <v>2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5">
      <c r="A180" s="161"/>
      <c r="B180" s="162"/>
      <c r="C180" s="193" t="s">
        <v>266</v>
      </c>
      <c r="D180" s="187"/>
      <c r="E180" s="188">
        <v>161.79205999999999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212</v>
      </c>
      <c r="AH180" s="154">
        <v>2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5">
      <c r="A181" s="161"/>
      <c r="B181" s="162"/>
      <c r="C181" s="193" t="s">
        <v>267</v>
      </c>
      <c r="D181" s="187"/>
      <c r="E181" s="188">
        <v>62.44341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212</v>
      </c>
      <c r="AH181" s="154">
        <v>2</v>
      </c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5">
      <c r="A182" s="161"/>
      <c r="B182" s="162"/>
      <c r="C182" s="193" t="s">
        <v>259</v>
      </c>
      <c r="D182" s="187"/>
      <c r="E182" s="188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212</v>
      </c>
      <c r="AH182" s="154">
        <v>2</v>
      </c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5">
      <c r="A183" s="161"/>
      <c r="B183" s="162"/>
      <c r="C183" s="193" t="s">
        <v>268</v>
      </c>
      <c r="D183" s="187"/>
      <c r="E183" s="188">
        <v>18.669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212</v>
      </c>
      <c r="AH183" s="154">
        <v>2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93" t="s">
        <v>269</v>
      </c>
      <c r="D184" s="187"/>
      <c r="E184" s="188">
        <v>4.625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212</v>
      </c>
      <c r="AH184" s="154">
        <v>2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5">
      <c r="A185" s="161"/>
      <c r="B185" s="162"/>
      <c r="C185" s="193" t="s">
        <v>270</v>
      </c>
      <c r="D185" s="187"/>
      <c r="E185" s="188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212</v>
      </c>
      <c r="AH185" s="154">
        <v>2</v>
      </c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93" t="s">
        <v>271</v>
      </c>
      <c r="D186" s="187"/>
      <c r="E186" s="188">
        <v>25.6813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 t="s">
        <v>212</v>
      </c>
      <c r="AH186" s="154">
        <v>2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5">
      <c r="A187" s="161"/>
      <c r="B187" s="162"/>
      <c r="C187" s="193" t="s">
        <v>259</v>
      </c>
      <c r="D187" s="187"/>
      <c r="E187" s="188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212</v>
      </c>
      <c r="AH187" s="154">
        <v>2</v>
      </c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5">
      <c r="A188" s="161"/>
      <c r="B188" s="162"/>
      <c r="C188" s="193" t="s">
        <v>272</v>
      </c>
      <c r="D188" s="187"/>
      <c r="E188" s="188">
        <v>12.054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212</v>
      </c>
      <c r="AH188" s="154">
        <v>2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5">
      <c r="A189" s="161"/>
      <c r="B189" s="162"/>
      <c r="C189" s="193" t="s">
        <v>273</v>
      </c>
      <c r="D189" s="187"/>
      <c r="E189" s="188">
        <v>4.0095000000000001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212</v>
      </c>
      <c r="AH189" s="154">
        <v>2</v>
      </c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61"/>
      <c r="B190" s="162"/>
      <c r="C190" s="193" t="s">
        <v>274</v>
      </c>
      <c r="D190" s="187"/>
      <c r="E190" s="188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212</v>
      </c>
      <c r="AH190" s="154">
        <v>2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5">
      <c r="A191" s="161"/>
      <c r="B191" s="162"/>
      <c r="C191" s="193" t="s">
        <v>276</v>
      </c>
      <c r="D191" s="187"/>
      <c r="E191" s="188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212</v>
      </c>
      <c r="AH191" s="154">
        <v>2</v>
      </c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5">
      <c r="A192" s="161"/>
      <c r="B192" s="162"/>
      <c r="C192" s="193" t="s">
        <v>277</v>
      </c>
      <c r="D192" s="187"/>
      <c r="E192" s="188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212</v>
      </c>
      <c r="AH192" s="154">
        <v>2</v>
      </c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5">
      <c r="A193" s="161"/>
      <c r="B193" s="162"/>
      <c r="C193" s="193" t="s">
        <v>278</v>
      </c>
      <c r="D193" s="187"/>
      <c r="E193" s="188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 t="s">
        <v>212</v>
      </c>
      <c r="AH193" s="154">
        <v>2</v>
      </c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5">
      <c r="A194" s="161"/>
      <c r="B194" s="162"/>
      <c r="C194" s="193" t="s">
        <v>279</v>
      </c>
      <c r="D194" s="187"/>
      <c r="E194" s="188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212</v>
      </c>
      <c r="AH194" s="154">
        <v>2</v>
      </c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5">
      <c r="A195" s="161"/>
      <c r="B195" s="162"/>
      <c r="C195" s="193" t="s">
        <v>355</v>
      </c>
      <c r="D195" s="187"/>
      <c r="E195" s="188">
        <v>-42.979860000000002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212</v>
      </c>
      <c r="AH195" s="154">
        <v>2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5">
      <c r="A196" s="161"/>
      <c r="B196" s="162"/>
      <c r="C196" s="193" t="s">
        <v>356</v>
      </c>
      <c r="D196" s="187"/>
      <c r="E196" s="188">
        <v>-2.3897499999999998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212</v>
      </c>
      <c r="AH196" s="154">
        <v>2</v>
      </c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5">
      <c r="A197" s="161"/>
      <c r="B197" s="162"/>
      <c r="C197" s="193" t="s">
        <v>283</v>
      </c>
      <c r="D197" s="187"/>
      <c r="E197" s="188">
        <v>-35.870780000000003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212</v>
      </c>
      <c r="AH197" s="154">
        <v>2</v>
      </c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5">
      <c r="A198" s="161"/>
      <c r="B198" s="162"/>
      <c r="C198" s="193" t="s">
        <v>284</v>
      </c>
      <c r="D198" s="187"/>
      <c r="E198" s="188">
        <v>-4.0425000000000004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212</v>
      </c>
      <c r="AH198" s="154">
        <v>2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5">
      <c r="A199" s="161"/>
      <c r="B199" s="162"/>
      <c r="C199" s="193" t="s">
        <v>285</v>
      </c>
      <c r="D199" s="187"/>
      <c r="E199" s="188">
        <v>-3.6879200000000001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212</v>
      </c>
      <c r="AH199" s="154">
        <v>2</v>
      </c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5">
      <c r="A200" s="161"/>
      <c r="B200" s="162"/>
      <c r="C200" s="193" t="s">
        <v>286</v>
      </c>
      <c r="D200" s="187"/>
      <c r="E200" s="188">
        <v>-2.4799500000000001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212</v>
      </c>
      <c r="AH200" s="154">
        <v>2</v>
      </c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5">
      <c r="A201" s="161"/>
      <c r="B201" s="162"/>
      <c r="C201" s="194" t="s">
        <v>287</v>
      </c>
      <c r="D201" s="189"/>
      <c r="E201" s="190">
        <v>675.08399999999995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212</v>
      </c>
      <c r="AH201" s="154">
        <v>3</v>
      </c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5">
      <c r="A202" s="161"/>
      <c r="B202" s="162"/>
      <c r="C202" s="192" t="s">
        <v>217</v>
      </c>
      <c r="D202" s="187"/>
      <c r="E202" s="188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212</v>
      </c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5">
      <c r="A203" s="161"/>
      <c r="B203" s="162"/>
      <c r="C203" s="191" t="s">
        <v>357</v>
      </c>
      <c r="D203" s="185"/>
      <c r="E203" s="186">
        <v>204.21290999999999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 t="s">
        <v>212</v>
      </c>
      <c r="AH203" s="154">
        <v>0</v>
      </c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5">
      <c r="A204" s="171">
        <v>15</v>
      </c>
      <c r="B204" s="172" t="s">
        <v>358</v>
      </c>
      <c r="C204" s="181" t="s">
        <v>359</v>
      </c>
      <c r="D204" s="173" t="s">
        <v>244</v>
      </c>
      <c r="E204" s="174">
        <v>394.52539999999999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205</v>
      </c>
      <c r="S204" s="176" t="s">
        <v>206</v>
      </c>
      <c r="T204" s="177" t="s">
        <v>206</v>
      </c>
      <c r="U204" s="163">
        <v>0.626</v>
      </c>
      <c r="V204" s="163">
        <f>ROUND(E204*U204,2)</f>
        <v>246.97</v>
      </c>
      <c r="W204" s="163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207</v>
      </c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5">
      <c r="A205" s="161"/>
      <c r="B205" s="162"/>
      <c r="C205" s="263" t="s">
        <v>345</v>
      </c>
      <c r="D205" s="264"/>
      <c r="E205" s="264"/>
      <c r="F205" s="264"/>
      <c r="G205" s="264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209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5">
      <c r="A206" s="161"/>
      <c r="B206" s="162"/>
      <c r="C206" s="192" t="s">
        <v>213</v>
      </c>
      <c r="D206" s="187"/>
      <c r="E206" s="188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212</v>
      </c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5">
      <c r="A207" s="161"/>
      <c r="B207" s="162"/>
      <c r="C207" s="193" t="s">
        <v>252</v>
      </c>
      <c r="D207" s="187"/>
      <c r="E207" s="188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212</v>
      </c>
      <c r="AH207" s="154">
        <v>2</v>
      </c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5">
      <c r="A208" s="161"/>
      <c r="B208" s="162"/>
      <c r="C208" s="193" t="s">
        <v>253</v>
      </c>
      <c r="D208" s="187"/>
      <c r="E208" s="188">
        <v>295.12795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 t="s">
        <v>212</v>
      </c>
      <c r="AH208" s="154">
        <v>2</v>
      </c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5">
      <c r="A209" s="161"/>
      <c r="B209" s="162"/>
      <c r="C209" s="193" t="s">
        <v>254</v>
      </c>
      <c r="D209" s="187"/>
      <c r="E209" s="188">
        <v>462.36779999999999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212</v>
      </c>
      <c r="AH209" s="154">
        <v>2</v>
      </c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5">
      <c r="A210" s="161"/>
      <c r="B210" s="162"/>
      <c r="C210" s="193" t="s">
        <v>255</v>
      </c>
      <c r="D210" s="187"/>
      <c r="E210" s="188">
        <v>163.70371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212</v>
      </c>
      <c r="AH210" s="154">
        <v>2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5">
      <c r="A211" s="161"/>
      <c r="B211" s="162"/>
      <c r="C211" s="193" t="s">
        <v>256</v>
      </c>
      <c r="D211" s="187"/>
      <c r="E211" s="188">
        <v>173.0335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 t="s">
        <v>212</v>
      </c>
      <c r="AH211" s="154">
        <v>2</v>
      </c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5">
      <c r="A212" s="161"/>
      <c r="B212" s="162"/>
      <c r="C212" s="193" t="s">
        <v>259</v>
      </c>
      <c r="D212" s="187"/>
      <c r="E212" s="188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212</v>
      </c>
      <c r="AH212" s="154">
        <v>2</v>
      </c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5">
      <c r="A213" s="161"/>
      <c r="B213" s="162"/>
      <c r="C213" s="193" t="s">
        <v>360</v>
      </c>
      <c r="D213" s="187"/>
      <c r="E213" s="188">
        <v>28.11215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212</v>
      </c>
      <c r="AH213" s="154">
        <v>2</v>
      </c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5">
      <c r="A214" s="161"/>
      <c r="B214" s="162"/>
      <c r="C214" s="193" t="s">
        <v>361</v>
      </c>
      <c r="D214" s="187"/>
      <c r="E214" s="188">
        <v>30.66525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212</v>
      </c>
      <c r="AH214" s="154">
        <v>2</v>
      </c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5">
      <c r="A215" s="161"/>
      <c r="B215" s="162"/>
      <c r="C215" s="193" t="s">
        <v>262</v>
      </c>
      <c r="D215" s="187"/>
      <c r="E215" s="188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212</v>
      </c>
      <c r="AH215" s="154">
        <v>2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5">
      <c r="A216" s="161"/>
      <c r="B216" s="162"/>
      <c r="C216" s="193" t="s">
        <v>362</v>
      </c>
      <c r="D216" s="187"/>
      <c r="E216" s="188">
        <v>9.5287500000000005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 t="s">
        <v>212</v>
      </c>
      <c r="AH216" s="154">
        <v>2</v>
      </c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5">
      <c r="A217" s="161"/>
      <c r="B217" s="162"/>
      <c r="C217" s="193" t="s">
        <v>363</v>
      </c>
      <c r="D217" s="187"/>
      <c r="E217" s="188">
        <v>153.16399999999999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 t="s">
        <v>212</v>
      </c>
      <c r="AH217" s="154">
        <v>2</v>
      </c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5">
      <c r="A218" s="161"/>
      <c r="B218" s="162"/>
      <c r="C218" s="193" t="s">
        <v>275</v>
      </c>
      <c r="D218" s="187"/>
      <c r="E218" s="188">
        <v>12.999499999999999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212</v>
      </c>
      <c r="AH218" s="154">
        <v>2</v>
      </c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5">
      <c r="A219" s="161"/>
      <c r="B219" s="162"/>
      <c r="C219" s="193" t="s">
        <v>276</v>
      </c>
      <c r="D219" s="187"/>
      <c r="E219" s="188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212</v>
      </c>
      <c r="AH219" s="154">
        <v>2</v>
      </c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5">
      <c r="A220" s="161"/>
      <c r="B220" s="162"/>
      <c r="C220" s="193" t="s">
        <v>277</v>
      </c>
      <c r="D220" s="187"/>
      <c r="E220" s="188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212</v>
      </c>
      <c r="AH220" s="154">
        <v>2</v>
      </c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5">
      <c r="A221" s="161"/>
      <c r="B221" s="162"/>
      <c r="C221" s="193" t="s">
        <v>278</v>
      </c>
      <c r="D221" s="187"/>
      <c r="E221" s="188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 t="s">
        <v>212</v>
      </c>
      <c r="AH221" s="154">
        <v>2</v>
      </c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5">
      <c r="A222" s="161"/>
      <c r="B222" s="162"/>
      <c r="C222" s="193" t="s">
        <v>279</v>
      </c>
      <c r="D222" s="187"/>
      <c r="E222" s="188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212</v>
      </c>
      <c r="AH222" s="154">
        <v>2</v>
      </c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5">
      <c r="A223" s="161"/>
      <c r="B223" s="162"/>
      <c r="C223" s="193" t="s">
        <v>364</v>
      </c>
      <c r="D223" s="187"/>
      <c r="E223" s="188">
        <v>-126.37394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212</v>
      </c>
      <c r="AH223" s="154">
        <v>2</v>
      </c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5">
      <c r="A224" s="161"/>
      <c r="B224" s="162"/>
      <c r="C224" s="193" t="s">
        <v>365</v>
      </c>
      <c r="D224" s="187"/>
      <c r="E224" s="188">
        <v>-3.5846300000000002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 t="s">
        <v>212</v>
      </c>
      <c r="AH224" s="154">
        <v>2</v>
      </c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5">
      <c r="A225" s="161"/>
      <c r="B225" s="162"/>
      <c r="C225" s="193" t="s">
        <v>366</v>
      </c>
      <c r="D225" s="187"/>
      <c r="E225" s="188">
        <v>-3.2125499999999998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212</v>
      </c>
      <c r="AH225" s="154">
        <v>2</v>
      </c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5">
      <c r="A226" s="161"/>
      <c r="B226" s="162"/>
      <c r="C226" s="194" t="s">
        <v>287</v>
      </c>
      <c r="D226" s="189"/>
      <c r="E226" s="190">
        <v>1195.5315000000001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212</v>
      </c>
      <c r="AH226" s="154">
        <v>3</v>
      </c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5">
      <c r="A227" s="161"/>
      <c r="B227" s="162"/>
      <c r="C227" s="192" t="s">
        <v>217</v>
      </c>
      <c r="D227" s="187"/>
      <c r="E227" s="188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212</v>
      </c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5">
      <c r="A228" s="161"/>
      <c r="B228" s="162"/>
      <c r="C228" s="191" t="s">
        <v>367</v>
      </c>
      <c r="D228" s="185"/>
      <c r="E228" s="186">
        <v>394.52539999999999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 t="s">
        <v>212</v>
      </c>
      <c r="AH228" s="154">
        <v>0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5">
      <c r="A229" s="171">
        <v>16</v>
      </c>
      <c r="B229" s="172" t="s">
        <v>368</v>
      </c>
      <c r="C229" s="181" t="s">
        <v>369</v>
      </c>
      <c r="D229" s="173" t="s">
        <v>244</v>
      </c>
      <c r="E229" s="174">
        <v>27.91301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205</v>
      </c>
      <c r="S229" s="176" t="s">
        <v>206</v>
      </c>
      <c r="T229" s="177" t="s">
        <v>206</v>
      </c>
      <c r="U229" s="163">
        <v>0.48399999999999999</v>
      </c>
      <c r="V229" s="163">
        <f>ROUND(E229*U229,2)</f>
        <v>13.51</v>
      </c>
      <c r="W229" s="163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 t="s">
        <v>207</v>
      </c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5">
      <c r="A230" s="161"/>
      <c r="B230" s="162"/>
      <c r="C230" s="263" t="s">
        <v>345</v>
      </c>
      <c r="D230" s="264"/>
      <c r="E230" s="264"/>
      <c r="F230" s="264"/>
      <c r="G230" s="264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209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5">
      <c r="A231" s="161"/>
      <c r="B231" s="162"/>
      <c r="C231" s="191" t="s">
        <v>370</v>
      </c>
      <c r="D231" s="185"/>
      <c r="E231" s="186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212</v>
      </c>
      <c r="AH231" s="154">
        <v>0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5">
      <c r="A232" s="161"/>
      <c r="B232" s="162"/>
      <c r="C232" s="191" t="s">
        <v>371</v>
      </c>
      <c r="D232" s="185"/>
      <c r="E232" s="186">
        <v>27.91301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212</v>
      </c>
      <c r="AH232" s="154">
        <v>0</v>
      </c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5">
      <c r="A233" s="171">
        <v>17</v>
      </c>
      <c r="B233" s="172" t="s">
        <v>372</v>
      </c>
      <c r="C233" s="181" t="s">
        <v>373</v>
      </c>
      <c r="D233" s="173" t="s">
        <v>244</v>
      </c>
      <c r="E233" s="174">
        <v>167.08329000000001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</v>
      </c>
      <c r="Q233" s="176">
        <f>ROUND(E233*P233,2)</f>
        <v>0</v>
      </c>
      <c r="R233" s="176" t="s">
        <v>205</v>
      </c>
      <c r="S233" s="176" t="s">
        <v>206</v>
      </c>
      <c r="T233" s="177" t="s">
        <v>206</v>
      </c>
      <c r="U233" s="163">
        <v>0.72899999999999998</v>
      </c>
      <c r="V233" s="163">
        <f>ROUND(E233*U233,2)</f>
        <v>121.8</v>
      </c>
      <c r="W233" s="163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207</v>
      </c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5">
      <c r="A234" s="161"/>
      <c r="B234" s="162"/>
      <c r="C234" s="263" t="s">
        <v>345</v>
      </c>
      <c r="D234" s="264"/>
      <c r="E234" s="264"/>
      <c r="F234" s="264"/>
      <c r="G234" s="264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209</v>
      </c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5">
      <c r="A235" s="161"/>
      <c r="B235" s="162"/>
      <c r="C235" s="191" t="s">
        <v>374</v>
      </c>
      <c r="D235" s="185"/>
      <c r="E235" s="186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212</v>
      </c>
      <c r="AH235" s="154">
        <v>0</v>
      </c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5">
      <c r="A236" s="161"/>
      <c r="B236" s="162"/>
      <c r="C236" s="191" t="s">
        <v>375</v>
      </c>
      <c r="D236" s="185"/>
      <c r="E236" s="186">
        <v>167.08329000000001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212</v>
      </c>
      <c r="AH236" s="154">
        <v>0</v>
      </c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5">
      <c r="A237" s="171">
        <v>18</v>
      </c>
      <c r="B237" s="172" t="s">
        <v>376</v>
      </c>
      <c r="C237" s="181" t="s">
        <v>377</v>
      </c>
      <c r="D237" s="173" t="s">
        <v>244</v>
      </c>
      <c r="E237" s="174">
        <v>322.79351000000003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6">
        <v>0</v>
      </c>
      <c r="O237" s="176">
        <f>ROUND(E237*N237,2)</f>
        <v>0</v>
      </c>
      <c r="P237" s="176">
        <v>0</v>
      </c>
      <c r="Q237" s="176">
        <f>ROUND(E237*P237,2)</f>
        <v>0</v>
      </c>
      <c r="R237" s="176" t="s">
        <v>205</v>
      </c>
      <c r="S237" s="176" t="s">
        <v>206</v>
      </c>
      <c r="T237" s="177" t="s">
        <v>206</v>
      </c>
      <c r="U237" s="163">
        <v>0.91300000000000003</v>
      </c>
      <c r="V237" s="163">
        <f>ROUND(E237*U237,2)</f>
        <v>294.70999999999998</v>
      </c>
      <c r="W237" s="163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207</v>
      </c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5">
      <c r="A238" s="161"/>
      <c r="B238" s="162"/>
      <c r="C238" s="263" t="s">
        <v>345</v>
      </c>
      <c r="D238" s="264"/>
      <c r="E238" s="264"/>
      <c r="F238" s="264"/>
      <c r="G238" s="264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 t="s">
        <v>209</v>
      </c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5">
      <c r="A239" s="161"/>
      <c r="B239" s="162"/>
      <c r="C239" s="191" t="s">
        <v>378</v>
      </c>
      <c r="D239" s="185"/>
      <c r="E239" s="186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 t="s">
        <v>212</v>
      </c>
      <c r="AH239" s="154">
        <v>0</v>
      </c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5">
      <c r="A240" s="161"/>
      <c r="B240" s="162"/>
      <c r="C240" s="191" t="s">
        <v>379</v>
      </c>
      <c r="D240" s="185"/>
      <c r="E240" s="186">
        <v>322.79351000000003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212</v>
      </c>
      <c r="AH240" s="154">
        <v>0</v>
      </c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5">
      <c r="A241" s="171">
        <v>19</v>
      </c>
      <c r="B241" s="172" t="s">
        <v>380</v>
      </c>
      <c r="C241" s="181" t="s">
        <v>381</v>
      </c>
      <c r="D241" s="173" t="s">
        <v>244</v>
      </c>
      <c r="E241" s="174">
        <v>980.03381999999999</v>
      </c>
      <c r="F241" s="175"/>
      <c r="G241" s="176">
        <f>ROUND(E241*F241,2)</f>
        <v>0</v>
      </c>
      <c r="H241" s="175"/>
      <c r="I241" s="176">
        <f>ROUND(E241*H241,2)</f>
        <v>0</v>
      </c>
      <c r="J241" s="175"/>
      <c r="K241" s="176">
        <f>ROUND(E241*J241,2)</f>
        <v>0</v>
      </c>
      <c r="L241" s="176">
        <v>21</v>
      </c>
      <c r="M241" s="176">
        <f>G241*(1+L241/100)</f>
        <v>0</v>
      </c>
      <c r="N241" s="176">
        <v>0</v>
      </c>
      <c r="O241" s="176">
        <f>ROUND(E241*N241,2)</f>
        <v>0</v>
      </c>
      <c r="P241" s="176">
        <v>0</v>
      </c>
      <c r="Q241" s="176">
        <f>ROUND(E241*P241,2)</f>
        <v>0</v>
      </c>
      <c r="R241" s="176" t="s">
        <v>205</v>
      </c>
      <c r="S241" s="176" t="s">
        <v>206</v>
      </c>
      <c r="T241" s="177" t="s">
        <v>206</v>
      </c>
      <c r="U241" s="163">
        <v>1.0999999999999999E-2</v>
      </c>
      <c r="V241" s="163">
        <f>ROUND(E241*U241,2)</f>
        <v>10.78</v>
      </c>
      <c r="W241" s="163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207</v>
      </c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5">
      <c r="A242" s="161"/>
      <c r="B242" s="162"/>
      <c r="C242" s="263" t="s">
        <v>382</v>
      </c>
      <c r="D242" s="264"/>
      <c r="E242" s="264"/>
      <c r="F242" s="264"/>
      <c r="G242" s="264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209</v>
      </c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5">
      <c r="A243" s="161"/>
      <c r="B243" s="162"/>
      <c r="C243" s="192" t="s">
        <v>213</v>
      </c>
      <c r="D243" s="187"/>
      <c r="E243" s="188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212</v>
      </c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5">
      <c r="A244" s="161"/>
      <c r="B244" s="162"/>
      <c r="C244" s="193" t="s">
        <v>383</v>
      </c>
      <c r="D244" s="187"/>
      <c r="E244" s="188">
        <v>1088.9264599999999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212</v>
      </c>
      <c r="AH244" s="154">
        <v>2</v>
      </c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5">
      <c r="A245" s="161"/>
      <c r="B245" s="162"/>
      <c r="C245" s="194" t="s">
        <v>287</v>
      </c>
      <c r="D245" s="189"/>
      <c r="E245" s="190">
        <v>1088.9264599999999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212</v>
      </c>
      <c r="AH245" s="154">
        <v>3</v>
      </c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5">
      <c r="A246" s="161"/>
      <c r="B246" s="162"/>
      <c r="C246" s="193" t="s">
        <v>384</v>
      </c>
      <c r="D246" s="187"/>
      <c r="E246" s="188">
        <v>490.01691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 t="s">
        <v>212</v>
      </c>
      <c r="AH246" s="154">
        <v>2</v>
      </c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5">
      <c r="A247" s="161"/>
      <c r="B247" s="162"/>
      <c r="C247" s="194" t="s">
        <v>287</v>
      </c>
      <c r="D247" s="189"/>
      <c r="E247" s="190">
        <v>490.01691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212</v>
      </c>
      <c r="AH247" s="154">
        <v>3</v>
      </c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5">
      <c r="A248" s="161"/>
      <c r="B248" s="162"/>
      <c r="C248" s="192" t="s">
        <v>217</v>
      </c>
      <c r="D248" s="187"/>
      <c r="E248" s="188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212</v>
      </c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5">
      <c r="A249" s="161"/>
      <c r="B249" s="162"/>
      <c r="C249" s="191" t="s">
        <v>385</v>
      </c>
      <c r="D249" s="185"/>
      <c r="E249" s="186">
        <v>980.03381999999999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212</v>
      </c>
      <c r="AH249" s="154">
        <v>0</v>
      </c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5">
      <c r="A250" s="171">
        <v>20</v>
      </c>
      <c r="B250" s="172" t="s">
        <v>386</v>
      </c>
      <c r="C250" s="181" t="s">
        <v>387</v>
      </c>
      <c r="D250" s="173" t="s">
        <v>244</v>
      </c>
      <c r="E250" s="174">
        <v>439.04656999999997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0</v>
      </c>
      <c r="O250" s="176">
        <f>ROUND(E250*N250,2)</f>
        <v>0</v>
      </c>
      <c r="P250" s="176">
        <v>0</v>
      </c>
      <c r="Q250" s="176">
        <f>ROUND(E250*P250,2)</f>
        <v>0</v>
      </c>
      <c r="R250" s="176" t="s">
        <v>205</v>
      </c>
      <c r="S250" s="176" t="s">
        <v>206</v>
      </c>
      <c r="T250" s="177" t="s">
        <v>206</v>
      </c>
      <c r="U250" s="163">
        <v>1.0999999999999999E-2</v>
      </c>
      <c r="V250" s="163">
        <f>ROUND(E250*U250,2)</f>
        <v>4.83</v>
      </c>
      <c r="W250" s="163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 t="s">
        <v>207</v>
      </c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5">
      <c r="A251" s="161"/>
      <c r="B251" s="162"/>
      <c r="C251" s="263" t="s">
        <v>388</v>
      </c>
      <c r="D251" s="264"/>
      <c r="E251" s="264"/>
      <c r="F251" s="264"/>
      <c r="G251" s="264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 t="s">
        <v>209</v>
      </c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5">
      <c r="A252" s="161"/>
      <c r="B252" s="162"/>
      <c r="C252" s="191" t="s">
        <v>389</v>
      </c>
      <c r="D252" s="185"/>
      <c r="E252" s="186">
        <v>929.06348000000003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212</v>
      </c>
      <c r="AH252" s="154">
        <v>0</v>
      </c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5">
      <c r="A253" s="161"/>
      <c r="B253" s="162"/>
      <c r="C253" s="191" t="s">
        <v>390</v>
      </c>
      <c r="D253" s="185"/>
      <c r="E253" s="186">
        <v>-490.01691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212</v>
      </c>
      <c r="AH253" s="154">
        <v>0</v>
      </c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5">
      <c r="A254" s="171">
        <v>21</v>
      </c>
      <c r="B254" s="172" t="s">
        <v>391</v>
      </c>
      <c r="C254" s="181" t="s">
        <v>392</v>
      </c>
      <c r="D254" s="173" t="s">
        <v>244</v>
      </c>
      <c r="E254" s="174">
        <v>760.14284999999995</v>
      </c>
      <c r="F254" s="175"/>
      <c r="G254" s="176">
        <f>ROUND(E254*F254,2)</f>
        <v>0</v>
      </c>
      <c r="H254" s="175"/>
      <c r="I254" s="176">
        <f>ROUND(E254*H254,2)</f>
        <v>0</v>
      </c>
      <c r="J254" s="175"/>
      <c r="K254" s="176">
        <f>ROUND(E254*J254,2)</f>
        <v>0</v>
      </c>
      <c r="L254" s="176">
        <v>21</v>
      </c>
      <c r="M254" s="176">
        <f>G254*(1+L254/100)</f>
        <v>0</v>
      </c>
      <c r="N254" s="176">
        <v>0</v>
      </c>
      <c r="O254" s="176">
        <f>ROUND(E254*N254,2)</f>
        <v>0</v>
      </c>
      <c r="P254" s="176">
        <v>0</v>
      </c>
      <c r="Q254" s="176">
        <f>ROUND(E254*P254,2)</f>
        <v>0</v>
      </c>
      <c r="R254" s="176" t="s">
        <v>205</v>
      </c>
      <c r="S254" s="176" t="s">
        <v>206</v>
      </c>
      <c r="T254" s="177" t="s">
        <v>206</v>
      </c>
      <c r="U254" s="163">
        <v>1.2E-2</v>
      </c>
      <c r="V254" s="163">
        <f>ROUND(E254*U254,2)</f>
        <v>9.1199999999999992</v>
      </c>
      <c r="W254" s="163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207</v>
      </c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5">
      <c r="A255" s="161"/>
      <c r="B255" s="162"/>
      <c r="C255" s="263" t="s">
        <v>382</v>
      </c>
      <c r="D255" s="264"/>
      <c r="E255" s="264"/>
      <c r="F255" s="264"/>
      <c r="G255" s="264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 t="s">
        <v>209</v>
      </c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5">
      <c r="A256" s="161"/>
      <c r="B256" s="162"/>
      <c r="C256" s="191" t="s">
        <v>393</v>
      </c>
      <c r="D256" s="185"/>
      <c r="E256" s="186">
        <v>760.14284999999995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 t="s">
        <v>212</v>
      </c>
      <c r="AH256" s="154">
        <v>0</v>
      </c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ht="20.399999999999999" outlineLevel="1" x14ac:dyDescent="0.25">
      <c r="A257" s="171">
        <v>22</v>
      </c>
      <c r="B257" s="172" t="s">
        <v>394</v>
      </c>
      <c r="C257" s="181" t="s">
        <v>395</v>
      </c>
      <c r="D257" s="173" t="s">
        <v>244</v>
      </c>
      <c r="E257" s="174">
        <v>490.01691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6">
        <v>0</v>
      </c>
      <c r="O257" s="176">
        <f>ROUND(E257*N257,2)</f>
        <v>0</v>
      </c>
      <c r="P257" s="176">
        <v>0</v>
      </c>
      <c r="Q257" s="176">
        <f>ROUND(E257*P257,2)</f>
        <v>0</v>
      </c>
      <c r="R257" s="176" t="s">
        <v>205</v>
      </c>
      <c r="S257" s="176" t="s">
        <v>206</v>
      </c>
      <c r="T257" s="177" t="s">
        <v>206</v>
      </c>
      <c r="U257" s="163">
        <v>5.2999999999999999E-2</v>
      </c>
      <c r="V257" s="163">
        <f>ROUND(E257*U257,2)</f>
        <v>25.97</v>
      </c>
      <c r="W257" s="163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 t="s">
        <v>396</v>
      </c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5">
      <c r="A258" s="161"/>
      <c r="B258" s="162"/>
      <c r="C258" s="191" t="s">
        <v>397</v>
      </c>
      <c r="D258" s="185"/>
      <c r="E258" s="186">
        <v>490.01691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212</v>
      </c>
      <c r="AH258" s="154">
        <v>0</v>
      </c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ht="20.399999999999999" outlineLevel="1" x14ac:dyDescent="0.25">
      <c r="A259" s="171">
        <v>23</v>
      </c>
      <c r="B259" s="172" t="s">
        <v>398</v>
      </c>
      <c r="C259" s="181" t="s">
        <v>399</v>
      </c>
      <c r="D259" s="173" t="s">
        <v>244</v>
      </c>
      <c r="E259" s="174">
        <v>1689.20633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6" t="s">
        <v>205</v>
      </c>
      <c r="S259" s="176" t="s">
        <v>206</v>
      </c>
      <c r="T259" s="177" t="s">
        <v>206</v>
      </c>
      <c r="U259" s="163">
        <v>8.9999999999999993E-3</v>
      </c>
      <c r="V259" s="163">
        <f>ROUND(E259*U259,2)</f>
        <v>15.2</v>
      </c>
      <c r="W259" s="163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207</v>
      </c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5">
      <c r="A260" s="161"/>
      <c r="B260" s="162"/>
      <c r="C260" s="191" t="s">
        <v>400</v>
      </c>
      <c r="D260" s="185"/>
      <c r="E260" s="186">
        <v>439.04656999999997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 t="s">
        <v>212</v>
      </c>
      <c r="AH260" s="154">
        <v>0</v>
      </c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5">
      <c r="A261" s="161"/>
      <c r="B261" s="162"/>
      <c r="C261" s="191" t="s">
        <v>401</v>
      </c>
      <c r="D261" s="185"/>
      <c r="E261" s="186">
        <v>760.14284999999995</v>
      </c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212</v>
      </c>
      <c r="AH261" s="154">
        <v>0</v>
      </c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5">
      <c r="A262" s="161"/>
      <c r="B262" s="162"/>
      <c r="C262" s="191" t="s">
        <v>397</v>
      </c>
      <c r="D262" s="185"/>
      <c r="E262" s="186">
        <v>490.01691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212</v>
      </c>
      <c r="AH262" s="154">
        <v>0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5">
      <c r="A263" s="171">
        <v>24</v>
      </c>
      <c r="B263" s="172" t="s">
        <v>402</v>
      </c>
      <c r="C263" s="181" t="s">
        <v>403</v>
      </c>
      <c r="D263" s="173" t="s">
        <v>244</v>
      </c>
      <c r="E263" s="174">
        <v>1088.9264599999999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0</v>
      </c>
      <c r="O263" s="176">
        <f>ROUND(E263*N263,2)</f>
        <v>0</v>
      </c>
      <c r="P263" s="176">
        <v>0</v>
      </c>
      <c r="Q263" s="176">
        <f>ROUND(E263*P263,2)</f>
        <v>0</v>
      </c>
      <c r="R263" s="176" t="s">
        <v>205</v>
      </c>
      <c r="S263" s="176" t="s">
        <v>206</v>
      </c>
      <c r="T263" s="177" t="s">
        <v>206</v>
      </c>
      <c r="U263" s="163">
        <v>0.20200000000000001</v>
      </c>
      <c r="V263" s="163">
        <f>ROUND(E263*U263,2)</f>
        <v>219.96</v>
      </c>
      <c r="W263" s="163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207</v>
      </c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5">
      <c r="A264" s="161"/>
      <c r="B264" s="162"/>
      <c r="C264" s="263" t="s">
        <v>404</v>
      </c>
      <c r="D264" s="264"/>
      <c r="E264" s="264"/>
      <c r="F264" s="264"/>
      <c r="G264" s="264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 t="s">
        <v>209</v>
      </c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5">
      <c r="A265" s="161"/>
      <c r="B265" s="162"/>
      <c r="C265" s="254" t="s">
        <v>405</v>
      </c>
      <c r="D265" s="255"/>
      <c r="E265" s="255"/>
      <c r="F265" s="255"/>
      <c r="G265" s="255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 t="s">
        <v>170</v>
      </c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5">
      <c r="A266" s="161"/>
      <c r="B266" s="162"/>
      <c r="C266" s="191" t="s">
        <v>406</v>
      </c>
      <c r="D266" s="185"/>
      <c r="E266" s="186">
        <v>1689.20633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 t="s">
        <v>212</v>
      </c>
      <c r="AH266" s="154">
        <v>0</v>
      </c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5">
      <c r="A267" s="161"/>
      <c r="B267" s="162"/>
      <c r="C267" s="191" t="s">
        <v>407</v>
      </c>
      <c r="D267" s="185"/>
      <c r="E267" s="186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 t="s">
        <v>212</v>
      </c>
      <c r="AH267" s="154">
        <v>0</v>
      </c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5">
      <c r="A268" s="161"/>
      <c r="B268" s="162"/>
      <c r="C268" s="191" t="s">
        <v>408</v>
      </c>
      <c r="D268" s="185"/>
      <c r="E268" s="186">
        <v>-137.57239000000001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 t="s">
        <v>212</v>
      </c>
      <c r="AH268" s="154">
        <v>0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5">
      <c r="A269" s="161"/>
      <c r="B269" s="162"/>
      <c r="C269" s="191" t="s">
        <v>409</v>
      </c>
      <c r="D269" s="185"/>
      <c r="E269" s="186">
        <v>-7.1775799999999998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 t="s">
        <v>212</v>
      </c>
      <c r="AH269" s="154">
        <v>0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5">
      <c r="A270" s="161"/>
      <c r="B270" s="162"/>
      <c r="C270" s="191" t="s">
        <v>410</v>
      </c>
      <c r="D270" s="185"/>
      <c r="E270" s="186">
        <v>-0.73792999999999997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 t="s">
        <v>212</v>
      </c>
      <c r="AH270" s="154">
        <v>0</v>
      </c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5">
      <c r="A271" s="161"/>
      <c r="B271" s="162"/>
      <c r="C271" s="191" t="s">
        <v>411</v>
      </c>
      <c r="D271" s="185"/>
      <c r="E271" s="186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 t="s">
        <v>212</v>
      </c>
      <c r="AH271" s="154">
        <v>0</v>
      </c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5">
      <c r="A272" s="161"/>
      <c r="B272" s="162"/>
      <c r="C272" s="191" t="s">
        <v>412</v>
      </c>
      <c r="D272" s="185"/>
      <c r="E272" s="186">
        <v>-19.428750000000001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 t="s">
        <v>212</v>
      </c>
      <c r="AH272" s="154">
        <v>0</v>
      </c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5">
      <c r="A273" s="161"/>
      <c r="B273" s="162"/>
      <c r="C273" s="191" t="s">
        <v>413</v>
      </c>
      <c r="D273" s="185"/>
      <c r="E273" s="186">
        <v>-10.2355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 t="s">
        <v>212</v>
      </c>
      <c r="AH273" s="154">
        <v>0</v>
      </c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5">
      <c r="A274" s="161"/>
      <c r="B274" s="162"/>
      <c r="C274" s="191" t="s">
        <v>414</v>
      </c>
      <c r="D274" s="185"/>
      <c r="E274" s="186">
        <v>-10.65049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 t="s">
        <v>212</v>
      </c>
      <c r="AH274" s="154">
        <v>0</v>
      </c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5">
      <c r="A275" s="161"/>
      <c r="B275" s="162"/>
      <c r="C275" s="191" t="s">
        <v>415</v>
      </c>
      <c r="D275" s="185"/>
      <c r="E275" s="186">
        <v>-7.3628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 t="s">
        <v>212</v>
      </c>
      <c r="AH275" s="154">
        <v>0</v>
      </c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5">
      <c r="A276" s="161"/>
      <c r="B276" s="162"/>
      <c r="C276" s="191" t="s">
        <v>416</v>
      </c>
      <c r="D276" s="185"/>
      <c r="E276" s="186">
        <v>-6.13164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 t="s">
        <v>212</v>
      </c>
      <c r="AH276" s="154">
        <v>0</v>
      </c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5">
      <c r="A277" s="161"/>
      <c r="B277" s="162"/>
      <c r="C277" s="191" t="s">
        <v>417</v>
      </c>
      <c r="D277" s="185"/>
      <c r="E277" s="186">
        <v>-3.9590100000000001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 t="s">
        <v>212</v>
      </c>
      <c r="AH277" s="154">
        <v>0</v>
      </c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5">
      <c r="A278" s="161"/>
      <c r="B278" s="162"/>
      <c r="C278" s="191" t="s">
        <v>418</v>
      </c>
      <c r="D278" s="185"/>
      <c r="E278" s="186">
        <v>-256.85831000000002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 t="s">
        <v>212</v>
      </c>
      <c r="AH278" s="154">
        <v>0</v>
      </c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5">
      <c r="A279" s="161"/>
      <c r="B279" s="162"/>
      <c r="C279" s="191" t="s">
        <v>419</v>
      </c>
      <c r="D279" s="185"/>
      <c r="E279" s="186">
        <v>-22.088519999999999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 t="s">
        <v>212</v>
      </c>
      <c r="AH279" s="154">
        <v>0</v>
      </c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5">
      <c r="A280" s="161"/>
      <c r="B280" s="162"/>
      <c r="C280" s="191" t="s">
        <v>420</v>
      </c>
      <c r="D280" s="185"/>
      <c r="E280" s="186">
        <v>-48.057099999999998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 t="s">
        <v>212</v>
      </c>
      <c r="AH280" s="154">
        <v>0</v>
      </c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5">
      <c r="A281" s="161"/>
      <c r="B281" s="162"/>
      <c r="C281" s="191" t="s">
        <v>421</v>
      </c>
      <c r="D281" s="185"/>
      <c r="E281" s="186">
        <v>-57.020350000000001</v>
      </c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 t="s">
        <v>212</v>
      </c>
      <c r="AH281" s="154">
        <v>0</v>
      </c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outlineLevel="1" x14ac:dyDescent="0.25">
      <c r="A282" s="161"/>
      <c r="B282" s="162"/>
      <c r="C282" s="191" t="s">
        <v>422</v>
      </c>
      <c r="D282" s="185"/>
      <c r="E282" s="186">
        <v>-12.999499999999999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 t="s">
        <v>212</v>
      </c>
      <c r="AH282" s="154">
        <v>0</v>
      </c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5">
      <c r="A283" s="171">
        <v>25</v>
      </c>
      <c r="B283" s="172" t="s">
        <v>423</v>
      </c>
      <c r="C283" s="181" t="s">
        <v>424</v>
      </c>
      <c r="D283" s="173" t="s">
        <v>244</v>
      </c>
      <c r="E283" s="174">
        <v>439.04656999999997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0</v>
      </c>
      <c r="O283" s="176">
        <f>ROUND(E283*N283,2)</f>
        <v>0</v>
      </c>
      <c r="P283" s="176">
        <v>0</v>
      </c>
      <c r="Q283" s="176">
        <f>ROUND(E283*P283,2)</f>
        <v>0</v>
      </c>
      <c r="R283" s="176" t="s">
        <v>205</v>
      </c>
      <c r="S283" s="176" t="s">
        <v>206</v>
      </c>
      <c r="T283" s="177" t="s">
        <v>206</v>
      </c>
      <c r="U283" s="163">
        <v>0</v>
      </c>
      <c r="V283" s="163">
        <f>ROUND(E283*U283,2)</f>
        <v>0</v>
      </c>
      <c r="W283" s="163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 t="s">
        <v>207</v>
      </c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5">
      <c r="A284" s="161"/>
      <c r="B284" s="162"/>
      <c r="C284" s="191" t="s">
        <v>389</v>
      </c>
      <c r="D284" s="185"/>
      <c r="E284" s="186">
        <v>929.06348000000003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 t="s">
        <v>212</v>
      </c>
      <c r="AH284" s="154">
        <v>0</v>
      </c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5">
      <c r="A285" s="161"/>
      <c r="B285" s="162"/>
      <c r="C285" s="191" t="s">
        <v>390</v>
      </c>
      <c r="D285" s="185"/>
      <c r="E285" s="186">
        <v>-490.01691</v>
      </c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 t="s">
        <v>212</v>
      </c>
      <c r="AH285" s="154">
        <v>0</v>
      </c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5">
      <c r="A286" s="171">
        <v>26</v>
      </c>
      <c r="B286" s="172" t="s">
        <v>425</v>
      </c>
      <c r="C286" s="181" t="s">
        <v>426</v>
      </c>
      <c r="D286" s="173" t="s">
        <v>244</v>
      </c>
      <c r="E286" s="174">
        <v>760.14284999999995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0</v>
      </c>
      <c r="O286" s="176">
        <f>ROUND(E286*N286,2)</f>
        <v>0</v>
      </c>
      <c r="P286" s="176">
        <v>0</v>
      </c>
      <c r="Q286" s="176">
        <f>ROUND(E286*P286,2)</f>
        <v>0</v>
      </c>
      <c r="R286" s="176" t="s">
        <v>205</v>
      </c>
      <c r="S286" s="176" t="s">
        <v>206</v>
      </c>
      <c r="T286" s="177" t="s">
        <v>206</v>
      </c>
      <c r="U286" s="163">
        <v>0</v>
      </c>
      <c r="V286" s="163">
        <f>ROUND(E286*U286,2)</f>
        <v>0</v>
      </c>
      <c r="W286" s="163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 t="s">
        <v>207</v>
      </c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5">
      <c r="A287" s="161"/>
      <c r="B287" s="162"/>
      <c r="C287" s="191" t="s">
        <v>393</v>
      </c>
      <c r="D287" s="185"/>
      <c r="E287" s="186">
        <v>760.14284999999995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 t="s">
        <v>212</v>
      </c>
      <c r="AH287" s="154">
        <v>0</v>
      </c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5">
      <c r="A288" s="171">
        <v>27</v>
      </c>
      <c r="B288" s="172" t="s">
        <v>427</v>
      </c>
      <c r="C288" s="181" t="s">
        <v>428</v>
      </c>
      <c r="D288" s="173" t="s">
        <v>244</v>
      </c>
      <c r="E288" s="174">
        <v>665.38851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1.67</v>
      </c>
      <c r="O288" s="176">
        <f>ROUND(E288*N288,2)</f>
        <v>1111.2</v>
      </c>
      <c r="P288" s="176">
        <v>0</v>
      </c>
      <c r="Q288" s="176">
        <f>ROUND(E288*P288,2)</f>
        <v>0</v>
      </c>
      <c r="R288" s="176"/>
      <c r="S288" s="176" t="s">
        <v>166</v>
      </c>
      <c r="T288" s="177" t="s">
        <v>167</v>
      </c>
      <c r="U288" s="163">
        <v>0</v>
      </c>
      <c r="V288" s="163">
        <f>ROUND(E288*U288,2)</f>
        <v>0</v>
      </c>
      <c r="W288" s="163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 t="s">
        <v>429</v>
      </c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5">
      <c r="A289" s="161"/>
      <c r="B289" s="162"/>
      <c r="C289" s="192" t="s">
        <v>213</v>
      </c>
      <c r="D289" s="187"/>
      <c r="E289" s="188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 t="s">
        <v>212</v>
      </c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5">
      <c r="A290" s="161"/>
      <c r="B290" s="162"/>
      <c r="C290" s="193" t="s">
        <v>430</v>
      </c>
      <c r="D290" s="187"/>
      <c r="E290" s="188">
        <v>1088.9264599999999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 t="s">
        <v>212</v>
      </c>
      <c r="AH290" s="154">
        <v>2</v>
      </c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5">
      <c r="A291" s="161"/>
      <c r="B291" s="162"/>
      <c r="C291" s="193" t="s">
        <v>431</v>
      </c>
      <c r="D291" s="187"/>
      <c r="E291" s="188">
        <v>-490.01691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 t="s">
        <v>212</v>
      </c>
      <c r="AH291" s="154">
        <v>2</v>
      </c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5">
      <c r="A292" s="161"/>
      <c r="B292" s="162"/>
      <c r="C292" s="194" t="s">
        <v>287</v>
      </c>
      <c r="D292" s="189"/>
      <c r="E292" s="190">
        <v>598.90954999999997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 t="s">
        <v>212</v>
      </c>
      <c r="AH292" s="154">
        <v>3</v>
      </c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5">
      <c r="A293" s="161"/>
      <c r="B293" s="162"/>
      <c r="C293" s="192" t="s">
        <v>217</v>
      </c>
      <c r="D293" s="187"/>
      <c r="E293" s="188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 t="s">
        <v>212</v>
      </c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5">
      <c r="A294" s="161"/>
      <c r="B294" s="162"/>
      <c r="C294" s="191" t="s">
        <v>432</v>
      </c>
      <c r="D294" s="185"/>
      <c r="E294" s="186">
        <v>665.38851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 t="s">
        <v>212</v>
      </c>
      <c r="AH294" s="154">
        <v>0</v>
      </c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x14ac:dyDescent="0.25">
      <c r="A295" s="165" t="s">
        <v>161</v>
      </c>
      <c r="B295" s="166" t="s">
        <v>93</v>
      </c>
      <c r="C295" s="180" t="s">
        <v>94</v>
      </c>
      <c r="D295" s="167"/>
      <c r="E295" s="168"/>
      <c r="F295" s="169"/>
      <c r="G295" s="169">
        <f>SUMIF(AG296:AG337,"&lt;&gt;NOR",G296:G337)</f>
        <v>0</v>
      </c>
      <c r="H295" s="169"/>
      <c r="I295" s="169">
        <f>SUM(I296:I337)</f>
        <v>0</v>
      </c>
      <c r="J295" s="169"/>
      <c r="K295" s="169">
        <f>SUM(K296:K337)</f>
        <v>0</v>
      </c>
      <c r="L295" s="169"/>
      <c r="M295" s="169">
        <f>SUM(M296:M337)</f>
        <v>0</v>
      </c>
      <c r="N295" s="169"/>
      <c r="O295" s="169">
        <f>SUM(O296:O337)</f>
        <v>0</v>
      </c>
      <c r="P295" s="169"/>
      <c r="Q295" s="169">
        <f>SUM(Q296:Q337)</f>
        <v>418.98</v>
      </c>
      <c r="R295" s="169"/>
      <c r="S295" s="169"/>
      <c r="T295" s="170"/>
      <c r="U295" s="164"/>
      <c r="V295" s="164">
        <f>SUM(V296:V337)</f>
        <v>67.94</v>
      </c>
      <c r="W295" s="164"/>
      <c r="AG295" t="s">
        <v>162</v>
      </c>
    </row>
    <row r="296" spans="1:60" ht="20.399999999999999" outlineLevel="1" x14ac:dyDescent="0.25">
      <c r="A296" s="171">
        <v>28</v>
      </c>
      <c r="B296" s="172" t="s">
        <v>433</v>
      </c>
      <c r="C296" s="181" t="s">
        <v>434</v>
      </c>
      <c r="D296" s="173" t="s">
        <v>298</v>
      </c>
      <c r="E296" s="174">
        <v>476.12150000000003</v>
      </c>
      <c r="F296" s="175"/>
      <c r="G296" s="176">
        <f>ROUND(E296*F296,2)</f>
        <v>0</v>
      </c>
      <c r="H296" s="175"/>
      <c r="I296" s="176">
        <f>ROUND(E296*H296,2)</f>
        <v>0</v>
      </c>
      <c r="J296" s="175"/>
      <c r="K296" s="176">
        <f>ROUND(E296*J296,2)</f>
        <v>0</v>
      </c>
      <c r="L296" s="176">
        <v>21</v>
      </c>
      <c r="M296" s="176">
        <f>G296*(1+L296/100)</f>
        <v>0</v>
      </c>
      <c r="N296" s="176">
        <v>0</v>
      </c>
      <c r="O296" s="176">
        <f>ROUND(E296*N296,2)</f>
        <v>0</v>
      </c>
      <c r="P296" s="176">
        <v>0.11</v>
      </c>
      <c r="Q296" s="176">
        <f>ROUND(E296*P296,2)</f>
        <v>52.37</v>
      </c>
      <c r="R296" s="176" t="s">
        <v>435</v>
      </c>
      <c r="S296" s="176" t="s">
        <v>206</v>
      </c>
      <c r="T296" s="177" t="s">
        <v>206</v>
      </c>
      <c r="U296" s="163">
        <v>2.5899999999999999E-2</v>
      </c>
      <c r="V296" s="163">
        <f>ROUND(E296*U296,2)</f>
        <v>12.33</v>
      </c>
      <c r="W296" s="163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 t="s">
        <v>207</v>
      </c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5">
      <c r="A297" s="161"/>
      <c r="B297" s="162"/>
      <c r="C297" s="191" t="s">
        <v>436</v>
      </c>
      <c r="D297" s="185"/>
      <c r="E297" s="186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 t="s">
        <v>212</v>
      </c>
      <c r="AH297" s="154">
        <v>0</v>
      </c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5">
      <c r="A298" s="161"/>
      <c r="B298" s="162"/>
      <c r="C298" s="191" t="s">
        <v>437</v>
      </c>
      <c r="D298" s="185"/>
      <c r="E298" s="186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 t="s">
        <v>212</v>
      </c>
      <c r="AH298" s="154">
        <v>0</v>
      </c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5">
      <c r="A299" s="161"/>
      <c r="B299" s="162"/>
      <c r="C299" s="191" t="s">
        <v>438</v>
      </c>
      <c r="D299" s="185"/>
      <c r="E299" s="186">
        <v>372.71359999999999</v>
      </c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 t="s">
        <v>212</v>
      </c>
      <c r="AH299" s="154">
        <v>0</v>
      </c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5">
      <c r="A300" s="161"/>
      <c r="B300" s="162"/>
      <c r="C300" s="191" t="s">
        <v>439</v>
      </c>
      <c r="D300" s="185"/>
      <c r="E300" s="186">
        <v>10.862500000000001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 t="s">
        <v>212</v>
      </c>
      <c r="AH300" s="154">
        <v>0</v>
      </c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5">
      <c r="A301" s="161"/>
      <c r="B301" s="162"/>
      <c r="C301" s="191" t="s">
        <v>440</v>
      </c>
      <c r="D301" s="185"/>
      <c r="E301" s="186">
        <v>8.7614999999999998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 t="s">
        <v>212</v>
      </c>
      <c r="AH301" s="154">
        <v>0</v>
      </c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outlineLevel="1" x14ac:dyDescent="0.25">
      <c r="A302" s="161"/>
      <c r="B302" s="162"/>
      <c r="C302" s="191" t="s">
        <v>441</v>
      </c>
      <c r="D302" s="185"/>
      <c r="E302" s="186">
        <v>65.2196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 t="s">
        <v>212</v>
      </c>
      <c r="AH302" s="154">
        <v>0</v>
      </c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5">
      <c r="A303" s="161"/>
      <c r="B303" s="162"/>
      <c r="C303" s="191" t="s">
        <v>442</v>
      </c>
      <c r="D303" s="185"/>
      <c r="E303" s="186">
        <v>7.35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 t="s">
        <v>212</v>
      </c>
      <c r="AH303" s="154">
        <v>0</v>
      </c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5">
      <c r="A304" s="161"/>
      <c r="B304" s="162"/>
      <c r="C304" s="191" t="s">
        <v>443</v>
      </c>
      <c r="D304" s="185"/>
      <c r="E304" s="186">
        <v>6.7053000000000003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 t="s">
        <v>212</v>
      </c>
      <c r="AH304" s="154">
        <v>0</v>
      </c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5">
      <c r="A305" s="161"/>
      <c r="B305" s="162"/>
      <c r="C305" s="191" t="s">
        <v>444</v>
      </c>
      <c r="D305" s="185"/>
      <c r="E305" s="186">
        <v>4.5090000000000003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 t="s">
        <v>212</v>
      </c>
      <c r="AH305" s="154">
        <v>0</v>
      </c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ht="20.399999999999999" outlineLevel="1" x14ac:dyDescent="0.25">
      <c r="A306" s="171">
        <v>29</v>
      </c>
      <c r="B306" s="172" t="s">
        <v>445</v>
      </c>
      <c r="C306" s="181" t="s">
        <v>446</v>
      </c>
      <c r="D306" s="173" t="s">
        <v>298</v>
      </c>
      <c r="E306" s="174">
        <v>476.12150000000003</v>
      </c>
      <c r="F306" s="175"/>
      <c r="G306" s="176">
        <f>ROUND(E306*F306,2)</f>
        <v>0</v>
      </c>
      <c r="H306" s="175"/>
      <c r="I306" s="176">
        <f>ROUND(E306*H306,2)</f>
        <v>0</v>
      </c>
      <c r="J306" s="175"/>
      <c r="K306" s="176">
        <f>ROUND(E306*J306,2)</f>
        <v>0</v>
      </c>
      <c r="L306" s="176">
        <v>21</v>
      </c>
      <c r="M306" s="176">
        <f>G306*(1+L306/100)</f>
        <v>0</v>
      </c>
      <c r="N306" s="176">
        <v>0</v>
      </c>
      <c r="O306" s="176">
        <f>ROUND(E306*N306,2)</f>
        <v>0</v>
      </c>
      <c r="P306" s="176">
        <v>0.33</v>
      </c>
      <c r="Q306" s="176">
        <f>ROUND(E306*P306,2)</f>
        <v>157.12</v>
      </c>
      <c r="R306" s="176" t="s">
        <v>435</v>
      </c>
      <c r="S306" s="176" t="s">
        <v>206</v>
      </c>
      <c r="T306" s="177" t="s">
        <v>206</v>
      </c>
      <c r="U306" s="163">
        <v>0.06</v>
      </c>
      <c r="V306" s="163">
        <f>ROUND(E306*U306,2)</f>
        <v>28.57</v>
      </c>
      <c r="W306" s="163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 t="s">
        <v>207</v>
      </c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5">
      <c r="A307" s="161"/>
      <c r="B307" s="162"/>
      <c r="C307" s="191" t="s">
        <v>436</v>
      </c>
      <c r="D307" s="185"/>
      <c r="E307" s="186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 t="s">
        <v>212</v>
      </c>
      <c r="AH307" s="154">
        <v>0</v>
      </c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5">
      <c r="A308" s="161"/>
      <c r="B308" s="162"/>
      <c r="C308" s="191" t="s">
        <v>437</v>
      </c>
      <c r="D308" s="185"/>
      <c r="E308" s="186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 t="s">
        <v>212</v>
      </c>
      <c r="AH308" s="154">
        <v>0</v>
      </c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5">
      <c r="A309" s="161"/>
      <c r="B309" s="162"/>
      <c r="C309" s="191" t="s">
        <v>438</v>
      </c>
      <c r="D309" s="185"/>
      <c r="E309" s="186">
        <v>372.71359999999999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 t="s">
        <v>212</v>
      </c>
      <c r="AH309" s="154">
        <v>0</v>
      </c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5">
      <c r="A310" s="161"/>
      <c r="B310" s="162"/>
      <c r="C310" s="191" t="s">
        <v>439</v>
      </c>
      <c r="D310" s="185"/>
      <c r="E310" s="186">
        <v>10.862500000000001</v>
      </c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 t="s">
        <v>212</v>
      </c>
      <c r="AH310" s="154">
        <v>0</v>
      </c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 x14ac:dyDescent="0.25">
      <c r="A311" s="161"/>
      <c r="B311" s="162"/>
      <c r="C311" s="191" t="s">
        <v>440</v>
      </c>
      <c r="D311" s="185"/>
      <c r="E311" s="186">
        <v>8.7614999999999998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 t="s">
        <v>212</v>
      </c>
      <c r="AH311" s="154">
        <v>0</v>
      </c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outlineLevel="1" x14ac:dyDescent="0.25">
      <c r="A312" s="161"/>
      <c r="B312" s="162"/>
      <c r="C312" s="191" t="s">
        <v>441</v>
      </c>
      <c r="D312" s="185"/>
      <c r="E312" s="186">
        <v>65.2196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 t="s">
        <v>212</v>
      </c>
      <c r="AH312" s="154">
        <v>0</v>
      </c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5">
      <c r="A313" s="161"/>
      <c r="B313" s="162"/>
      <c r="C313" s="191" t="s">
        <v>442</v>
      </c>
      <c r="D313" s="185"/>
      <c r="E313" s="186">
        <v>7.35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 t="s">
        <v>212</v>
      </c>
      <c r="AH313" s="154">
        <v>0</v>
      </c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5">
      <c r="A314" s="161"/>
      <c r="B314" s="162"/>
      <c r="C314" s="191" t="s">
        <v>443</v>
      </c>
      <c r="D314" s="185"/>
      <c r="E314" s="186">
        <v>6.7053000000000003</v>
      </c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 t="s">
        <v>212</v>
      </c>
      <c r="AH314" s="154">
        <v>0</v>
      </c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5">
      <c r="A315" s="161"/>
      <c r="B315" s="162"/>
      <c r="C315" s="191" t="s">
        <v>444</v>
      </c>
      <c r="D315" s="185"/>
      <c r="E315" s="186">
        <v>4.5090000000000003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 t="s">
        <v>212</v>
      </c>
      <c r="AH315" s="154">
        <v>0</v>
      </c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ht="20.399999999999999" outlineLevel="1" x14ac:dyDescent="0.25">
      <c r="A316" s="171">
        <v>30</v>
      </c>
      <c r="B316" s="172" t="s">
        <v>447</v>
      </c>
      <c r="C316" s="181" t="s">
        <v>448</v>
      </c>
      <c r="D316" s="173" t="s">
        <v>298</v>
      </c>
      <c r="E316" s="174">
        <v>476.12150000000003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0</v>
      </c>
      <c r="O316" s="176">
        <f>ROUND(E316*N316,2)</f>
        <v>0</v>
      </c>
      <c r="P316" s="176">
        <v>0.44</v>
      </c>
      <c r="Q316" s="176">
        <f>ROUND(E316*P316,2)</f>
        <v>209.49</v>
      </c>
      <c r="R316" s="176" t="s">
        <v>435</v>
      </c>
      <c r="S316" s="176" t="s">
        <v>206</v>
      </c>
      <c r="T316" s="177" t="s">
        <v>206</v>
      </c>
      <c r="U316" s="163">
        <v>4.8000000000000001E-2</v>
      </c>
      <c r="V316" s="163">
        <f>ROUND(E316*U316,2)</f>
        <v>22.85</v>
      </c>
      <c r="W316" s="163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 t="s">
        <v>207</v>
      </c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5">
      <c r="A317" s="161"/>
      <c r="B317" s="162"/>
      <c r="C317" s="191" t="s">
        <v>436</v>
      </c>
      <c r="D317" s="185"/>
      <c r="E317" s="186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 t="s">
        <v>212</v>
      </c>
      <c r="AH317" s="154">
        <v>0</v>
      </c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5">
      <c r="A318" s="161"/>
      <c r="B318" s="162"/>
      <c r="C318" s="191" t="s">
        <v>437</v>
      </c>
      <c r="D318" s="185"/>
      <c r="E318" s="186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 t="s">
        <v>212</v>
      </c>
      <c r="AH318" s="154">
        <v>0</v>
      </c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5">
      <c r="A319" s="161"/>
      <c r="B319" s="162"/>
      <c r="C319" s="191" t="s">
        <v>438</v>
      </c>
      <c r="D319" s="185"/>
      <c r="E319" s="186">
        <v>372.71359999999999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 t="s">
        <v>212</v>
      </c>
      <c r="AH319" s="154">
        <v>0</v>
      </c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5">
      <c r="A320" s="161"/>
      <c r="B320" s="162"/>
      <c r="C320" s="191" t="s">
        <v>439</v>
      </c>
      <c r="D320" s="185"/>
      <c r="E320" s="186">
        <v>10.862500000000001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 t="s">
        <v>212</v>
      </c>
      <c r="AH320" s="154">
        <v>0</v>
      </c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5">
      <c r="A321" s="161"/>
      <c r="B321" s="162"/>
      <c r="C321" s="191" t="s">
        <v>440</v>
      </c>
      <c r="D321" s="185"/>
      <c r="E321" s="186">
        <v>8.7614999999999998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 t="s">
        <v>212</v>
      </c>
      <c r="AH321" s="154">
        <v>0</v>
      </c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5">
      <c r="A322" s="161"/>
      <c r="B322" s="162"/>
      <c r="C322" s="191" t="s">
        <v>441</v>
      </c>
      <c r="D322" s="185"/>
      <c r="E322" s="186">
        <v>65.2196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 t="s">
        <v>212</v>
      </c>
      <c r="AH322" s="154">
        <v>0</v>
      </c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outlineLevel="1" x14ac:dyDescent="0.25">
      <c r="A323" s="161"/>
      <c r="B323" s="162"/>
      <c r="C323" s="191" t="s">
        <v>442</v>
      </c>
      <c r="D323" s="185"/>
      <c r="E323" s="186">
        <v>7.35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 t="s">
        <v>212</v>
      </c>
      <c r="AH323" s="154">
        <v>0</v>
      </c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5">
      <c r="A324" s="161"/>
      <c r="B324" s="162"/>
      <c r="C324" s="191" t="s">
        <v>443</v>
      </c>
      <c r="D324" s="185"/>
      <c r="E324" s="186">
        <v>6.7053000000000003</v>
      </c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 t="s">
        <v>212</v>
      </c>
      <c r="AH324" s="154">
        <v>0</v>
      </c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5">
      <c r="A325" s="161"/>
      <c r="B325" s="162"/>
      <c r="C325" s="191" t="s">
        <v>444</v>
      </c>
      <c r="D325" s="185"/>
      <c r="E325" s="186">
        <v>4.5090000000000003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 t="s">
        <v>212</v>
      </c>
      <c r="AH325" s="154">
        <v>0</v>
      </c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ht="20.399999999999999" outlineLevel="1" x14ac:dyDescent="0.25">
      <c r="A326" s="171">
        <v>31</v>
      </c>
      <c r="B326" s="172" t="s">
        <v>449</v>
      </c>
      <c r="C326" s="181" t="s">
        <v>450</v>
      </c>
      <c r="D326" s="173" t="s">
        <v>451</v>
      </c>
      <c r="E326" s="174">
        <v>418.98692</v>
      </c>
      <c r="F326" s="175"/>
      <c r="G326" s="176">
        <f>ROUND(E326*F326,2)</f>
        <v>0</v>
      </c>
      <c r="H326" s="175"/>
      <c r="I326" s="176">
        <f>ROUND(E326*H326,2)</f>
        <v>0</v>
      </c>
      <c r="J326" s="175"/>
      <c r="K326" s="176">
        <f>ROUND(E326*J326,2)</f>
        <v>0</v>
      </c>
      <c r="L326" s="176">
        <v>21</v>
      </c>
      <c r="M326" s="176">
        <f>G326*(1+L326/100)</f>
        <v>0</v>
      </c>
      <c r="N326" s="176">
        <v>0</v>
      </c>
      <c r="O326" s="176">
        <f>ROUND(E326*N326,2)</f>
        <v>0</v>
      </c>
      <c r="P326" s="176">
        <v>0</v>
      </c>
      <c r="Q326" s="176">
        <f>ROUND(E326*P326,2)</f>
        <v>0</v>
      </c>
      <c r="R326" s="176" t="s">
        <v>435</v>
      </c>
      <c r="S326" s="176" t="s">
        <v>206</v>
      </c>
      <c r="T326" s="177" t="s">
        <v>206</v>
      </c>
      <c r="U326" s="163">
        <v>0.01</v>
      </c>
      <c r="V326" s="163">
        <f>ROUND(E326*U326,2)</f>
        <v>4.1900000000000004</v>
      </c>
      <c r="W326" s="163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 t="s">
        <v>452</v>
      </c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5">
      <c r="A327" s="161"/>
      <c r="B327" s="162"/>
      <c r="C327" s="191" t="s">
        <v>453</v>
      </c>
      <c r="D327" s="185"/>
      <c r="E327" s="186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 t="s">
        <v>212</v>
      </c>
      <c r="AH327" s="154">
        <v>0</v>
      </c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outlineLevel="1" x14ac:dyDescent="0.25">
      <c r="A328" s="161"/>
      <c r="B328" s="162"/>
      <c r="C328" s="191" t="s">
        <v>454</v>
      </c>
      <c r="D328" s="185"/>
      <c r="E328" s="186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 t="s">
        <v>212</v>
      </c>
      <c r="AH328" s="154">
        <v>0</v>
      </c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outlineLevel="1" x14ac:dyDescent="0.25">
      <c r="A329" s="161"/>
      <c r="B329" s="162"/>
      <c r="C329" s="191" t="s">
        <v>455</v>
      </c>
      <c r="D329" s="185"/>
      <c r="E329" s="186">
        <v>418.98692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 t="s">
        <v>212</v>
      </c>
      <c r="AH329" s="154">
        <v>0</v>
      </c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outlineLevel="1" x14ac:dyDescent="0.25">
      <c r="A330" s="171">
        <v>32</v>
      </c>
      <c r="B330" s="172" t="s">
        <v>456</v>
      </c>
      <c r="C330" s="181" t="s">
        <v>457</v>
      </c>
      <c r="D330" s="173" t="s">
        <v>451</v>
      </c>
      <c r="E330" s="174">
        <v>3770.8822799999998</v>
      </c>
      <c r="F330" s="175"/>
      <c r="G330" s="176">
        <f>ROUND(E330*F330,2)</f>
        <v>0</v>
      </c>
      <c r="H330" s="175"/>
      <c r="I330" s="176">
        <f>ROUND(E330*H330,2)</f>
        <v>0</v>
      </c>
      <c r="J330" s="175"/>
      <c r="K330" s="176">
        <f>ROUND(E330*J330,2)</f>
        <v>0</v>
      </c>
      <c r="L330" s="176">
        <v>21</v>
      </c>
      <c r="M330" s="176">
        <f>G330*(1+L330/100)</f>
        <v>0</v>
      </c>
      <c r="N330" s="176">
        <v>0</v>
      </c>
      <c r="O330" s="176">
        <f>ROUND(E330*N330,2)</f>
        <v>0</v>
      </c>
      <c r="P330" s="176">
        <v>0</v>
      </c>
      <c r="Q330" s="176">
        <f>ROUND(E330*P330,2)</f>
        <v>0</v>
      </c>
      <c r="R330" s="176" t="s">
        <v>435</v>
      </c>
      <c r="S330" s="176" t="s">
        <v>206</v>
      </c>
      <c r="T330" s="177" t="s">
        <v>206</v>
      </c>
      <c r="U330" s="163">
        <v>0</v>
      </c>
      <c r="V330" s="163">
        <f>ROUND(E330*U330,2)</f>
        <v>0</v>
      </c>
      <c r="W330" s="163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 t="s">
        <v>452</v>
      </c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5">
      <c r="A331" s="161"/>
      <c r="B331" s="162"/>
      <c r="C331" s="191" t="s">
        <v>453</v>
      </c>
      <c r="D331" s="185"/>
      <c r="E331" s="186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 t="s">
        <v>212</v>
      </c>
      <c r="AH331" s="154">
        <v>0</v>
      </c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5">
      <c r="A332" s="161"/>
      <c r="B332" s="162"/>
      <c r="C332" s="191" t="s">
        <v>454</v>
      </c>
      <c r="D332" s="185"/>
      <c r="E332" s="186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 t="s">
        <v>212</v>
      </c>
      <c r="AH332" s="154">
        <v>0</v>
      </c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5">
      <c r="A333" s="161"/>
      <c r="B333" s="162"/>
      <c r="C333" s="191" t="s">
        <v>458</v>
      </c>
      <c r="D333" s="185"/>
      <c r="E333" s="186">
        <v>3770.8822799999998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 t="s">
        <v>212</v>
      </c>
      <c r="AH333" s="154">
        <v>0</v>
      </c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outlineLevel="1" x14ac:dyDescent="0.25">
      <c r="A334" s="171">
        <v>33</v>
      </c>
      <c r="B334" s="172" t="s">
        <v>459</v>
      </c>
      <c r="C334" s="181" t="s">
        <v>460</v>
      </c>
      <c r="D334" s="173" t="s">
        <v>451</v>
      </c>
      <c r="E334" s="174">
        <v>418.98692</v>
      </c>
      <c r="F334" s="175"/>
      <c r="G334" s="176">
        <f>ROUND(E334*F334,2)</f>
        <v>0</v>
      </c>
      <c r="H334" s="175"/>
      <c r="I334" s="176">
        <f>ROUND(E334*H334,2)</f>
        <v>0</v>
      </c>
      <c r="J334" s="175"/>
      <c r="K334" s="176">
        <f>ROUND(E334*J334,2)</f>
        <v>0</v>
      </c>
      <c r="L334" s="176">
        <v>21</v>
      </c>
      <c r="M334" s="176">
        <f>G334*(1+L334/100)</f>
        <v>0</v>
      </c>
      <c r="N334" s="176">
        <v>0</v>
      </c>
      <c r="O334" s="176">
        <f>ROUND(E334*N334,2)</f>
        <v>0</v>
      </c>
      <c r="P334" s="176">
        <v>0</v>
      </c>
      <c r="Q334" s="176">
        <f>ROUND(E334*P334,2)</f>
        <v>0</v>
      </c>
      <c r="R334" s="176" t="s">
        <v>461</v>
      </c>
      <c r="S334" s="176" t="s">
        <v>206</v>
      </c>
      <c r="T334" s="177" t="s">
        <v>206</v>
      </c>
      <c r="U334" s="163">
        <v>0</v>
      </c>
      <c r="V334" s="163">
        <f>ROUND(E334*U334,2)</f>
        <v>0</v>
      </c>
      <c r="W334" s="163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 t="s">
        <v>452</v>
      </c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 x14ac:dyDescent="0.25">
      <c r="A335" s="161"/>
      <c r="B335" s="162"/>
      <c r="C335" s="191" t="s">
        <v>453</v>
      </c>
      <c r="D335" s="185"/>
      <c r="E335" s="186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 t="s">
        <v>212</v>
      </c>
      <c r="AH335" s="154">
        <v>0</v>
      </c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5">
      <c r="A336" s="161"/>
      <c r="B336" s="162"/>
      <c r="C336" s="191" t="s">
        <v>454</v>
      </c>
      <c r="D336" s="185"/>
      <c r="E336" s="186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 t="s">
        <v>212</v>
      </c>
      <c r="AH336" s="154">
        <v>0</v>
      </c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outlineLevel="1" x14ac:dyDescent="0.25">
      <c r="A337" s="161"/>
      <c r="B337" s="162"/>
      <c r="C337" s="191" t="s">
        <v>455</v>
      </c>
      <c r="D337" s="185"/>
      <c r="E337" s="186">
        <v>418.98692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 t="s">
        <v>212</v>
      </c>
      <c r="AH337" s="154">
        <v>0</v>
      </c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x14ac:dyDescent="0.25">
      <c r="A338" s="165" t="s">
        <v>161</v>
      </c>
      <c r="B338" s="166" t="s">
        <v>95</v>
      </c>
      <c r="C338" s="180" t="s">
        <v>96</v>
      </c>
      <c r="D338" s="167"/>
      <c r="E338" s="168"/>
      <c r="F338" s="169"/>
      <c r="G338" s="169">
        <f>SUMIF(AG339:AG371,"&lt;&gt;NOR",G339:G371)</f>
        <v>0</v>
      </c>
      <c r="H338" s="169"/>
      <c r="I338" s="169">
        <f>SUM(I339:I371)</f>
        <v>0</v>
      </c>
      <c r="J338" s="169"/>
      <c r="K338" s="169">
        <f>SUM(K339:K371)</f>
        <v>0</v>
      </c>
      <c r="L338" s="169"/>
      <c r="M338" s="169">
        <f>SUM(M339:M371)</f>
        <v>0</v>
      </c>
      <c r="N338" s="169"/>
      <c r="O338" s="169">
        <f>SUM(O339:O371)</f>
        <v>0</v>
      </c>
      <c r="P338" s="169"/>
      <c r="Q338" s="169">
        <f>SUM(Q339:Q371)</f>
        <v>157.12</v>
      </c>
      <c r="R338" s="169"/>
      <c r="S338" s="169"/>
      <c r="T338" s="170"/>
      <c r="U338" s="164"/>
      <c r="V338" s="164">
        <f>SUM(V339:V371)</f>
        <v>226.2</v>
      </c>
      <c r="W338" s="164"/>
      <c r="AG338" t="s">
        <v>162</v>
      </c>
    </row>
    <row r="339" spans="1:60" outlineLevel="1" x14ac:dyDescent="0.25">
      <c r="A339" s="171">
        <v>34</v>
      </c>
      <c r="B339" s="172" t="s">
        <v>462</v>
      </c>
      <c r="C339" s="181" t="s">
        <v>463</v>
      </c>
      <c r="D339" s="173" t="s">
        <v>298</v>
      </c>
      <c r="E339" s="174">
        <v>476.12150000000003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0</v>
      </c>
      <c r="O339" s="176">
        <f>ROUND(E339*N339,2)</f>
        <v>0</v>
      </c>
      <c r="P339" s="176">
        <v>0.24199999999999999</v>
      </c>
      <c r="Q339" s="176">
        <f>ROUND(E339*P339,2)</f>
        <v>115.22</v>
      </c>
      <c r="R339" s="176" t="s">
        <v>435</v>
      </c>
      <c r="S339" s="176" t="s">
        <v>206</v>
      </c>
      <c r="T339" s="177" t="s">
        <v>206</v>
      </c>
      <c r="U339" s="163">
        <v>0.39979999999999999</v>
      </c>
      <c r="V339" s="163">
        <f>ROUND(E339*U339,2)</f>
        <v>190.35</v>
      </c>
      <c r="W339" s="163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 t="s">
        <v>396</v>
      </c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5">
      <c r="A340" s="161"/>
      <c r="B340" s="162"/>
      <c r="C340" s="191" t="s">
        <v>436</v>
      </c>
      <c r="D340" s="185"/>
      <c r="E340" s="186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 t="s">
        <v>212</v>
      </c>
      <c r="AH340" s="154">
        <v>0</v>
      </c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5">
      <c r="A341" s="161"/>
      <c r="B341" s="162"/>
      <c r="C341" s="191" t="s">
        <v>437</v>
      </c>
      <c r="D341" s="185"/>
      <c r="E341" s="186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 t="s">
        <v>212</v>
      </c>
      <c r="AH341" s="154">
        <v>0</v>
      </c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5">
      <c r="A342" s="161"/>
      <c r="B342" s="162"/>
      <c r="C342" s="191" t="s">
        <v>438</v>
      </c>
      <c r="D342" s="185"/>
      <c r="E342" s="186">
        <v>372.71359999999999</v>
      </c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 t="s">
        <v>212</v>
      </c>
      <c r="AH342" s="154">
        <v>0</v>
      </c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5">
      <c r="A343" s="161"/>
      <c r="B343" s="162"/>
      <c r="C343" s="191" t="s">
        <v>439</v>
      </c>
      <c r="D343" s="185"/>
      <c r="E343" s="186">
        <v>10.862500000000001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 t="s">
        <v>212</v>
      </c>
      <c r="AH343" s="154">
        <v>0</v>
      </c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outlineLevel="1" x14ac:dyDescent="0.25">
      <c r="A344" s="161"/>
      <c r="B344" s="162"/>
      <c r="C344" s="191" t="s">
        <v>440</v>
      </c>
      <c r="D344" s="185"/>
      <c r="E344" s="186">
        <v>8.7614999999999998</v>
      </c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 t="s">
        <v>212</v>
      </c>
      <c r="AH344" s="154">
        <v>0</v>
      </c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5">
      <c r="A345" s="161"/>
      <c r="B345" s="162"/>
      <c r="C345" s="191" t="s">
        <v>441</v>
      </c>
      <c r="D345" s="185"/>
      <c r="E345" s="186">
        <v>65.2196</v>
      </c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 t="s">
        <v>212</v>
      </c>
      <c r="AH345" s="154">
        <v>0</v>
      </c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outlineLevel="1" x14ac:dyDescent="0.25">
      <c r="A346" s="161"/>
      <c r="B346" s="162"/>
      <c r="C346" s="191" t="s">
        <v>442</v>
      </c>
      <c r="D346" s="185"/>
      <c r="E346" s="186">
        <v>7.35</v>
      </c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 t="s">
        <v>212</v>
      </c>
      <c r="AH346" s="154">
        <v>0</v>
      </c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5">
      <c r="A347" s="161"/>
      <c r="B347" s="162"/>
      <c r="C347" s="191" t="s">
        <v>443</v>
      </c>
      <c r="D347" s="185"/>
      <c r="E347" s="186">
        <v>6.7053000000000003</v>
      </c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 t="s">
        <v>212</v>
      </c>
      <c r="AH347" s="154">
        <v>0</v>
      </c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5">
      <c r="A348" s="161"/>
      <c r="B348" s="162"/>
      <c r="C348" s="191" t="s">
        <v>444</v>
      </c>
      <c r="D348" s="185"/>
      <c r="E348" s="186">
        <v>4.5090000000000003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 t="s">
        <v>212</v>
      </c>
      <c r="AH348" s="154">
        <v>0</v>
      </c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ht="20.399999999999999" outlineLevel="1" x14ac:dyDescent="0.25">
      <c r="A349" s="171">
        <v>35</v>
      </c>
      <c r="B349" s="172" t="s">
        <v>464</v>
      </c>
      <c r="C349" s="181" t="s">
        <v>465</v>
      </c>
      <c r="D349" s="173" t="s">
        <v>298</v>
      </c>
      <c r="E349" s="174">
        <v>476.12150000000003</v>
      </c>
      <c r="F349" s="175"/>
      <c r="G349" s="176">
        <f>ROUND(E349*F349,2)</f>
        <v>0</v>
      </c>
      <c r="H349" s="175"/>
      <c r="I349" s="176">
        <f>ROUND(E349*H349,2)</f>
        <v>0</v>
      </c>
      <c r="J349" s="175"/>
      <c r="K349" s="176">
        <f>ROUND(E349*J349,2)</f>
        <v>0</v>
      </c>
      <c r="L349" s="176">
        <v>21</v>
      </c>
      <c r="M349" s="176">
        <f>G349*(1+L349/100)</f>
        <v>0</v>
      </c>
      <c r="N349" s="176">
        <v>0</v>
      </c>
      <c r="O349" s="176">
        <f>ROUND(E349*N349,2)</f>
        <v>0</v>
      </c>
      <c r="P349" s="176">
        <v>8.7999999999999995E-2</v>
      </c>
      <c r="Q349" s="176">
        <f>ROUND(E349*P349,2)</f>
        <v>41.9</v>
      </c>
      <c r="R349" s="176" t="s">
        <v>435</v>
      </c>
      <c r="S349" s="176" t="s">
        <v>206</v>
      </c>
      <c r="T349" s="177" t="s">
        <v>206</v>
      </c>
      <c r="U349" s="163">
        <v>7.1999999999999995E-2</v>
      </c>
      <c r="V349" s="163">
        <f>ROUND(E349*U349,2)</f>
        <v>34.28</v>
      </c>
      <c r="W349" s="163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 t="s">
        <v>207</v>
      </c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ht="21" outlineLevel="1" x14ac:dyDescent="0.25">
      <c r="A350" s="161"/>
      <c r="B350" s="162"/>
      <c r="C350" s="263" t="s">
        <v>466</v>
      </c>
      <c r="D350" s="264"/>
      <c r="E350" s="264"/>
      <c r="F350" s="264"/>
      <c r="G350" s="264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 t="s">
        <v>209</v>
      </c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78" t="str">
        <f>C350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5">
      <c r="A351" s="161"/>
      <c r="B351" s="162"/>
      <c r="C351" s="191" t="s">
        <v>436</v>
      </c>
      <c r="D351" s="185"/>
      <c r="E351" s="186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 t="s">
        <v>212</v>
      </c>
      <c r="AH351" s="154">
        <v>0</v>
      </c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5">
      <c r="A352" s="161"/>
      <c r="B352" s="162"/>
      <c r="C352" s="191" t="s">
        <v>437</v>
      </c>
      <c r="D352" s="185"/>
      <c r="E352" s="186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 t="s">
        <v>212</v>
      </c>
      <c r="AH352" s="154">
        <v>0</v>
      </c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5">
      <c r="A353" s="161"/>
      <c r="B353" s="162"/>
      <c r="C353" s="191" t="s">
        <v>438</v>
      </c>
      <c r="D353" s="185"/>
      <c r="E353" s="186">
        <v>372.71359999999999</v>
      </c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 t="s">
        <v>212</v>
      </c>
      <c r="AH353" s="154">
        <v>0</v>
      </c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5">
      <c r="A354" s="161"/>
      <c r="B354" s="162"/>
      <c r="C354" s="191" t="s">
        <v>439</v>
      </c>
      <c r="D354" s="185"/>
      <c r="E354" s="186">
        <v>10.862500000000001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 t="s">
        <v>212</v>
      </c>
      <c r="AH354" s="154">
        <v>0</v>
      </c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5">
      <c r="A355" s="161"/>
      <c r="B355" s="162"/>
      <c r="C355" s="191" t="s">
        <v>440</v>
      </c>
      <c r="D355" s="185"/>
      <c r="E355" s="186">
        <v>8.7614999999999998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 t="s">
        <v>212</v>
      </c>
      <c r="AH355" s="154">
        <v>0</v>
      </c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outlineLevel="1" x14ac:dyDescent="0.25">
      <c r="A356" s="161"/>
      <c r="B356" s="162"/>
      <c r="C356" s="191" t="s">
        <v>441</v>
      </c>
      <c r="D356" s="185"/>
      <c r="E356" s="186">
        <v>65.2196</v>
      </c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 t="s">
        <v>212</v>
      </c>
      <c r="AH356" s="154">
        <v>0</v>
      </c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5">
      <c r="A357" s="161"/>
      <c r="B357" s="162"/>
      <c r="C357" s="191" t="s">
        <v>442</v>
      </c>
      <c r="D357" s="185"/>
      <c r="E357" s="186">
        <v>7.35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 t="s">
        <v>212</v>
      </c>
      <c r="AH357" s="154">
        <v>0</v>
      </c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outlineLevel="1" x14ac:dyDescent="0.25">
      <c r="A358" s="161"/>
      <c r="B358" s="162"/>
      <c r="C358" s="191" t="s">
        <v>443</v>
      </c>
      <c r="D358" s="185"/>
      <c r="E358" s="186">
        <v>6.7053000000000003</v>
      </c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 t="s">
        <v>212</v>
      </c>
      <c r="AH358" s="154">
        <v>0</v>
      </c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 outlineLevel="1" x14ac:dyDescent="0.25">
      <c r="A359" s="161"/>
      <c r="B359" s="162"/>
      <c r="C359" s="191" t="s">
        <v>444</v>
      </c>
      <c r="D359" s="185"/>
      <c r="E359" s="186">
        <v>4.5090000000000003</v>
      </c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 t="s">
        <v>212</v>
      </c>
      <c r="AH359" s="154">
        <v>0</v>
      </c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ht="20.399999999999999" outlineLevel="1" x14ac:dyDescent="0.25">
      <c r="A360" s="171">
        <v>36</v>
      </c>
      <c r="B360" s="172" t="s">
        <v>449</v>
      </c>
      <c r="C360" s="181" t="s">
        <v>450</v>
      </c>
      <c r="D360" s="173" t="s">
        <v>451</v>
      </c>
      <c r="E360" s="174">
        <v>157.12009</v>
      </c>
      <c r="F360" s="175"/>
      <c r="G360" s="176">
        <f>ROUND(E360*F360,2)</f>
        <v>0</v>
      </c>
      <c r="H360" s="175"/>
      <c r="I360" s="176">
        <f>ROUND(E360*H360,2)</f>
        <v>0</v>
      </c>
      <c r="J360" s="175"/>
      <c r="K360" s="176">
        <f>ROUND(E360*J360,2)</f>
        <v>0</v>
      </c>
      <c r="L360" s="176">
        <v>21</v>
      </c>
      <c r="M360" s="176">
        <f>G360*(1+L360/100)</f>
        <v>0</v>
      </c>
      <c r="N360" s="176">
        <v>0</v>
      </c>
      <c r="O360" s="176">
        <f>ROUND(E360*N360,2)</f>
        <v>0</v>
      </c>
      <c r="P360" s="176">
        <v>0</v>
      </c>
      <c r="Q360" s="176">
        <f>ROUND(E360*P360,2)</f>
        <v>0</v>
      </c>
      <c r="R360" s="176" t="s">
        <v>435</v>
      </c>
      <c r="S360" s="176" t="s">
        <v>206</v>
      </c>
      <c r="T360" s="177" t="s">
        <v>206</v>
      </c>
      <c r="U360" s="163">
        <v>0.01</v>
      </c>
      <c r="V360" s="163">
        <f>ROUND(E360*U360,2)</f>
        <v>1.57</v>
      </c>
      <c r="W360" s="163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 t="s">
        <v>452</v>
      </c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5">
      <c r="A361" s="161"/>
      <c r="B361" s="162"/>
      <c r="C361" s="191" t="s">
        <v>453</v>
      </c>
      <c r="D361" s="185"/>
      <c r="E361" s="186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 t="s">
        <v>212</v>
      </c>
      <c r="AH361" s="154">
        <v>0</v>
      </c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outlineLevel="1" x14ac:dyDescent="0.25">
      <c r="A362" s="161"/>
      <c r="B362" s="162"/>
      <c r="C362" s="191" t="s">
        <v>467</v>
      </c>
      <c r="D362" s="185"/>
      <c r="E362" s="186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 t="s">
        <v>212</v>
      </c>
      <c r="AH362" s="154">
        <v>0</v>
      </c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5">
      <c r="A363" s="161"/>
      <c r="B363" s="162"/>
      <c r="C363" s="191" t="s">
        <v>468</v>
      </c>
      <c r="D363" s="185"/>
      <c r="E363" s="186">
        <v>157.12009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 t="s">
        <v>212</v>
      </c>
      <c r="AH363" s="154">
        <v>0</v>
      </c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5">
      <c r="A364" s="171">
        <v>37</v>
      </c>
      <c r="B364" s="172" t="s">
        <v>456</v>
      </c>
      <c r="C364" s="181" t="s">
        <v>457</v>
      </c>
      <c r="D364" s="173" t="s">
        <v>451</v>
      </c>
      <c r="E364" s="174">
        <v>1414.0808500000001</v>
      </c>
      <c r="F364" s="175"/>
      <c r="G364" s="176">
        <f>ROUND(E364*F364,2)</f>
        <v>0</v>
      </c>
      <c r="H364" s="175"/>
      <c r="I364" s="176">
        <f>ROUND(E364*H364,2)</f>
        <v>0</v>
      </c>
      <c r="J364" s="175"/>
      <c r="K364" s="176">
        <f>ROUND(E364*J364,2)</f>
        <v>0</v>
      </c>
      <c r="L364" s="176">
        <v>21</v>
      </c>
      <c r="M364" s="176">
        <f>G364*(1+L364/100)</f>
        <v>0</v>
      </c>
      <c r="N364" s="176">
        <v>0</v>
      </c>
      <c r="O364" s="176">
        <f>ROUND(E364*N364,2)</f>
        <v>0</v>
      </c>
      <c r="P364" s="176">
        <v>0</v>
      </c>
      <c r="Q364" s="176">
        <f>ROUND(E364*P364,2)</f>
        <v>0</v>
      </c>
      <c r="R364" s="176" t="s">
        <v>435</v>
      </c>
      <c r="S364" s="176" t="s">
        <v>206</v>
      </c>
      <c r="T364" s="177" t="s">
        <v>206</v>
      </c>
      <c r="U364" s="163">
        <v>0</v>
      </c>
      <c r="V364" s="163">
        <f>ROUND(E364*U364,2)</f>
        <v>0</v>
      </c>
      <c r="W364" s="163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 t="s">
        <v>452</v>
      </c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5">
      <c r="A365" s="161"/>
      <c r="B365" s="162"/>
      <c r="C365" s="191" t="s">
        <v>453</v>
      </c>
      <c r="D365" s="185"/>
      <c r="E365" s="186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 t="s">
        <v>212</v>
      </c>
      <c r="AH365" s="154">
        <v>0</v>
      </c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outlineLevel="1" x14ac:dyDescent="0.25">
      <c r="A366" s="161"/>
      <c r="B366" s="162"/>
      <c r="C366" s="191" t="s">
        <v>467</v>
      </c>
      <c r="D366" s="185"/>
      <c r="E366" s="186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 t="s">
        <v>212</v>
      </c>
      <c r="AH366" s="154">
        <v>0</v>
      </c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outlineLevel="1" x14ac:dyDescent="0.25">
      <c r="A367" s="161"/>
      <c r="B367" s="162"/>
      <c r="C367" s="191" t="s">
        <v>469</v>
      </c>
      <c r="D367" s="185"/>
      <c r="E367" s="186">
        <v>1414.0808500000001</v>
      </c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 t="s">
        <v>212</v>
      </c>
      <c r="AH367" s="154">
        <v>0</v>
      </c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outlineLevel="1" x14ac:dyDescent="0.25">
      <c r="A368" s="171">
        <v>38</v>
      </c>
      <c r="B368" s="172" t="s">
        <v>470</v>
      </c>
      <c r="C368" s="181" t="s">
        <v>471</v>
      </c>
      <c r="D368" s="173" t="s">
        <v>451</v>
      </c>
      <c r="E368" s="174">
        <v>157.12009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21</v>
      </c>
      <c r="M368" s="176">
        <f>G368*(1+L368/100)</f>
        <v>0</v>
      </c>
      <c r="N368" s="176">
        <v>0</v>
      </c>
      <c r="O368" s="176">
        <f>ROUND(E368*N368,2)</f>
        <v>0</v>
      </c>
      <c r="P368" s="176">
        <v>0</v>
      </c>
      <c r="Q368" s="176">
        <f>ROUND(E368*P368,2)</f>
        <v>0</v>
      </c>
      <c r="R368" s="176" t="s">
        <v>461</v>
      </c>
      <c r="S368" s="176" t="s">
        <v>206</v>
      </c>
      <c r="T368" s="177" t="s">
        <v>206</v>
      </c>
      <c r="U368" s="163">
        <v>0</v>
      </c>
      <c r="V368" s="163">
        <f>ROUND(E368*U368,2)</f>
        <v>0</v>
      </c>
      <c r="W368" s="163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 t="s">
        <v>472</v>
      </c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outlineLevel="1" x14ac:dyDescent="0.25">
      <c r="A369" s="161"/>
      <c r="B369" s="162"/>
      <c r="C369" s="191" t="s">
        <v>453</v>
      </c>
      <c r="D369" s="185"/>
      <c r="E369" s="186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 t="s">
        <v>212</v>
      </c>
      <c r="AH369" s="154">
        <v>0</v>
      </c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outlineLevel="1" x14ac:dyDescent="0.25">
      <c r="A370" s="161"/>
      <c r="B370" s="162"/>
      <c r="C370" s="191" t="s">
        <v>467</v>
      </c>
      <c r="D370" s="185"/>
      <c r="E370" s="186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 t="s">
        <v>212</v>
      </c>
      <c r="AH370" s="154">
        <v>0</v>
      </c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</row>
    <row r="371" spans="1:60" outlineLevel="1" x14ac:dyDescent="0.25">
      <c r="A371" s="161"/>
      <c r="B371" s="162"/>
      <c r="C371" s="191" t="s">
        <v>468</v>
      </c>
      <c r="D371" s="185"/>
      <c r="E371" s="186">
        <v>157.12009</v>
      </c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 t="s">
        <v>212</v>
      </c>
      <c r="AH371" s="154">
        <v>0</v>
      </c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</row>
    <row r="372" spans="1:60" x14ac:dyDescent="0.25">
      <c r="A372" s="165" t="s">
        <v>161</v>
      </c>
      <c r="B372" s="166" t="s">
        <v>97</v>
      </c>
      <c r="C372" s="180" t="s">
        <v>98</v>
      </c>
      <c r="D372" s="167"/>
      <c r="E372" s="168"/>
      <c r="F372" s="169"/>
      <c r="G372" s="169">
        <f>SUMIF(AG373:AG395,"&lt;&gt;NOR",G373:G395)</f>
        <v>0</v>
      </c>
      <c r="H372" s="169"/>
      <c r="I372" s="169">
        <f>SUM(I373:I395)</f>
        <v>0</v>
      </c>
      <c r="J372" s="169"/>
      <c r="K372" s="169">
        <f>SUM(K373:K395)</f>
        <v>0</v>
      </c>
      <c r="L372" s="169"/>
      <c r="M372" s="169">
        <f>SUM(M373:M395)</f>
        <v>0</v>
      </c>
      <c r="N372" s="169"/>
      <c r="O372" s="169">
        <f>SUM(O373:O395)</f>
        <v>22.43</v>
      </c>
      <c r="P372" s="169"/>
      <c r="Q372" s="169">
        <f>SUM(Q373:Q395)</f>
        <v>0</v>
      </c>
      <c r="R372" s="169"/>
      <c r="S372" s="169"/>
      <c r="T372" s="170"/>
      <c r="U372" s="164"/>
      <c r="V372" s="164">
        <f>SUM(V373:V395)</f>
        <v>64.59</v>
      </c>
      <c r="W372" s="164"/>
      <c r="AG372" t="s">
        <v>162</v>
      </c>
    </row>
    <row r="373" spans="1:60" outlineLevel="1" x14ac:dyDescent="0.25">
      <c r="A373" s="171">
        <v>39</v>
      </c>
      <c r="B373" s="172" t="s">
        <v>473</v>
      </c>
      <c r="C373" s="181" t="s">
        <v>474</v>
      </c>
      <c r="D373" s="173" t="s">
        <v>226</v>
      </c>
      <c r="E373" s="174">
        <v>259.99</v>
      </c>
      <c r="F373" s="175"/>
      <c r="G373" s="176">
        <f>ROUND(E373*F373,2)</f>
        <v>0</v>
      </c>
      <c r="H373" s="175"/>
      <c r="I373" s="176">
        <f>ROUND(E373*H373,2)</f>
        <v>0</v>
      </c>
      <c r="J373" s="175"/>
      <c r="K373" s="176">
        <f>ROUND(E373*J373,2)</f>
        <v>0</v>
      </c>
      <c r="L373" s="176">
        <v>21</v>
      </c>
      <c r="M373" s="176">
        <f>G373*(1+L373/100)</f>
        <v>0</v>
      </c>
      <c r="N373" s="176">
        <v>0</v>
      </c>
      <c r="O373" s="176">
        <f>ROUND(E373*N373,2)</f>
        <v>0</v>
      </c>
      <c r="P373" s="176">
        <v>0</v>
      </c>
      <c r="Q373" s="176">
        <f>ROUND(E373*P373,2)</f>
        <v>0</v>
      </c>
      <c r="R373" s="176" t="s">
        <v>475</v>
      </c>
      <c r="S373" s="176" t="s">
        <v>206</v>
      </c>
      <c r="T373" s="177" t="s">
        <v>206</v>
      </c>
      <c r="U373" s="163">
        <v>5.5E-2</v>
      </c>
      <c r="V373" s="163">
        <f>ROUND(E373*U373,2)</f>
        <v>14.3</v>
      </c>
      <c r="W373" s="163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 t="s">
        <v>207</v>
      </c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</row>
    <row r="374" spans="1:60" outlineLevel="1" x14ac:dyDescent="0.25">
      <c r="A374" s="161"/>
      <c r="B374" s="162"/>
      <c r="C374" s="191" t="s">
        <v>476</v>
      </c>
      <c r="D374" s="185"/>
      <c r="E374" s="186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 t="s">
        <v>212</v>
      </c>
      <c r="AH374" s="154">
        <v>0</v>
      </c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outlineLevel="1" x14ac:dyDescent="0.25">
      <c r="A375" s="161"/>
      <c r="B375" s="162"/>
      <c r="C375" s="191" t="s">
        <v>477</v>
      </c>
      <c r="D375" s="185"/>
      <c r="E375" s="186">
        <v>190.16</v>
      </c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 t="s">
        <v>212</v>
      </c>
      <c r="AH375" s="154">
        <v>0</v>
      </c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</row>
    <row r="376" spans="1:60" outlineLevel="1" x14ac:dyDescent="0.25">
      <c r="A376" s="161"/>
      <c r="B376" s="162"/>
      <c r="C376" s="191" t="s">
        <v>478</v>
      </c>
      <c r="D376" s="185"/>
      <c r="E376" s="186">
        <v>63.32</v>
      </c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 t="s">
        <v>212</v>
      </c>
      <c r="AH376" s="154">
        <v>0</v>
      </c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  <c r="BC376" s="154"/>
      <c r="BD376" s="154"/>
      <c r="BE376" s="154"/>
      <c r="BF376" s="154"/>
      <c r="BG376" s="154"/>
      <c r="BH376" s="154"/>
    </row>
    <row r="377" spans="1:60" outlineLevel="1" x14ac:dyDescent="0.25">
      <c r="A377" s="161"/>
      <c r="B377" s="162"/>
      <c r="C377" s="191" t="s">
        <v>479</v>
      </c>
      <c r="D377" s="185"/>
      <c r="E377" s="186">
        <v>6.51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 t="s">
        <v>212</v>
      </c>
      <c r="AH377" s="154">
        <v>0</v>
      </c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</row>
    <row r="378" spans="1:60" outlineLevel="1" x14ac:dyDescent="0.25">
      <c r="A378" s="171">
        <v>40</v>
      </c>
      <c r="B378" s="172" t="s">
        <v>480</v>
      </c>
      <c r="C378" s="181" t="s">
        <v>481</v>
      </c>
      <c r="D378" s="173" t="s">
        <v>298</v>
      </c>
      <c r="E378" s="174">
        <v>444.63850000000002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21</v>
      </c>
      <c r="M378" s="176">
        <f>G378*(1+L378/100)</f>
        <v>0</v>
      </c>
      <c r="N378" s="176">
        <v>1.8000000000000001E-4</v>
      </c>
      <c r="O378" s="176">
        <f>ROUND(E378*N378,2)</f>
        <v>0.08</v>
      </c>
      <c r="P378" s="176">
        <v>0</v>
      </c>
      <c r="Q378" s="176">
        <f>ROUND(E378*P378,2)</f>
        <v>0</v>
      </c>
      <c r="R378" s="176"/>
      <c r="S378" s="176" t="s">
        <v>206</v>
      </c>
      <c r="T378" s="177" t="s">
        <v>206</v>
      </c>
      <c r="U378" s="163">
        <v>7.4999999999999997E-2</v>
      </c>
      <c r="V378" s="163">
        <f>ROUND(E378*U378,2)</f>
        <v>33.35</v>
      </c>
      <c r="W378" s="163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 t="s">
        <v>207</v>
      </c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  <c r="BD378" s="154"/>
      <c r="BE378" s="154"/>
      <c r="BF378" s="154"/>
      <c r="BG378" s="154"/>
      <c r="BH378" s="154"/>
    </row>
    <row r="379" spans="1:60" outlineLevel="1" x14ac:dyDescent="0.25">
      <c r="A379" s="161"/>
      <c r="B379" s="162"/>
      <c r="C379" s="191" t="s">
        <v>482</v>
      </c>
      <c r="D379" s="185"/>
      <c r="E379" s="186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 t="s">
        <v>212</v>
      </c>
      <c r="AH379" s="154">
        <v>0</v>
      </c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</row>
    <row r="380" spans="1:60" outlineLevel="1" x14ac:dyDescent="0.25">
      <c r="A380" s="161"/>
      <c r="B380" s="162"/>
      <c r="C380" s="191" t="s">
        <v>483</v>
      </c>
      <c r="D380" s="185"/>
      <c r="E380" s="186">
        <v>372.71359999999999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 t="s">
        <v>212</v>
      </c>
      <c r="AH380" s="154">
        <v>0</v>
      </c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</row>
    <row r="381" spans="1:60" outlineLevel="1" x14ac:dyDescent="0.25">
      <c r="A381" s="161"/>
      <c r="B381" s="162"/>
      <c r="C381" s="191" t="s">
        <v>484</v>
      </c>
      <c r="D381" s="185"/>
      <c r="E381" s="186">
        <v>65.2196</v>
      </c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 t="s">
        <v>212</v>
      </c>
      <c r="AH381" s="154">
        <v>0</v>
      </c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</row>
    <row r="382" spans="1:60" outlineLevel="1" x14ac:dyDescent="0.25">
      <c r="A382" s="161"/>
      <c r="B382" s="162"/>
      <c r="C382" s="191" t="s">
        <v>485</v>
      </c>
      <c r="D382" s="185"/>
      <c r="E382" s="186">
        <v>6.7053000000000003</v>
      </c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 t="s">
        <v>212</v>
      </c>
      <c r="AH382" s="154">
        <v>0</v>
      </c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</row>
    <row r="383" spans="1:60" outlineLevel="1" x14ac:dyDescent="0.25">
      <c r="A383" s="171">
        <v>41</v>
      </c>
      <c r="B383" s="172" t="s">
        <v>486</v>
      </c>
      <c r="C383" s="181" t="s">
        <v>487</v>
      </c>
      <c r="D383" s="173" t="s">
        <v>244</v>
      </c>
      <c r="E383" s="174">
        <v>12.999499999999999</v>
      </c>
      <c r="F383" s="175"/>
      <c r="G383" s="176">
        <f>ROUND(E383*F383,2)</f>
        <v>0</v>
      </c>
      <c r="H383" s="175"/>
      <c r="I383" s="176">
        <f>ROUND(E383*H383,2)</f>
        <v>0</v>
      </c>
      <c r="J383" s="175"/>
      <c r="K383" s="176">
        <f>ROUND(E383*J383,2)</f>
        <v>0</v>
      </c>
      <c r="L383" s="176">
        <v>21</v>
      </c>
      <c r="M383" s="176">
        <f>G383*(1+L383/100)</f>
        <v>0</v>
      </c>
      <c r="N383" s="176">
        <v>1.7034</v>
      </c>
      <c r="O383" s="176">
        <f>ROUND(E383*N383,2)</f>
        <v>22.14</v>
      </c>
      <c r="P383" s="176">
        <v>0</v>
      </c>
      <c r="Q383" s="176">
        <f>ROUND(E383*P383,2)</f>
        <v>0</v>
      </c>
      <c r="R383" s="176" t="s">
        <v>475</v>
      </c>
      <c r="S383" s="176" t="s">
        <v>206</v>
      </c>
      <c r="T383" s="177" t="s">
        <v>206</v>
      </c>
      <c r="U383" s="163">
        <v>1.3029999999999999</v>
      </c>
      <c r="V383" s="163">
        <f>ROUND(E383*U383,2)</f>
        <v>16.940000000000001</v>
      </c>
      <c r="W383" s="163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 t="s">
        <v>207</v>
      </c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  <c r="BC383" s="154"/>
      <c r="BD383" s="154"/>
      <c r="BE383" s="154"/>
      <c r="BF383" s="154"/>
      <c r="BG383" s="154"/>
      <c r="BH383" s="154"/>
    </row>
    <row r="384" spans="1:60" outlineLevel="1" x14ac:dyDescent="0.25">
      <c r="A384" s="161"/>
      <c r="B384" s="162"/>
      <c r="C384" s="263" t="s">
        <v>488</v>
      </c>
      <c r="D384" s="264"/>
      <c r="E384" s="264"/>
      <c r="F384" s="264"/>
      <c r="G384" s="264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 t="s">
        <v>209</v>
      </c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</row>
    <row r="385" spans="1:60" outlineLevel="1" x14ac:dyDescent="0.25">
      <c r="A385" s="161"/>
      <c r="B385" s="162"/>
      <c r="C385" s="191" t="s">
        <v>489</v>
      </c>
      <c r="D385" s="185"/>
      <c r="E385" s="186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 t="s">
        <v>212</v>
      </c>
      <c r="AH385" s="154">
        <v>0</v>
      </c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</row>
    <row r="386" spans="1:60" outlineLevel="1" x14ac:dyDescent="0.25">
      <c r="A386" s="161"/>
      <c r="B386" s="162"/>
      <c r="C386" s="191" t="s">
        <v>490</v>
      </c>
      <c r="D386" s="185"/>
      <c r="E386" s="186">
        <v>9.5079999999999991</v>
      </c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 t="s">
        <v>212</v>
      </c>
      <c r="AH386" s="154">
        <v>0</v>
      </c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</row>
    <row r="387" spans="1:60" outlineLevel="1" x14ac:dyDescent="0.25">
      <c r="A387" s="161"/>
      <c r="B387" s="162"/>
      <c r="C387" s="191" t="s">
        <v>491</v>
      </c>
      <c r="D387" s="185"/>
      <c r="E387" s="186">
        <v>3.1659999999999999</v>
      </c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 t="s">
        <v>212</v>
      </c>
      <c r="AH387" s="154">
        <v>0</v>
      </c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</row>
    <row r="388" spans="1:60" outlineLevel="1" x14ac:dyDescent="0.25">
      <c r="A388" s="161"/>
      <c r="B388" s="162"/>
      <c r="C388" s="191" t="s">
        <v>492</v>
      </c>
      <c r="D388" s="185"/>
      <c r="E388" s="186">
        <v>0.32550000000000001</v>
      </c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 t="s">
        <v>212</v>
      </c>
      <c r="AH388" s="154">
        <v>0</v>
      </c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</row>
    <row r="389" spans="1:60" outlineLevel="1" x14ac:dyDescent="0.25">
      <c r="A389" s="171">
        <v>42</v>
      </c>
      <c r="B389" s="172" t="s">
        <v>493</v>
      </c>
      <c r="C389" s="181" t="s">
        <v>494</v>
      </c>
      <c r="D389" s="173" t="s">
        <v>226</v>
      </c>
      <c r="E389" s="174">
        <v>259.99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6">
        <v>4.8000000000000001E-4</v>
      </c>
      <c r="O389" s="176">
        <f>ROUND(E389*N389,2)</f>
        <v>0.12</v>
      </c>
      <c r="P389" s="176">
        <v>0</v>
      </c>
      <c r="Q389" s="176">
        <f>ROUND(E389*P389,2)</f>
        <v>0</v>
      </c>
      <c r="R389" s="176" t="s">
        <v>495</v>
      </c>
      <c r="S389" s="176" t="s">
        <v>206</v>
      </c>
      <c r="T389" s="177" t="s">
        <v>206</v>
      </c>
      <c r="U389" s="163">
        <v>0</v>
      </c>
      <c r="V389" s="163">
        <f>ROUND(E389*U389,2)</f>
        <v>0</v>
      </c>
      <c r="W389" s="163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 t="s">
        <v>496</v>
      </c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</row>
    <row r="390" spans="1:60" outlineLevel="1" x14ac:dyDescent="0.25">
      <c r="A390" s="161"/>
      <c r="B390" s="162"/>
      <c r="C390" s="191" t="s">
        <v>476</v>
      </c>
      <c r="D390" s="185"/>
      <c r="E390" s="186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 t="s">
        <v>212</v>
      </c>
      <c r="AH390" s="154">
        <v>0</v>
      </c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</row>
    <row r="391" spans="1:60" outlineLevel="1" x14ac:dyDescent="0.25">
      <c r="A391" s="161"/>
      <c r="B391" s="162"/>
      <c r="C391" s="191" t="s">
        <v>477</v>
      </c>
      <c r="D391" s="185"/>
      <c r="E391" s="186">
        <v>190.16</v>
      </c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 t="s">
        <v>212</v>
      </c>
      <c r="AH391" s="154">
        <v>0</v>
      </c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</row>
    <row r="392" spans="1:60" outlineLevel="1" x14ac:dyDescent="0.25">
      <c r="A392" s="161"/>
      <c r="B392" s="162"/>
      <c r="C392" s="191" t="s">
        <v>478</v>
      </c>
      <c r="D392" s="185"/>
      <c r="E392" s="186">
        <v>63.32</v>
      </c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 t="s">
        <v>212</v>
      </c>
      <c r="AH392" s="154">
        <v>0</v>
      </c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</row>
    <row r="393" spans="1:60" outlineLevel="1" x14ac:dyDescent="0.25">
      <c r="A393" s="161"/>
      <c r="B393" s="162"/>
      <c r="C393" s="191" t="s">
        <v>479</v>
      </c>
      <c r="D393" s="185"/>
      <c r="E393" s="186">
        <v>6.51</v>
      </c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 t="s">
        <v>212</v>
      </c>
      <c r="AH393" s="154">
        <v>0</v>
      </c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  <c r="BC393" s="154"/>
      <c r="BD393" s="154"/>
      <c r="BE393" s="154"/>
      <c r="BF393" s="154"/>
      <c r="BG393" s="154"/>
      <c r="BH393" s="154"/>
    </row>
    <row r="394" spans="1:60" outlineLevel="1" x14ac:dyDescent="0.25">
      <c r="A394" s="171">
        <v>43</v>
      </c>
      <c r="B394" s="172" t="s">
        <v>497</v>
      </c>
      <c r="C394" s="181" t="s">
        <v>498</v>
      </c>
      <c r="D394" s="173" t="s">
        <v>298</v>
      </c>
      <c r="E394" s="174">
        <v>453.53127000000001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2.0000000000000001E-4</v>
      </c>
      <c r="O394" s="176">
        <f>ROUND(E394*N394,2)</f>
        <v>0.09</v>
      </c>
      <c r="P394" s="176">
        <v>0</v>
      </c>
      <c r="Q394" s="176">
        <f>ROUND(E394*P394,2)</f>
        <v>0</v>
      </c>
      <c r="R394" s="176"/>
      <c r="S394" s="176" t="s">
        <v>166</v>
      </c>
      <c r="T394" s="177" t="s">
        <v>167</v>
      </c>
      <c r="U394" s="163">
        <v>0</v>
      </c>
      <c r="V394" s="163">
        <f>ROUND(E394*U394,2)</f>
        <v>0</v>
      </c>
      <c r="W394" s="163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 t="s">
        <v>496</v>
      </c>
      <c r="AH394" s="154"/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</row>
    <row r="395" spans="1:60" outlineLevel="1" x14ac:dyDescent="0.25">
      <c r="A395" s="161"/>
      <c r="B395" s="162"/>
      <c r="C395" s="191" t="s">
        <v>499</v>
      </c>
      <c r="D395" s="185"/>
      <c r="E395" s="186">
        <v>453.53127000000001</v>
      </c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 t="s">
        <v>212</v>
      </c>
      <c r="AH395" s="154">
        <v>0</v>
      </c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  <c r="BC395" s="154"/>
      <c r="BD395" s="154"/>
      <c r="BE395" s="154"/>
      <c r="BF395" s="154"/>
      <c r="BG395" s="154"/>
      <c r="BH395" s="154"/>
    </row>
    <row r="396" spans="1:60" x14ac:dyDescent="0.25">
      <c r="A396" s="165" t="s">
        <v>161</v>
      </c>
      <c r="B396" s="166" t="s">
        <v>99</v>
      </c>
      <c r="C396" s="180" t="s">
        <v>100</v>
      </c>
      <c r="D396" s="167"/>
      <c r="E396" s="168"/>
      <c r="F396" s="169"/>
      <c r="G396" s="169">
        <f>SUMIF(AG397:AG427,"&lt;&gt;NOR",G397:G427)</f>
        <v>0</v>
      </c>
      <c r="H396" s="169"/>
      <c r="I396" s="169">
        <f>SUM(I397:I427)</f>
        <v>0</v>
      </c>
      <c r="J396" s="169"/>
      <c r="K396" s="169">
        <f>SUM(K397:K427)</f>
        <v>0</v>
      </c>
      <c r="L396" s="169"/>
      <c r="M396" s="169">
        <f>SUM(M397:M427)</f>
        <v>0</v>
      </c>
      <c r="N396" s="169"/>
      <c r="O396" s="169">
        <f>SUM(O397:O427)</f>
        <v>283.17</v>
      </c>
      <c r="P396" s="169"/>
      <c r="Q396" s="169">
        <f>SUM(Q397:Q427)</f>
        <v>0</v>
      </c>
      <c r="R396" s="169"/>
      <c r="S396" s="169"/>
      <c r="T396" s="170"/>
      <c r="U396" s="164"/>
      <c r="V396" s="164">
        <f>SUM(V397:V427)</f>
        <v>176.73999999999998</v>
      </c>
      <c r="W396" s="164"/>
      <c r="AG396" t="s">
        <v>162</v>
      </c>
    </row>
    <row r="397" spans="1:60" ht="20.399999999999999" outlineLevel="1" x14ac:dyDescent="0.25">
      <c r="A397" s="171">
        <v>44</v>
      </c>
      <c r="B397" s="172" t="s">
        <v>500</v>
      </c>
      <c r="C397" s="181" t="s">
        <v>501</v>
      </c>
      <c r="D397" s="173" t="s">
        <v>244</v>
      </c>
      <c r="E397" s="174">
        <v>22.088519999999999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21</v>
      </c>
      <c r="M397" s="176">
        <f>G397*(1+L397/100)</f>
        <v>0</v>
      </c>
      <c r="N397" s="176">
        <v>2.5</v>
      </c>
      <c r="O397" s="176">
        <f>ROUND(E397*N397,2)</f>
        <v>55.22</v>
      </c>
      <c r="P397" s="176">
        <v>0</v>
      </c>
      <c r="Q397" s="176">
        <f>ROUND(E397*P397,2)</f>
        <v>0</v>
      </c>
      <c r="R397" s="176" t="s">
        <v>475</v>
      </c>
      <c r="S397" s="176" t="s">
        <v>206</v>
      </c>
      <c r="T397" s="177" t="s">
        <v>206</v>
      </c>
      <c r="U397" s="163">
        <v>1.4490000000000001</v>
      </c>
      <c r="V397" s="163">
        <f>ROUND(E397*U397,2)</f>
        <v>32.01</v>
      </c>
      <c r="W397" s="163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 t="s">
        <v>207</v>
      </c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  <c r="BD397" s="154"/>
      <c r="BE397" s="154"/>
      <c r="BF397" s="154"/>
      <c r="BG397" s="154"/>
      <c r="BH397" s="154"/>
    </row>
    <row r="398" spans="1:60" outlineLevel="1" x14ac:dyDescent="0.25">
      <c r="A398" s="161"/>
      <c r="B398" s="162"/>
      <c r="C398" s="263" t="s">
        <v>502</v>
      </c>
      <c r="D398" s="264"/>
      <c r="E398" s="264"/>
      <c r="F398" s="264"/>
      <c r="G398" s="264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 t="s">
        <v>209</v>
      </c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  <c r="BC398" s="154"/>
      <c r="BD398" s="154"/>
      <c r="BE398" s="154"/>
      <c r="BF398" s="154"/>
      <c r="BG398" s="154"/>
      <c r="BH398" s="154"/>
    </row>
    <row r="399" spans="1:60" outlineLevel="1" x14ac:dyDescent="0.25">
      <c r="A399" s="161"/>
      <c r="B399" s="162"/>
      <c r="C399" s="191" t="s">
        <v>503</v>
      </c>
      <c r="D399" s="185"/>
      <c r="E399" s="186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 t="s">
        <v>212</v>
      </c>
      <c r="AH399" s="154">
        <v>0</v>
      </c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  <c r="BC399" s="154"/>
      <c r="BD399" s="154"/>
      <c r="BE399" s="154"/>
      <c r="BF399" s="154"/>
      <c r="BG399" s="154"/>
      <c r="BH399" s="154"/>
    </row>
    <row r="400" spans="1:60" outlineLevel="1" x14ac:dyDescent="0.25">
      <c r="A400" s="161"/>
      <c r="B400" s="162"/>
      <c r="C400" s="191" t="s">
        <v>504</v>
      </c>
      <c r="D400" s="185"/>
      <c r="E400" s="186">
        <v>19.015999999999998</v>
      </c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 t="s">
        <v>212</v>
      </c>
      <c r="AH400" s="154">
        <v>0</v>
      </c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  <c r="BC400" s="154"/>
      <c r="BD400" s="154"/>
      <c r="BE400" s="154"/>
      <c r="BF400" s="154"/>
      <c r="BG400" s="154"/>
      <c r="BH400" s="154"/>
    </row>
    <row r="401" spans="1:60" outlineLevel="1" x14ac:dyDescent="0.25">
      <c r="A401" s="161"/>
      <c r="B401" s="162"/>
      <c r="C401" s="191" t="s">
        <v>505</v>
      </c>
      <c r="D401" s="185"/>
      <c r="E401" s="186">
        <v>2.7860800000000001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 t="s">
        <v>212</v>
      </c>
      <c r="AH401" s="154">
        <v>0</v>
      </c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  <c r="BD401" s="154"/>
      <c r="BE401" s="154"/>
      <c r="BF401" s="154"/>
      <c r="BG401" s="154"/>
      <c r="BH401" s="154"/>
    </row>
    <row r="402" spans="1:60" outlineLevel="1" x14ac:dyDescent="0.25">
      <c r="A402" s="161"/>
      <c r="B402" s="162"/>
      <c r="C402" s="191" t="s">
        <v>506</v>
      </c>
      <c r="D402" s="185"/>
      <c r="E402" s="186">
        <v>0.28643999999999997</v>
      </c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 t="s">
        <v>212</v>
      </c>
      <c r="AH402" s="154">
        <v>0</v>
      </c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  <c r="BC402" s="154"/>
      <c r="BD402" s="154"/>
      <c r="BE402" s="154"/>
      <c r="BF402" s="154"/>
      <c r="BG402" s="154"/>
      <c r="BH402" s="154"/>
    </row>
    <row r="403" spans="1:60" ht="20.399999999999999" outlineLevel="1" x14ac:dyDescent="0.25">
      <c r="A403" s="171">
        <v>45</v>
      </c>
      <c r="B403" s="172" t="s">
        <v>507</v>
      </c>
      <c r="C403" s="181" t="s">
        <v>508</v>
      </c>
      <c r="D403" s="173" t="s">
        <v>244</v>
      </c>
      <c r="E403" s="174">
        <v>48.057099999999998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2.5</v>
      </c>
      <c r="O403" s="176">
        <f>ROUND(E403*N403,2)</f>
        <v>120.14</v>
      </c>
      <c r="P403" s="176">
        <v>0</v>
      </c>
      <c r="Q403" s="176">
        <f>ROUND(E403*P403,2)</f>
        <v>0</v>
      </c>
      <c r="R403" s="176" t="s">
        <v>475</v>
      </c>
      <c r="S403" s="176" t="s">
        <v>206</v>
      </c>
      <c r="T403" s="177" t="s">
        <v>206</v>
      </c>
      <c r="U403" s="163">
        <v>1.4490000000000001</v>
      </c>
      <c r="V403" s="163">
        <f>ROUND(E403*U403,2)</f>
        <v>69.63</v>
      </c>
      <c r="W403" s="163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 t="s">
        <v>207</v>
      </c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54"/>
      <c r="AZ403" s="154"/>
      <c r="BA403" s="154"/>
      <c r="BB403" s="154"/>
      <c r="BC403" s="154"/>
      <c r="BD403" s="154"/>
      <c r="BE403" s="154"/>
      <c r="BF403" s="154"/>
      <c r="BG403" s="154"/>
      <c r="BH403" s="154"/>
    </row>
    <row r="404" spans="1:60" outlineLevel="1" x14ac:dyDescent="0.25">
      <c r="A404" s="161"/>
      <c r="B404" s="162"/>
      <c r="C404" s="263" t="s">
        <v>502</v>
      </c>
      <c r="D404" s="264"/>
      <c r="E404" s="264"/>
      <c r="F404" s="264"/>
      <c r="G404" s="264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 t="s">
        <v>209</v>
      </c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154"/>
      <c r="AZ404" s="154"/>
      <c r="BA404" s="154"/>
      <c r="BB404" s="154"/>
      <c r="BC404" s="154"/>
      <c r="BD404" s="154"/>
      <c r="BE404" s="154"/>
      <c r="BF404" s="154"/>
      <c r="BG404" s="154"/>
      <c r="BH404" s="154"/>
    </row>
    <row r="405" spans="1:60" outlineLevel="1" x14ac:dyDescent="0.25">
      <c r="A405" s="161"/>
      <c r="B405" s="162"/>
      <c r="C405" s="191" t="s">
        <v>503</v>
      </c>
      <c r="D405" s="185"/>
      <c r="E405" s="186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 t="s">
        <v>212</v>
      </c>
      <c r="AH405" s="154">
        <v>0</v>
      </c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  <c r="BD405" s="154"/>
      <c r="BE405" s="154"/>
      <c r="BF405" s="154"/>
      <c r="BG405" s="154"/>
      <c r="BH405" s="154"/>
    </row>
    <row r="406" spans="1:60" outlineLevel="1" x14ac:dyDescent="0.25">
      <c r="A406" s="161"/>
      <c r="B406" s="162"/>
      <c r="C406" s="191" t="s">
        <v>509</v>
      </c>
      <c r="D406" s="185"/>
      <c r="E406" s="186">
        <v>37.271360000000001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 t="s">
        <v>212</v>
      </c>
      <c r="AH406" s="154">
        <v>0</v>
      </c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  <c r="BC406" s="154"/>
      <c r="BD406" s="154"/>
      <c r="BE406" s="154"/>
      <c r="BF406" s="154"/>
      <c r="BG406" s="154"/>
      <c r="BH406" s="154"/>
    </row>
    <row r="407" spans="1:60" outlineLevel="1" x14ac:dyDescent="0.25">
      <c r="A407" s="161"/>
      <c r="B407" s="162"/>
      <c r="C407" s="191" t="s">
        <v>510</v>
      </c>
      <c r="D407" s="185"/>
      <c r="E407" s="186">
        <v>6.52196</v>
      </c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 t="s">
        <v>212</v>
      </c>
      <c r="AH407" s="154">
        <v>0</v>
      </c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  <c r="BC407" s="154"/>
      <c r="BD407" s="154"/>
      <c r="BE407" s="154"/>
      <c r="BF407" s="154"/>
      <c r="BG407" s="154"/>
      <c r="BH407" s="154"/>
    </row>
    <row r="408" spans="1:60" outlineLevel="1" x14ac:dyDescent="0.25">
      <c r="A408" s="161"/>
      <c r="B408" s="162"/>
      <c r="C408" s="191" t="s">
        <v>511</v>
      </c>
      <c r="D408" s="185"/>
      <c r="E408" s="186">
        <v>0.67052999999999996</v>
      </c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 t="s">
        <v>212</v>
      </c>
      <c r="AH408" s="154">
        <v>0</v>
      </c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  <c r="BC408" s="154"/>
      <c r="BD408" s="154"/>
      <c r="BE408" s="154"/>
      <c r="BF408" s="154"/>
      <c r="BG408" s="154"/>
      <c r="BH408" s="154"/>
    </row>
    <row r="409" spans="1:60" outlineLevel="1" x14ac:dyDescent="0.25">
      <c r="A409" s="161"/>
      <c r="B409" s="162"/>
      <c r="C409" s="191" t="s">
        <v>512</v>
      </c>
      <c r="D409" s="185"/>
      <c r="E409" s="186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 t="s">
        <v>212</v>
      </c>
      <c r="AH409" s="154">
        <v>0</v>
      </c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  <c r="BC409" s="154"/>
      <c r="BD409" s="154"/>
      <c r="BE409" s="154"/>
      <c r="BF409" s="154"/>
      <c r="BG409" s="154"/>
      <c r="BH409" s="154"/>
    </row>
    <row r="410" spans="1:60" outlineLevel="1" x14ac:dyDescent="0.25">
      <c r="A410" s="161"/>
      <c r="B410" s="162"/>
      <c r="C410" s="191" t="s">
        <v>513</v>
      </c>
      <c r="D410" s="185"/>
      <c r="E410" s="186">
        <v>0.45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 t="s">
        <v>212</v>
      </c>
      <c r="AH410" s="154">
        <v>0</v>
      </c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  <c r="BD410" s="154"/>
      <c r="BE410" s="154"/>
      <c r="BF410" s="154"/>
      <c r="BG410" s="154"/>
      <c r="BH410" s="154"/>
    </row>
    <row r="411" spans="1:60" outlineLevel="1" x14ac:dyDescent="0.25">
      <c r="A411" s="161"/>
      <c r="B411" s="162"/>
      <c r="C411" s="191" t="s">
        <v>514</v>
      </c>
      <c r="D411" s="185"/>
      <c r="E411" s="186">
        <v>0.28899999999999998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 t="s">
        <v>212</v>
      </c>
      <c r="AH411" s="154">
        <v>0</v>
      </c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</row>
    <row r="412" spans="1:60" outlineLevel="1" x14ac:dyDescent="0.25">
      <c r="A412" s="161"/>
      <c r="B412" s="162"/>
      <c r="C412" s="191" t="s">
        <v>515</v>
      </c>
      <c r="D412" s="185"/>
      <c r="E412" s="186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 t="s">
        <v>212</v>
      </c>
      <c r="AH412" s="154">
        <v>0</v>
      </c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</row>
    <row r="413" spans="1:60" outlineLevel="1" x14ac:dyDescent="0.25">
      <c r="A413" s="161"/>
      <c r="B413" s="162"/>
      <c r="C413" s="191" t="s">
        <v>516</v>
      </c>
      <c r="D413" s="185"/>
      <c r="E413" s="186">
        <v>1.53125</v>
      </c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 t="s">
        <v>212</v>
      </c>
      <c r="AH413" s="154">
        <v>0</v>
      </c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</row>
    <row r="414" spans="1:60" outlineLevel="1" x14ac:dyDescent="0.25">
      <c r="A414" s="161"/>
      <c r="B414" s="162"/>
      <c r="C414" s="191" t="s">
        <v>517</v>
      </c>
      <c r="D414" s="185"/>
      <c r="E414" s="186">
        <v>1.323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 t="s">
        <v>212</v>
      </c>
      <c r="AH414" s="154">
        <v>0</v>
      </c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</row>
    <row r="415" spans="1:60" outlineLevel="1" x14ac:dyDescent="0.25">
      <c r="A415" s="171">
        <v>46</v>
      </c>
      <c r="B415" s="172" t="s">
        <v>518</v>
      </c>
      <c r="C415" s="181" t="s">
        <v>519</v>
      </c>
      <c r="D415" s="173" t="s">
        <v>244</v>
      </c>
      <c r="E415" s="174">
        <v>57.020350000000001</v>
      </c>
      <c r="F415" s="175"/>
      <c r="G415" s="176">
        <f>ROUND(E415*F415,2)</f>
        <v>0</v>
      </c>
      <c r="H415" s="175"/>
      <c r="I415" s="176">
        <f>ROUND(E415*H415,2)</f>
        <v>0</v>
      </c>
      <c r="J415" s="175"/>
      <c r="K415" s="176">
        <f>ROUND(E415*J415,2)</f>
        <v>0</v>
      </c>
      <c r="L415" s="176">
        <v>21</v>
      </c>
      <c r="M415" s="176">
        <f>G415*(1+L415/100)</f>
        <v>0</v>
      </c>
      <c r="N415" s="176">
        <v>1.8907700000000001</v>
      </c>
      <c r="O415" s="176">
        <f>ROUND(E415*N415,2)</f>
        <v>107.81</v>
      </c>
      <c r="P415" s="176">
        <v>0</v>
      </c>
      <c r="Q415" s="176">
        <f>ROUND(E415*P415,2)</f>
        <v>0</v>
      </c>
      <c r="R415" s="176" t="s">
        <v>475</v>
      </c>
      <c r="S415" s="176" t="s">
        <v>206</v>
      </c>
      <c r="T415" s="177" t="s">
        <v>206</v>
      </c>
      <c r="U415" s="163">
        <v>1.3169999999999999</v>
      </c>
      <c r="V415" s="163">
        <f>ROUND(E415*U415,2)</f>
        <v>75.099999999999994</v>
      </c>
      <c r="W415" s="163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 t="s">
        <v>207</v>
      </c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</row>
    <row r="416" spans="1:60" outlineLevel="1" x14ac:dyDescent="0.25">
      <c r="A416" s="161"/>
      <c r="B416" s="162"/>
      <c r="C416" s="263" t="s">
        <v>488</v>
      </c>
      <c r="D416" s="264"/>
      <c r="E416" s="264"/>
      <c r="F416" s="264"/>
      <c r="G416" s="264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 t="s">
        <v>209</v>
      </c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</row>
    <row r="417" spans="1:60" outlineLevel="1" x14ac:dyDescent="0.25">
      <c r="A417" s="161"/>
      <c r="B417" s="162"/>
      <c r="C417" s="191" t="s">
        <v>503</v>
      </c>
      <c r="D417" s="185"/>
      <c r="E417" s="186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 t="s">
        <v>212</v>
      </c>
      <c r="AH417" s="154">
        <v>0</v>
      </c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</row>
    <row r="418" spans="1:60" outlineLevel="1" x14ac:dyDescent="0.25">
      <c r="A418" s="161"/>
      <c r="B418" s="162"/>
      <c r="C418" s="191" t="s">
        <v>520</v>
      </c>
      <c r="D418" s="185"/>
      <c r="E418" s="186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 t="s">
        <v>212</v>
      </c>
      <c r="AH418" s="154">
        <v>0</v>
      </c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  <c r="BD418" s="154"/>
      <c r="BE418" s="154"/>
      <c r="BF418" s="154"/>
      <c r="BG418" s="154"/>
      <c r="BH418" s="154"/>
    </row>
    <row r="419" spans="1:60" outlineLevel="1" x14ac:dyDescent="0.25">
      <c r="A419" s="161"/>
      <c r="B419" s="162"/>
      <c r="C419" s="191" t="s">
        <v>509</v>
      </c>
      <c r="D419" s="185"/>
      <c r="E419" s="186">
        <v>37.271360000000001</v>
      </c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 t="s">
        <v>212</v>
      </c>
      <c r="AH419" s="154">
        <v>0</v>
      </c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154"/>
      <c r="BG419" s="154"/>
      <c r="BH419" s="154"/>
    </row>
    <row r="420" spans="1:60" outlineLevel="1" x14ac:dyDescent="0.25">
      <c r="A420" s="161"/>
      <c r="B420" s="162"/>
      <c r="C420" s="191" t="s">
        <v>510</v>
      </c>
      <c r="D420" s="185"/>
      <c r="E420" s="186">
        <v>6.52196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 t="s">
        <v>212</v>
      </c>
      <c r="AH420" s="154">
        <v>0</v>
      </c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</row>
    <row r="421" spans="1:60" outlineLevel="1" x14ac:dyDescent="0.25">
      <c r="A421" s="161"/>
      <c r="B421" s="162"/>
      <c r="C421" s="191" t="s">
        <v>511</v>
      </c>
      <c r="D421" s="185"/>
      <c r="E421" s="186">
        <v>0.67052999999999996</v>
      </c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 t="s">
        <v>212</v>
      </c>
      <c r="AH421" s="154">
        <v>0</v>
      </c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</row>
    <row r="422" spans="1:60" outlineLevel="1" x14ac:dyDescent="0.25">
      <c r="A422" s="161"/>
      <c r="B422" s="162"/>
      <c r="C422" s="191" t="s">
        <v>521</v>
      </c>
      <c r="D422" s="185"/>
      <c r="E422" s="186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 t="s">
        <v>212</v>
      </c>
      <c r="AH422" s="154">
        <v>0</v>
      </c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</row>
    <row r="423" spans="1:60" outlineLevel="1" x14ac:dyDescent="0.25">
      <c r="A423" s="161"/>
      <c r="B423" s="162"/>
      <c r="C423" s="191" t="s">
        <v>522</v>
      </c>
      <c r="D423" s="185"/>
      <c r="E423" s="186">
        <v>1.875</v>
      </c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 t="s">
        <v>212</v>
      </c>
      <c r="AH423" s="154">
        <v>0</v>
      </c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</row>
    <row r="424" spans="1:60" outlineLevel="1" x14ac:dyDescent="0.25">
      <c r="A424" s="161"/>
      <c r="B424" s="162"/>
      <c r="C424" s="191" t="s">
        <v>523</v>
      </c>
      <c r="D424" s="185"/>
      <c r="E424" s="186">
        <v>1.0934999999999999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 t="s">
        <v>212</v>
      </c>
      <c r="AH424" s="154">
        <v>0</v>
      </c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</row>
    <row r="425" spans="1:60" outlineLevel="1" x14ac:dyDescent="0.25">
      <c r="A425" s="161"/>
      <c r="B425" s="162"/>
      <c r="C425" s="191" t="s">
        <v>524</v>
      </c>
      <c r="D425" s="185"/>
      <c r="E425" s="186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 t="s">
        <v>212</v>
      </c>
      <c r="AH425" s="154">
        <v>0</v>
      </c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</row>
    <row r="426" spans="1:60" outlineLevel="1" x14ac:dyDescent="0.25">
      <c r="A426" s="161"/>
      <c r="B426" s="162"/>
      <c r="C426" s="191" t="s">
        <v>525</v>
      </c>
      <c r="D426" s="185"/>
      <c r="E426" s="186">
        <v>5.6718799999999998</v>
      </c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 t="s">
        <v>212</v>
      </c>
      <c r="AH426" s="154">
        <v>0</v>
      </c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</row>
    <row r="427" spans="1:60" outlineLevel="1" x14ac:dyDescent="0.25">
      <c r="A427" s="161"/>
      <c r="B427" s="162"/>
      <c r="C427" s="191" t="s">
        <v>526</v>
      </c>
      <c r="D427" s="185"/>
      <c r="E427" s="186">
        <v>3.9161299999999999</v>
      </c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 t="s">
        <v>212</v>
      </c>
      <c r="AH427" s="154">
        <v>0</v>
      </c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</row>
    <row r="428" spans="1:60" x14ac:dyDescent="0.25">
      <c r="A428" s="165" t="s">
        <v>161</v>
      </c>
      <c r="B428" s="166" t="s">
        <v>104</v>
      </c>
      <c r="C428" s="180" t="s">
        <v>105</v>
      </c>
      <c r="D428" s="167"/>
      <c r="E428" s="168"/>
      <c r="F428" s="169"/>
      <c r="G428" s="169">
        <f>SUMIF(AG429:AG557,"&lt;&gt;NOR",G429:G557)</f>
        <v>0</v>
      </c>
      <c r="H428" s="169"/>
      <c r="I428" s="169">
        <f>SUM(I429:I557)</f>
        <v>0</v>
      </c>
      <c r="J428" s="169"/>
      <c r="K428" s="169">
        <f>SUM(K429:K557)</f>
        <v>0</v>
      </c>
      <c r="L428" s="169"/>
      <c r="M428" s="169">
        <f>SUM(M429:M557)</f>
        <v>0</v>
      </c>
      <c r="N428" s="169"/>
      <c r="O428" s="169">
        <f>SUM(O429:O557)</f>
        <v>826.98</v>
      </c>
      <c r="P428" s="169"/>
      <c r="Q428" s="169">
        <f>SUM(Q429:Q557)</f>
        <v>0</v>
      </c>
      <c r="R428" s="169"/>
      <c r="S428" s="169"/>
      <c r="T428" s="170"/>
      <c r="U428" s="164"/>
      <c r="V428" s="164">
        <f>SUM(V429:V557)</f>
        <v>577.46</v>
      </c>
      <c r="W428" s="164"/>
      <c r="AG428" t="s">
        <v>162</v>
      </c>
    </row>
    <row r="429" spans="1:60" ht="20.399999999999999" outlineLevel="1" x14ac:dyDescent="0.25">
      <c r="A429" s="171">
        <v>47</v>
      </c>
      <c r="B429" s="172" t="s">
        <v>527</v>
      </c>
      <c r="C429" s="181" t="s">
        <v>528</v>
      </c>
      <c r="D429" s="173" t="s">
        <v>226</v>
      </c>
      <c r="E429" s="174">
        <v>69.83</v>
      </c>
      <c r="F429" s="175"/>
      <c r="G429" s="176">
        <f>ROUND(E429*F429,2)</f>
        <v>0</v>
      </c>
      <c r="H429" s="175"/>
      <c r="I429" s="176">
        <f>ROUND(E429*H429,2)</f>
        <v>0</v>
      </c>
      <c r="J429" s="175"/>
      <c r="K429" s="176">
        <f>ROUND(E429*J429,2)</f>
        <v>0</v>
      </c>
      <c r="L429" s="176">
        <v>21</v>
      </c>
      <c r="M429" s="176">
        <f>G429*(1+L429/100)</f>
        <v>0</v>
      </c>
      <c r="N429" s="176">
        <v>4.0000000000000003E-5</v>
      </c>
      <c r="O429" s="176">
        <f>ROUND(E429*N429,2)</f>
        <v>0</v>
      </c>
      <c r="P429" s="176">
        <v>0</v>
      </c>
      <c r="Q429" s="176">
        <f>ROUND(E429*P429,2)</f>
        <v>0</v>
      </c>
      <c r="R429" s="176" t="s">
        <v>475</v>
      </c>
      <c r="S429" s="176" t="s">
        <v>206</v>
      </c>
      <c r="T429" s="177" t="s">
        <v>206</v>
      </c>
      <c r="U429" s="163">
        <v>0.84599999999999997</v>
      </c>
      <c r="V429" s="163">
        <f>ROUND(E429*U429,2)</f>
        <v>59.08</v>
      </c>
      <c r="W429" s="163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 t="s">
        <v>207</v>
      </c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  <c r="BC429" s="154"/>
      <c r="BD429" s="154"/>
      <c r="BE429" s="154"/>
      <c r="BF429" s="154"/>
      <c r="BG429" s="154"/>
      <c r="BH429" s="154"/>
    </row>
    <row r="430" spans="1:60" outlineLevel="1" x14ac:dyDescent="0.25">
      <c r="A430" s="161"/>
      <c r="B430" s="162"/>
      <c r="C430" s="263" t="s">
        <v>529</v>
      </c>
      <c r="D430" s="264"/>
      <c r="E430" s="264"/>
      <c r="F430" s="264"/>
      <c r="G430" s="264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 t="s">
        <v>209</v>
      </c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54"/>
      <c r="AZ430" s="154"/>
      <c r="BA430" s="154"/>
      <c r="BB430" s="154"/>
      <c r="BC430" s="154"/>
      <c r="BD430" s="154"/>
      <c r="BE430" s="154"/>
      <c r="BF430" s="154"/>
      <c r="BG430" s="154"/>
      <c r="BH430" s="154"/>
    </row>
    <row r="431" spans="1:60" outlineLevel="1" x14ac:dyDescent="0.25">
      <c r="A431" s="161"/>
      <c r="B431" s="162"/>
      <c r="C431" s="191" t="s">
        <v>530</v>
      </c>
      <c r="D431" s="185"/>
      <c r="E431" s="186">
        <v>63.32</v>
      </c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 t="s">
        <v>212</v>
      </c>
      <c r="AH431" s="154">
        <v>0</v>
      </c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154"/>
      <c r="AZ431" s="154"/>
      <c r="BA431" s="154"/>
      <c r="BB431" s="154"/>
      <c r="BC431" s="154"/>
      <c r="BD431" s="154"/>
      <c r="BE431" s="154"/>
      <c r="BF431" s="154"/>
      <c r="BG431" s="154"/>
      <c r="BH431" s="154"/>
    </row>
    <row r="432" spans="1:60" outlineLevel="1" x14ac:dyDescent="0.25">
      <c r="A432" s="161"/>
      <c r="B432" s="162"/>
      <c r="C432" s="191" t="s">
        <v>479</v>
      </c>
      <c r="D432" s="185"/>
      <c r="E432" s="186">
        <v>6.51</v>
      </c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 t="s">
        <v>212</v>
      </c>
      <c r="AH432" s="154">
        <v>0</v>
      </c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  <c r="BC432" s="154"/>
      <c r="BD432" s="154"/>
      <c r="BE432" s="154"/>
      <c r="BF432" s="154"/>
      <c r="BG432" s="154"/>
      <c r="BH432" s="154"/>
    </row>
    <row r="433" spans="1:60" outlineLevel="1" x14ac:dyDescent="0.25">
      <c r="A433" s="171">
        <v>48</v>
      </c>
      <c r="B433" s="172" t="s">
        <v>531</v>
      </c>
      <c r="C433" s="181" t="s">
        <v>532</v>
      </c>
      <c r="D433" s="173" t="s">
        <v>226</v>
      </c>
      <c r="E433" s="174">
        <v>70.877449999999996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21</v>
      </c>
      <c r="M433" s="176">
        <f>G433*(1+L433/100)</f>
        <v>0</v>
      </c>
      <c r="N433" s="176">
        <v>7.1999999999999995E-2</v>
      </c>
      <c r="O433" s="176">
        <f>ROUND(E433*N433,2)</f>
        <v>5.0999999999999996</v>
      </c>
      <c r="P433" s="176">
        <v>0</v>
      </c>
      <c r="Q433" s="176">
        <f>ROUND(E433*P433,2)</f>
        <v>0</v>
      </c>
      <c r="R433" s="176" t="s">
        <v>495</v>
      </c>
      <c r="S433" s="176" t="s">
        <v>206</v>
      </c>
      <c r="T433" s="177" t="s">
        <v>206</v>
      </c>
      <c r="U433" s="163">
        <v>0</v>
      </c>
      <c r="V433" s="163">
        <f>ROUND(E433*U433,2)</f>
        <v>0</v>
      </c>
      <c r="W433" s="163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 t="s">
        <v>496</v>
      </c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  <c r="BD433" s="154"/>
      <c r="BE433" s="154"/>
      <c r="BF433" s="154"/>
      <c r="BG433" s="154"/>
      <c r="BH433" s="154"/>
    </row>
    <row r="434" spans="1:60" outlineLevel="1" x14ac:dyDescent="0.25">
      <c r="A434" s="161"/>
      <c r="B434" s="162"/>
      <c r="C434" s="191" t="s">
        <v>533</v>
      </c>
      <c r="D434" s="185"/>
      <c r="E434" s="186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 t="s">
        <v>212</v>
      </c>
      <c r="AH434" s="154">
        <v>0</v>
      </c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  <c r="BD434" s="154"/>
      <c r="BE434" s="154"/>
      <c r="BF434" s="154"/>
      <c r="BG434" s="154"/>
      <c r="BH434" s="154"/>
    </row>
    <row r="435" spans="1:60" outlineLevel="1" x14ac:dyDescent="0.25">
      <c r="A435" s="161"/>
      <c r="B435" s="162"/>
      <c r="C435" s="191" t="s">
        <v>534</v>
      </c>
      <c r="D435" s="185"/>
      <c r="E435" s="186">
        <v>70.877449999999996</v>
      </c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 t="s">
        <v>212</v>
      </c>
      <c r="AH435" s="154">
        <v>5</v>
      </c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</row>
    <row r="436" spans="1:60" outlineLevel="1" x14ac:dyDescent="0.25">
      <c r="A436" s="171">
        <v>49</v>
      </c>
      <c r="B436" s="172" t="s">
        <v>535</v>
      </c>
      <c r="C436" s="181" t="s">
        <v>536</v>
      </c>
      <c r="D436" s="173" t="s">
        <v>537</v>
      </c>
      <c r="E436" s="174">
        <v>190.16</v>
      </c>
      <c r="F436" s="175"/>
      <c r="G436" s="176">
        <f>ROUND(E436*F436,2)</f>
        <v>0</v>
      </c>
      <c r="H436" s="175"/>
      <c r="I436" s="176">
        <f>ROUND(E436*H436,2)</f>
        <v>0</v>
      </c>
      <c r="J436" s="175"/>
      <c r="K436" s="176">
        <f>ROUND(E436*J436,2)</f>
        <v>0</v>
      </c>
      <c r="L436" s="176">
        <v>21</v>
      </c>
      <c r="M436" s="176">
        <f>G436*(1+L436/100)</f>
        <v>0</v>
      </c>
      <c r="N436" s="176">
        <v>1E-4</v>
      </c>
      <c r="O436" s="176">
        <f>ROUND(E436*N436,2)</f>
        <v>0.02</v>
      </c>
      <c r="P436" s="176">
        <v>0</v>
      </c>
      <c r="Q436" s="176">
        <f>ROUND(E436*P436,2)</f>
        <v>0</v>
      </c>
      <c r="R436" s="176"/>
      <c r="S436" s="176" t="s">
        <v>166</v>
      </c>
      <c r="T436" s="177" t="s">
        <v>538</v>
      </c>
      <c r="U436" s="163">
        <v>0</v>
      </c>
      <c r="V436" s="163">
        <f>ROUND(E436*U436,2)</f>
        <v>0</v>
      </c>
      <c r="W436" s="163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 t="s">
        <v>207</v>
      </c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  <c r="BD436" s="154"/>
      <c r="BE436" s="154"/>
      <c r="BF436" s="154"/>
      <c r="BG436" s="154"/>
      <c r="BH436" s="154"/>
    </row>
    <row r="437" spans="1:60" outlineLevel="1" x14ac:dyDescent="0.25">
      <c r="A437" s="161"/>
      <c r="B437" s="162"/>
      <c r="C437" s="191" t="s">
        <v>539</v>
      </c>
      <c r="D437" s="185"/>
      <c r="E437" s="186">
        <v>190.16</v>
      </c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 t="s">
        <v>212</v>
      </c>
      <c r="AH437" s="154">
        <v>0</v>
      </c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  <c r="BD437" s="154"/>
      <c r="BE437" s="154"/>
      <c r="BF437" s="154"/>
      <c r="BG437" s="154"/>
      <c r="BH437" s="154"/>
    </row>
    <row r="438" spans="1:60" ht="20.399999999999999" outlineLevel="1" x14ac:dyDescent="0.25">
      <c r="A438" s="171">
        <v>50</v>
      </c>
      <c r="B438" s="172" t="s">
        <v>540</v>
      </c>
      <c r="C438" s="181" t="s">
        <v>541</v>
      </c>
      <c r="D438" s="173" t="s">
        <v>537</v>
      </c>
      <c r="E438" s="174">
        <v>193.01240000000001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21</v>
      </c>
      <c r="M438" s="176">
        <f>G438*(1+L438/100)</f>
        <v>0</v>
      </c>
      <c r="N438" s="176">
        <v>0.54800000000000004</v>
      </c>
      <c r="O438" s="176">
        <f>ROUND(E438*N438,2)</f>
        <v>105.77</v>
      </c>
      <c r="P438" s="176">
        <v>0</v>
      </c>
      <c r="Q438" s="176">
        <f>ROUND(E438*P438,2)</f>
        <v>0</v>
      </c>
      <c r="R438" s="176"/>
      <c r="S438" s="176" t="s">
        <v>166</v>
      </c>
      <c r="T438" s="177" t="s">
        <v>538</v>
      </c>
      <c r="U438" s="163">
        <v>0</v>
      </c>
      <c r="V438" s="163">
        <f>ROUND(E438*U438,2)</f>
        <v>0</v>
      </c>
      <c r="W438" s="163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 t="s">
        <v>496</v>
      </c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</row>
    <row r="439" spans="1:60" outlineLevel="1" x14ac:dyDescent="0.25">
      <c r="A439" s="161"/>
      <c r="B439" s="162"/>
      <c r="C439" s="191" t="s">
        <v>533</v>
      </c>
      <c r="D439" s="185"/>
      <c r="E439" s="186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 t="s">
        <v>212</v>
      </c>
      <c r="AH439" s="154">
        <v>0</v>
      </c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</row>
    <row r="440" spans="1:60" outlineLevel="1" x14ac:dyDescent="0.25">
      <c r="A440" s="161"/>
      <c r="B440" s="162"/>
      <c r="C440" s="191" t="s">
        <v>542</v>
      </c>
      <c r="D440" s="185"/>
      <c r="E440" s="186">
        <v>193.01240000000001</v>
      </c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 t="s">
        <v>212</v>
      </c>
      <c r="AH440" s="154">
        <v>5</v>
      </c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</row>
    <row r="441" spans="1:60" ht="20.399999999999999" outlineLevel="1" x14ac:dyDescent="0.25">
      <c r="A441" s="171">
        <v>51</v>
      </c>
      <c r="B441" s="172" t="s">
        <v>543</v>
      </c>
      <c r="C441" s="181" t="s">
        <v>544</v>
      </c>
      <c r="D441" s="173" t="s">
        <v>226</v>
      </c>
      <c r="E441" s="174">
        <v>69.83</v>
      </c>
      <c r="F441" s="175"/>
      <c r="G441" s="176">
        <f>ROUND(E441*F441,2)</f>
        <v>0</v>
      </c>
      <c r="H441" s="175"/>
      <c r="I441" s="176">
        <f>ROUND(E441*H441,2)</f>
        <v>0</v>
      </c>
      <c r="J441" s="175"/>
      <c r="K441" s="176">
        <f>ROUND(E441*J441,2)</f>
        <v>0</v>
      </c>
      <c r="L441" s="176">
        <v>21</v>
      </c>
      <c r="M441" s="176">
        <f>G441*(1+L441/100)</f>
        <v>0</v>
      </c>
      <c r="N441" s="176">
        <v>0</v>
      </c>
      <c r="O441" s="176">
        <f>ROUND(E441*N441,2)</f>
        <v>0</v>
      </c>
      <c r="P441" s="176">
        <v>0</v>
      </c>
      <c r="Q441" s="176">
        <f>ROUND(E441*P441,2)</f>
        <v>0</v>
      </c>
      <c r="R441" s="176" t="s">
        <v>475</v>
      </c>
      <c r="S441" s="176" t="s">
        <v>206</v>
      </c>
      <c r="T441" s="177" t="s">
        <v>206</v>
      </c>
      <c r="U441" s="163">
        <v>7.9000000000000001E-2</v>
      </c>
      <c r="V441" s="163">
        <f>ROUND(E441*U441,2)</f>
        <v>5.52</v>
      </c>
      <c r="W441" s="163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 t="s">
        <v>207</v>
      </c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</row>
    <row r="442" spans="1:60" outlineLevel="1" x14ac:dyDescent="0.25">
      <c r="A442" s="161"/>
      <c r="B442" s="162"/>
      <c r="C442" s="263" t="s">
        <v>545</v>
      </c>
      <c r="D442" s="264"/>
      <c r="E442" s="264"/>
      <c r="F442" s="264"/>
      <c r="G442" s="264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 t="s">
        <v>209</v>
      </c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</row>
    <row r="443" spans="1:60" outlineLevel="1" x14ac:dyDescent="0.25">
      <c r="A443" s="161"/>
      <c r="B443" s="162"/>
      <c r="C443" s="191" t="s">
        <v>530</v>
      </c>
      <c r="D443" s="185"/>
      <c r="E443" s="186">
        <v>63.32</v>
      </c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 t="s">
        <v>212</v>
      </c>
      <c r="AH443" s="154">
        <v>0</v>
      </c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</row>
    <row r="444" spans="1:60" outlineLevel="1" x14ac:dyDescent="0.25">
      <c r="A444" s="161"/>
      <c r="B444" s="162"/>
      <c r="C444" s="191" t="s">
        <v>479</v>
      </c>
      <c r="D444" s="185"/>
      <c r="E444" s="186">
        <v>6.51</v>
      </c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 t="s">
        <v>212</v>
      </c>
      <c r="AH444" s="154">
        <v>0</v>
      </c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</row>
    <row r="445" spans="1:60" ht="20.399999999999999" outlineLevel="1" x14ac:dyDescent="0.25">
      <c r="A445" s="171">
        <v>52</v>
      </c>
      <c r="B445" s="172" t="s">
        <v>546</v>
      </c>
      <c r="C445" s="181" t="s">
        <v>547</v>
      </c>
      <c r="D445" s="173" t="s">
        <v>226</v>
      </c>
      <c r="E445" s="174">
        <v>190.16</v>
      </c>
      <c r="F445" s="175"/>
      <c r="G445" s="176">
        <f>ROUND(E445*F445,2)</f>
        <v>0</v>
      </c>
      <c r="H445" s="175"/>
      <c r="I445" s="176">
        <f>ROUND(E445*H445,2)</f>
        <v>0</v>
      </c>
      <c r="J445" s="175"/>
      <c r="K445" s="176">
        <f>ROUND(E445*J445,2)</f>
        <v>0</v>
      </c>
      <c r="L445" s="176">
        <v>21</v>
      </c>
      <c r="M445" s="176">
        <f>G445*(1+L445/100)</f>
        <v>0</v>
      </c>
      <c r="N445" s="176">
        <v>0</v>
      </c>
      <c r="O445" s="176">
        <f>ROUND(E445*N445,2)</f>
        <v>0</v>
      </c>
      <c r="P445" s="176">
        <v>0</v>
      </c>
      <c r="Q445" s="176">
        <f>ROUND(E445*P445,2)</f>
        <v>0</v>
      </c>
      <c r="R445" s="176" t="s">
        <v>475</v>
      </c>
      <c r="S445" s="176" t="s">
        <v>206</v>
      </c>
      <c r="T445" s="177" t="s">
        <v>206</v>
      </c>
      <c r="U445" s="163">
        <v>0.16800000000000001</v>
      </c>
      <c r="V445" s="163">
        <f>ROUND(E445*U445,2)</f>
        <v>31.95</v>
      </c>
      <c r="W445" s="163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 t="s">
        <v>396</v>
      </c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</row>
    <row r="446" spans="1:60" outlineLevel="1" x14ac:dyDescent="0.25">
      <c r="A446" s="161"/>
      <c r="B446" s="162"/>
      <c r="C446" s="263" t="s">
        <v>545</v>
      </c>
      <c r="D446" s="264"/>
      <c r="E446" s="264"/>
      <c r="F446" s="264"/>
      <c r="G446" s="264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 t="s">
        <v>209</v>
      </c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</row>
    <row r="447" spans="1:60" outlineLevel="1" x14ac:dyDescent="0.25">
      <c r="A447" s="161"/>
      <c r="B447" s="162"/>
      <c r="C447" s="191" t="s">
        <v>539</v>
      </c>
      <c r="D447" s="185"/>
      <c r="E447" s="186">
        <v>190.16</v>
      </c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 t="s">
        <v>212</v>
      </c>
      <c r="AH447" s="154">
        <v>0</v>
      </c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</row>
    <row r="448" spans="1:60" ht="30.6" outlineLevel="1" x14ac:dyDescent="0.25">
      <c r="A448" s="171">
        <v>53</v>
      </c>
      <c r="B448" s="172" t="s">
        <v>548</v>
      </c>
      <c r="C448" s="181" t="s">
        <v>549</v>
      </c>
      <c r="D448" s="173" t="s">
        <v>550</v>
      </c>
      <c r="E448" s="174">
        <v>3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6">
        <v>1.7000000000000001E-4</v>
      </c>
      <c r="O448" s="176">
        <f>ROUND(E448*N448,2)</f>
        <v>0</v>
      </c>
      <c r="P448" s="176">
        <v>0</v>
      </c>
      <c r="Q448" s="176">
        <f>ROUND(E448*P448,2)</f>
        <v>0</v>
      </c>
      <c r="R448" s="176" t="s">
        <v>475</v>
      </c>
      <c r="S448" s="176" t="s">
        <v>206</v>
      </c>
      <c r="T448" s="177" t="s">
        <v>206</v>
      </c>
      <c r="U448" s="163">
        <v>7.1</v>
      </c>
      <c r="V448" s="163">
        <f>ROUND(E448*U448,2)</f>
        <v>21.3</v>
      </c>
      <c r="W448" s="163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 t="s">
        <v>207</v>
      </c>
      <c r="AH448" s="154"/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154"/>
      <c r="AZ448" s="154"/>
      <c r="BA448" s="154"/>
      <c r="BB448" s="154"/>
      <c r="BC448" s="154"/>
      <c r="BD448" s="154"/>
      <c r="BE448" s="154"/>
      <c r="BF448" s="154"/>
      <c r="BG448" s="154"/>
      <c r="BH448" s="154"/>
    </row>
    <row r="449" spans="1:60" outlineLevel="1" x14ac:dyDescent="0.25">
      <c r="A449" s="161"/>
      <c r="B449" s="162"/>
      <c r="C449" s="263" t="s">
        <v>545</v>
      </c>
      <c r="D449" s="264"/>
      <c r="E449" s="264"/>
      <c r="F449" s="264"/>
      <c r="G449" s="264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 t="s">
        <v>209</v>
      </c>
      <c r="AH449" s="154"/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154"/>
      <c r="AZ449" s="154"/>
      <c r="BA449" s="154"/>
      <c r="BB449" s="154"/>
      <c r="BC449" s="154"/>
      <c r="BD449" s="154"/>
      <c r="BE449" s="154"/>
      <c r="BF449" s="154"/>
      <c r="BG449" s="154"/>
      <c r="BH449" s="154"/>
    </row>
    <row r="450" spans="1:60" outlineLevel="1" x14ac:dyDescent="0.25">
      <c r="A450" s="161"/>
      <c r="B450" s="162"/>
      <c r="C450" s="191" t="s">
        <v>551</v>
      </c>
      <c r="D450" s="185"/>
      <c r="E450" s="186">
        <v>2</v>
      </c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 t="s">
        <v>212</v>
      </c>
      <c r="AH450" s="154">
        <v>0</v>
      </c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154"/>
      <c r="AZ450" s="154"/>
      <c r="BA450" s="154"/>
      <c r="BB450" s="154"/>
      <c r="BC450" s="154"/>
      <c r="BD450" s="154"/>
      <c r="BE450" s="154"/>
      <c r="BF450" s="154"/>
      <c r="BG450" s="154"/>
      <c r="BH450" s="154"/>
    </row>
    <row r="451" spans="1:60" outlineLevel="1" x14ac:dyDescent="0.25">
      <c r="A451" s="161"/>
      <c r="B451" s="162"/>
      <c r="C451" s="191" t="s">
        <v>552</v>
      </c>
      <c r="D451" s="185"/>
      <c r="E451" s="186">
        <v>1</v>
      </c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 t="s">
        <v>212</v>
      </c>
      <c r="AH451" s="154">
        <v>0</v>
      </c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154"/>
      <c r="AZ451" s="154"/>
      <c r="BA451" s="154"/>
      <c r="BB451" s="154"/>
      <c r="BC451" s="154"/>
      <c r="BD451" s="154"/>
      <c r="BE451" s="154"/>
      <c r="BF451" s="154"/>
      <c r="BG451" s="154"/>
      <c r="BH451" s="154"/>
    </row>
    <row r="452" spans="1:60" ht="30.6" outlineLevel="1" x14ac:dyDescent="0.25">
      <c r="A452" s="171">
        <v>54</v>
      </c>
      <c r="B452" s="172" t="s">
        <v>553</v>
      </c>
      <c r="C452" s="181" t="s">
        <v>554</v>
      </c>
      <c r="D452" s="173" t="s">
        <v>550</v>
      </c>
      <c r="E452" s="174">
        <v>7</v>
      </c>
      <c r="F452" s="175"/>
      <c r="G452" s="176">
        <f>ROUND(E452*F452,2)</f>
        <v>0</v>
      </c>
      <c r="H452" s="175"/>
      <c r="I452" s="176">
        <f>ROUND(E452*H452,2)</f>
        <v>0</v>
      </c>
      <c r="J452" s="175"/>
      <c r="K452" s="176">
        <f>ROUND(E452*J452,2)</f>
        <v>0</v>
      </c>
      <c r="L452" s="176">
        <v>21</v>
      </c>
      <c r="M452" s="176">
        <f>G452*(1+L452/100)</f>
        <v>0</v>
      </c>
      <c r="N452" s="176">
        <v>7.1000000000000002E-4</v>
      </c>
      <c r="O452" s="176">
        <f>ROUND(E452*N452,2)</f>
        <v>0</v>
      </c>
      <c r="P452" s="176">
        <v>0</v>
      </c>
      <c r="Q452" s="176">
        <f>ROUND(E452*P452,2)</f>
        <v>0</v>
      </c>
      <c r="R452" s="176" t="s">
        <v>475</v>
      </c>
      <c r="S452" s="176" t="s">
        <v>206</v>
      </c>
      <c r="T452" s="177" t="s">
        <v>206</v>
      </c>
      <c r="U452" s="163">
        <v>9.6</v>
      </c>
      <c r="V452" s="163">
        <f>ROUND(E452*U452,2)</f>
        <v>67.2</v>
      </c>
      <c r="W452" s="163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 t="s">
        <v>396</v>
      </c>
      <c r="AH452" s="154"/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154"/>
      <c r="AZ452" s="154"/>
      <c r="BA452" s="154"/>
      <c r="BB452" s="154"/>
      <c r="BC452" s="154"/>
      <c r="BD452" s="154"/>
      <c r="BE452" s="154"/>
      <c r="BF452" s="154"/>
      <c r="BG452" s="154"/>
      <c r="BH452" s="154"/>
    </row>
    <row r="453" spans="1:60" outlineLevel="1" x14ac:dyDescent="0.25">
      <c r="A453" s="161"/>
      <c r="B453" s="162"/>
      <c r="C453" s="263" t="s">
        <v>545</v>
      </c>
      <c r="D453" s="264"/>
      <c r="E453" s="264"/>
      <c r="F453" s="264"/>
      <c r="G453" s="264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 t="s">
        <v>209</v>
      </c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154"/>
      <c r="AZ453" s="154"/>
      <c r="BA453" s="154"/>
      <c r="BB453" s="154"/>
      <c r="BC453" s="154"/>
      <c r="BD453" s="154"/>
      <c r="BE453" s="154"/>
      <c r="BF453" s="154"/>
      <c r="BG453" s="154"/>
      <c r="BH453" s="154"/>
    </row>
    <row r="454" spans="1:60" outlineLevel="1" x14ac:dyDescent="0.25">
      <c r="A454" s="161"/>
      <c r="B454" s="162"/>
      <c r="C454" s="191" t="s">
        <v>555</v>
      </c>
      <c r="D454" s="185"/>
      <c r="E454" s="186">
        <v>7</v>
      </c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 t="s">
        <v>212</v>
      </c>
      <c r="AH454" s="154">
        <v>0</v>
      </c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154"/>
      <c r="AZ454" s="154"/>
      <c r="BA454" s="154"/>
      <c r="BB454" s="154"/>
      <c r="BC454" s="154"/>
      <c r="BD454" s="154"/>
      <c r="BE454" s="154"/>
      <c r="BF454" s="154"/>
      <c r="BG454" s="154"/>
      <c r="BH454" s="154"/>
    </row>
    <row r="455" spans="1:60" outlineLevel="1" x14ac:dyDescent="0.25">
      <c r="A455" s="171">
        <v>55</v>
      </c>
      <c r="B455" s="172" t="s">
        <v>556</v>
      </c>
      <c r="C455" s="181" t="s">
        <v>557</v>
      </c>
      <c r="D455" s="173" t="s">
        <v>226</v>
      </c>
      <c r="E455" s="174">
        <v>69.83</v>
      </c>
      <c r="F455" s="175"/>
      <c r="G455" s="176">
        <f>ROUND(E455*F455,2)</f>
        <v>0</v>
      </c>
      <c r="H455" s="175"/>
      <c r="I455" s="176">
        <f>ROUND(E455*H455,2)</f>
        <v>0</v>
      </c>
      <c r="J455" s="175"/>
      <c r="K455" s="176">
        <f>ROUND(E455*J455,2)</f>
        <v>0</v>
      </c>
      <c r="L455" s="176">
        <v>21</v>
      </c>
      <c r="M455" s="176">
        <f>G455*(1+L455/100)</f>
        <v>0</v>
      </c>
      <c r="N455" s="176">
        <v>0</v>
      </c>
      <c r="O455" s="176">
        <f>ROUND(E455*N455,2)</f>
        <v>0</v>
      </c>
      <c r="P455" s="176">
        <v>0</v>
      </c>
      <c r="Q455" s="176">
        <f>ROUND(E455*P455,2)</f>
        <v>0</v>
      </c>
      <c r="R455" s="176" t="s">
        <v>475</v>
      </c>
      <c r="S455" s="176" t="s">
        <v>206</v>
      </c>
      <c r="T455" s="177" t="s">
        <v>206</v>
      </c>
      <c r="U455" s="163">
        <v>8.1000000000000003E-2</v>
      </c>
      <c r="V455" s="163">
        <f>ROUND(E455*U455,2)</f>
        <v>5.66</v>
      </c>
      <c r="W455" s="163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 t="s">
        <v>207</v>
      </c>
      <c r="AH455" s="154"/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154"/>
      <c r="AZ455" s="154"/>
      <c r="BA455" s="154"/>
      <c r="BB455" s="154"/>
      <c r="BC455" s="154"/>
      <c r="BD455" s="154"/>
      <c r="BE455" s="154"/>
      <c r="BF455" s="154"/>
      <c r="BG455" s="154"/>
      <c r="BH455" s="154"/>
    </row>
    <row r="456" spans="1:60" outlineLevel="1" x14ac:dyDescent="0.25">
      <c r="A456" s="161"/>
      <c r="B456" s="162"/>
      <c r="C456" s="191" t="s">
        <v>530</v>
      </c>
      <c r="D456" s="185"/>
      <c r="E456" s="186">
        <v>63.32</v>
      </c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 t="s">
        <v>212</v>
      </c>
      <c r="AH456" s="154">
        <v>0</v>
      </c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</row>
    <row r="457" spans="1:60" outlineLevel="1" x14ac:dyDescent="0.25">
      <c r="A457" s="161"/>
      <c r="B457" s="162"/>
      <c r="C457" s="191" t="s">
        <v>479</v>
      </c>
      <c r="D457" s="185"/>
      <c r="E457" s="186">
        <v>6.51</v>
      </c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 t="s">
        <v>212</v>
      </c>
      <c r="AH457" s="154">
        <v>0</v>
      </c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</row>
    <row r="458" spans="1:60" outlineLevel="1" x14ac:dyDescent="0.25">
      <c r="A458" s="171">
        <v>56</v>
      </c>
      <c r="B458" s="172" t="s">
        <v>558</v>
      </c>
      <c r="C458" s="181" t="s">
        <v>559</v>
      </c>
      <c r="D458" s="173" t="s">
        <v>226</v>
      </c>
      <c r="E458" s="174">
        <v>190.16</v>
      </c>
      <c r="F458" s="175"/>
      <c r="G458" s="176">
        <f>ROUND(E458*F458,2)</f>
        <v>0</v>
      </c>
      <c r="H458" s="175"/>
      <c r="I458" s="176">
        <f>ROUND(E458*H458,2)</f>
        <v>0</v>
      </c>
      <c r="J458" s="175"/>
      <c r="K458" s="176">
        <f>ROUND(E458*J458,2)</f>
        <v>0</v>
      </c>
      <c r="L458" s="176">
        <v>21</v>
      </c>
      <c r="M458" s="176">
        <f>G458*(1+L458/100)</f>
        <v>0</v>
      </c>
      <c r="N458" s="176">
        <v>0</v>
      </c>
      <c r="O458" s="176">
        <f>ROUND(E458*N458,2)</f>
        <v>0</v>
      </c>
      <c r="P458" s="176">
        <v>0</v>
      </c>
      <c r="Q458" s="176">
        <f>ROUND(E458*P458,2)</f>
        <v>0</v>
      </c>
      <c r="R458" s="176" t="s">
        <v>475</v>
      </c>
      <c r="S458" s="176" t="s">
        <v>206</v>
      </c>
      <c r="T458" s="177" t="s">
        <v>206</v>
      </c>
      <c r="U458" s="163">
        <v>8.1000000000000003E-2</v>
      </c>
      <c r="V458" s="163">
        <f>ROUND(E458*U458,2)</f>
        <v>15.4</v>
      </c>
      <c r="W458" s="163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 t="s">
        <v>207</v>
      </c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</row>
    <row r="459" spans="1:60" outlineLevel="1" x14ac:dyDescent="0.25">
      <c r="A459" s="161"/>
      <c r="B459" s="162"/>
      <c r="C459" s="191" t="s">
        <v>539</v>
      </c>
      <c r="D459" s="185"/>
      <c r="E459" s="186">
        <v>190.16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 t="s">
        <v>212</v>
      </c>
      <c r="AH459" s="154">
        <v>0</v>
      </c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</row>
    <row r="460" spans="1:60" outlineLevel="1" x14ac:dyDescent="0.25">
      <c r="A460" s="171">
        <v>57</v>
      </c>
      <c r="B460" s="172" t="s">
        <v>560</v>
      </c>
      <c r="C460" s="181" t="s">
        <v>561</v>
      </c>
      <c r="D460" s="173" t="s">
        <v>226</v>
      </c>
      <c r="E460" s="174">
        <v>259.99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21</v>
      </c>
      <c r="M460" s="176">
        <f>G460*(1+L460/100)</f>
        <v>0</v>
      </c>
      <c r="N460" s="176">
        <v>0</v>
      </c>
      <c r="O460" s="176">
        <f>ROUND(E460*N460,2)</f>
        <v>0</v>
      </c>
      <c r="P460" s="176">
        <v>0</v>
      </c>
      <c r="Q460" s="176">
        <f>ROUND(E460*P460,2)</f>
        <v>0</v>
      </c>
      <c r="R460" s="176" t="s">
        <v>475</v>
      </c>
      <c r="S460" s="176" t="s">
        <v>206</v>
      </c>
      <c r="T460" s="177" t="s">
        <v>206</v>
      </c>
      <c r="U460" s="163">
        <v>3.9E-2</v>
      </c>
      <c r="V460" s="163">
        <f>ROUND(E460*U460,2)</f>
        <v>10.14</v>
      </c>
      <c r="W460" s="163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 t="s">
        <v>207</v>
      </c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</row>
    <row r="461" spans="1:60" outlineLevel="1" x14ac:dyDescent="0.25">
      <c r="A461" s="161"/>
      <c r="B461" s="162"/>
      <c r="C461" s="191" t="s">
        <v>539</v>
      </c>
      <c r="D461" s="185"/>
      <c r="E461" s="186">
        <v>190.16</v>
      </c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 t="s">
        <v>212</v>
      </c>
      <c r="AH461" s="154">
        <v>0</v>
      </c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</row>
    <row r="462" spans="1:60" outlineLevel="1" x14ac:dyDescent="0.25">
      <c r="A462" s="161"/>
      <c r="B462" s="162"/>
      <c r="C462" s="191" t="s">
        <v>530</v>
      </c>
      <c r="D462" s="185"/>
      <c r="E462" s="186">
        <v>63.32</v>
      </c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 t="s">
        <v>212</v>
      </c>
      <c r="AH462" s="154">
        <v>0</v>
      </c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</row>
    <row r="463" spans="1:60" outlineLevel="1" x14ac:dyDescent="0.25">
      <c r="A463" s="161"/>
      <c r="B463" s="162"/>
      <c r="C463" s="191" t="s">
        <v>479</v>
      </c>
      <c r="D463" s="185"/>
      <c r="E463" s="186">
        <v>6.51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 t="s">
        <v>212</v>
      </c>
      <c r="AH463" s="154">
        <v>0</v>
      </c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</row>
    <row r="464" spans="1:60" outlineLevel="1" x14ac:dyDescent="0.25">
      <c r="A464" s="171">
        <v>58</v>
      </c>
      <c r="B464" s="172" t="s">
        <v>562</v>
      </c>
      <c r="C464" s="181" t="s">
        <v>563</v>
      </c>
      <c r="D464" s="173" t="s">
        <v>564</v>
      </c>
      <c r="E464" s="174">
        <v>1</v>
      </c>
      <c r="F464" s="175"/>
      <c r="G464" s="176">
        <f>ROUND(E464*F464,2)</f>
        <v>0</v>
      </c>
      <c r="H464" s="175"/>
      <c r="I464" s="176">
        <f>ROUND(E464*H464,2)</f>
        <v>0</v>
      </c>
      <c r="J464" s="175"/>
      <c r="K464" s="176">
        <f>ROUND(E464*J464,2)</f>
        <v>0</v>
      </c>
      <c r="L464" s="176">
        <v>21</v>
      </c>
      <c r="M464" s="176">
        <f>G464*(1+L464/100)</f>
        <v>0</v>
      </c>
      <c r="N464" s="176">
        <v>3.45</v>
      </c>
      <c r="O464" s="176">
        <f>ROUND(E464*N464,2)</f>
        <v>3.45</v>
      </c>
      <c r="P464" s="176">
        <v>0</v>
      </c>
      <c r="Q464" s="176">
        <f>ROUND(E464*P464,2)</f>
        <v>0</v>
      </c>
      <c r="R464" s="176"/>
      <c r="S464" s="176" t="s">
        <v>166</v>
      </c>
      <c r="T464" s="177" t="s">
        <v>167</v>
      </c>
      <c r="U464" s="163">
        <v>0</v>
      </c>
      <c r="V464" s="163">
        <f>ROUND(E464*U464,2)</f>
        <v>0</v>
      </c>
      <c r="W464" s="163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 t="s">
        <v>565</v>
      </c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</row>
    <row r="465" spans="1:60" outlineLevel="1" x14ac:dyDescent="0.25">
      <c r="A465" s="161"/>
      <c r="B465" s="162"/>
      <c r="C465" s="252" t="s">
        <v>1816</v>
      </c>
      <c r="D465" s="253"/>
      <c r="E465" s="253"/>
      <c r="F465" s="253"/>
      <c r="G465" s="25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 t="s">
        <v>170</v>
      </c>
      <c r="AH465" s="154"/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154"/>
      <c r="AZ465" s="154"/>
      <c r="BA465" s="154"/>
      <c r="BB465" s="154"/>
      <c r="BC465" s="154"/>
      <c r="BD465" s="154"/>
      <c r="BE465" s="154"/>
      <c r="BF465" s="154"/>
      <c r="BG465" s="154"/>
      <c r="BH465" s="154"/>
    </row>
    <row r="466" spans="1:60" outlineLevel="1" x14ac:dyDescent="0.25">
      <c r="A466" s="161"/>
      <c r="B466" s="162"/>
      <c r="C466" s="254" t="s">
        <v>1817</v>
      </c>
      <c r="D466" s="255"/>
      <c r="E466" s="255"/>
      <c r="F466" s="255"/>
      <c r="G466" s="255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 t="s">
        <v>170</v>
      </c>
      <c r="AH466" s="154"/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  <c r="BC466" s="154"/>
      <c r="BD466" s="154"/>
      <c r="BE466" s="154"/>
      <c r="BF466" s="154"/>
      <c r="BG466" s="154"/>
      <c r="BH466" s="154"/>
    </row>
    <row r="467" spans="1:60" outlineLevel="1" x14ac:dyDescent="0.25">
      <c r="A467" s="161"/>
      <c r="B467" s="162"/>
      <c r="C467" s="191" t="s">
        <v>566</v>
      </c>
      <c r="D467" s="185"/>
      <c r="E467" s="186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 t="s">
        <v>212</v>
      </c>
      <c r="AH467" s="154">
        <v>0</v>
      </c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  <c r="BC467" s="154"/>
      <c r="BD467" s="154"/>
      <c r="BE467" s="154"/>
      <c r="BF467" s="154"/>
      <c r="BG467" s="154"/>
      <c r="BH467" s="154"/>
    </row>
    <row r="468" spans="1:60" outlineLevel="1" x14ac:dyDescent="0.25">
      <c r="A468" s="161"/>
      <c r="B468" s="162"/>
      <c r="C468" s="191" t="s">
        <v>1818</v>
      </c>
      <c r="D468" s="185"/>
      <c r="E468" s="186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 t="s">
        <v>212</v>
      </c>
      <c r="AH468" s="154">
        <v>0</v>
      </c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154"/>
      <c r="AZ468" s="154"/>
      <c r="BA468" s="154"/>
      <c r="BB468" s="154"/>
      <c r="BC468" s="154"/>
      <c r="BD468" s="154"/>
      <c r="BE468" s="154"/>
      <c r="BF468" s="154"/>
      <c r="BG468" s="154"/>
      <c r="BH468" s="154"/>
    </row>
    <row r="469" spans="1:60" outlineLevel="1" x14ac:dyDescent="0.25">
      <c r="A469" s="161"/>
      <c r="B469" s="162"/>
      <c r="C469" s="191" t="s">
        <v>567</v>
      </c>
      <c r="D469" s="185"/>
      <c r="E469" s="186">
        <v>1</v>
      </c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 t="s">
        <v>212</v>
      </c>
      <c r="AH469" s="154">
        <v>0</v>
      </c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154"/>
      <c r="AZ469" s="154"/>
      <c r="BA469" s="154"/>
      <c r="BB469" s="154"/>
      <c r="BC469" s="154"/>
      <c r="BD469" s="154"/>
      <c r="BE469" s="154"/>
      <c r="BF469" s="154"/>
      <c r="BG469" s="154"/>
      <c r="BH469" s="154"/>
    </row>
    <row r="470" spans="1:60" outlineLevel="1" x14ac:dyDescent="0.25">
      <c r="A470" s="171">
        <v>59</v>
      </c>
      <c r="B470" s="172" t="s">
        <v>568</v>
      </c>
      <c r="C470" s="181" t="s">
        <v>569</v>
      </c>
      <c r="D470" s="173" t="s">
        <v>564</v>
      </c>
      <c r="E470" s="174">
        <v>1</v>
      </c>
      <c r="F470" s="175"/>
      <c r="G470" s="176">
        <f>ROUND(E470*F470,2)</f>
        <v>0</v>
      </c>
      <c r="H470" s="175"/>
      <c r="I470" s="176">
        <f>ROUND(E470*H470,2)</f>
        <v>0</v>
      </c>
      <c r="J470" s="175"/>
      <c r="K470" s="176">
        <f>ROUND(E470*J470,2)</f>
        <v>0</v>
      </c>
      <c r="L470" s="176">
        <v>21</v>
      </c>
      <c r="M470" s="176">
        <f>G470*(1+L470/100)</f>
        <v>0</v>
      </c>
      <c r="N470" s="176">
        <v>4.4590100000000001</v>
      </c>
      <c r="O470" s="176">
        <f>ROUND(E470*N470,2)</f>
        <v>4.46</v>
      </c>
      <c r="P470" s="176">
        <v>0</v>
      </c>
      <c r="Q470" s="176">
        <f>ROUND(E470*P470,2)</f>
        <v>0</v>
      </c>
      <c r="R470" s="176"/>
      <c r="S470" s="176" t="s">
        <v>166</v>
      </c>
      <c r="T470" s="177" t="s">
        <v>167</v>
      </c>
      <c r="U470" s="163">
        <v>0</v>
      </c>
      <c r="V470" s="163">
        <f>ROUND(E470*U470,2)</f>
        <v>0</v>
      </c>
      <c r="W470" s="163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 t="s">
        <v>565</v>
      </c>
      <c r="AH470" s="154"/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154"/>
      <c r="AZ470" s="154"/>
      <c r="BA470" s="154"/>
      <c r="BB470" s="154"/>
      <c r="BC470" s="154"/>
      <c r="BD470" s="154"/>
      <c r="BE470" s="154"/>
      <c r="BF470" s="154"/>
      <c r="BG470" s="154"/>
      <c r="BH470" s="154"/>
    </row>
    <row r="471" spans="1:60" outlineLevel="1" x14ac:dyDescent="0.25">
      <c r="A471" s="161"/>
      <c r="B471" s="162"/>
      <c r="C471" s="252" t="s">
        <v>1816</v>
      </c>
      <c r="D471" s="253"/>
      <c r="E471" s="253"/>
      <c r="F471" s="253"/>
      <c r="G471" s="25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 t="s">
        <v>170</v>
      </c>
      <c r="AH471" s="154"/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154"/>
      <c r="AZ471" s="154"/>
      <c r="BA471" s="154"/>
      <c r="BB471" s="154"/>
      <c r="BC471" s="154"/>
      <c r="BD471" s="154"/>
      <c r="BE471" s="154"/>
      <c r="BF471" s="154"/>
      <c r="BG471" s="154"/>
      <c r="BH471" s="154"/>
    </row>
    <row r="472" spans="1:60" outlineLevel="1" x14ac:dyDescent="0.25">
      <c r="A472" s="161"/>
      <c r="B472" s="162"/>
      <c r="C472" s="254" t="s">
        <v>1817</v>
      </c>
      <c r="D472" s="255"/>
      <c r="E472" s="255"/>
      <c r="F472" s="255"/>
      <c r="G472" s="255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 t="s">
        <v>170</v>
      </c>
      <c r="AH472" s="154"/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154"/>
      <c r="AZ472" s="154"/>
      <c r="BA472" s="154"/>
      <c r="BB472" s="154"/>
      <c r="BC472" s="154"/>
      <c r="BD472" s="154"/>
      <c r="BE472" s="154"/>
      <c r="BF472" s="154"/>
      <c r="BG472" s="154"/>
      <c r="BH472" s="154"/>
    </row>
    <row r="473" spans="1:60" outlineLevel="1" x14ac:dyDescent="0.25">
      <c r="A473" s="161"/>
      <c r="B473" s="162"/>
      <c r="C473" s="191" t="s">
        <v>566</v>
      </c>
      <c r="D473" s="185"/>
      <c r="E473" s="186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 t="s">
        <v>212</v>
      </c>
      <c r="AH473" s="154">
        <v>0</v>
      </c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154"/>
      <c r="AZ473" s="154"/>
      <c r="BA473" s="154"/>
      <c r="BB473" s="154"/>
      <c r="BC473" s="154"/>
      <c r="BD473" s="154"/>
      <c r="BE473" s="154"/>
      <c r="BF473" s="154"/>
      <c r="BG473" s="154"/>
      <c r="BH473" s="154"/>
    </row>
    <row r="474" spans="1:60" outlineLevel="1" x14ac:dyDescent="0.25">
      <c r="A474" s="161"/>
      <c r="B474" s="162"/>
      <c r="C474" s="191" t="s">
        <v>1818</v>
      </c>
      <c r="D474" s="185"/>
      <c r="E474" s="186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 t="s">
        <v>212</v>
      </c>
      <c r="AH474" s="154">
        <v>0</v>
      </c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</row>
    <row r="475" spans="1:60" outlineLevel="1" x14ac:dyDescent="0.25">
      <c r="A475" s="161"/>
      <c r="B475" s="162"/>
      <c r="C475" s="191" t="s">
        <v>570</v>
      </c>
      <c r="D475" s="185"/>
      <c r="E475" s="186">
        <v>1</v>
      </c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 t="s">
        <v>212</v>
      </c>
      <c r="AH475" s="154">
        <v>0</v>
      </c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</row>
    <row r="476" spans="1:60" ht="20.399999999999999" outlineLevel="1" x14ac:dyDescent="0.25">
      <c r="A476" s="171">
        <v>60</v>
      </c>
      <c r="B476" s="172" t="s">
        <v>571</v>
      </c>
      <c r="C476" s="181" t="s">
        <v>572</v>
      </c>
      <c r="D476" s="173" t="s">
        <v>564</v>
      </c>
      <c r="E476" s="174">
        <v>1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21</v>
      </c>
      <c r="M476" s="176">
        <f>G476*(1+L476/100)</f>
        <v>0</v>
      </c>
      <c r="N476" s="176">
        <v>4.4590100000000001</v>
      </c>
      <c r="O476" s="176">
        <f>ROUND(E476*N476,2)</f>
        <v>4.46</v>
      </c>
      <c r="P476" s="176">
        <v>0</v>
      </c>
      <c r="Q476" s="176">
        <f>ROUND(E476*P476,2)</f>
        <v>0</v>
      </c>
      <c r="R476" s="176"/>
      <c r="S476" s="176" t="s">
        <v>166</v>
      </c>
      <c r="T476" s="177" t="s">
        <v>167</v>
      </c>
      <c r="U476" s="163">
        <v>0</v>
      </c>
      <c r="V476" s="163">
        <f>ROUND(E476*U476,2)</f>
        <v>0</v>
      </c>
      <c r="W476" s="163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 t="s">
        <v>565</v>
      </c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</row>
    <row r="477" spans="1:60" outlineLevel="1" x14ac:dyDescent="0.25">
      <c r="A477" s="161"/>
      <c r="B477" s="162"/>
      <c r="C477" s="252" t="s">
        <v>1816</v>
      </c>
      <c r="D477" s="253"/>
      <c r="E477" s="253"/>
      <c r="F477" s="253"/>
      <c r="G477" s="25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 t="s">
        <v>170</v>
      </c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</row>
    <row r="478" spans="1:60" outlineLevel="1" x14ac:dyDescent="0.25">
      <c r="A478" s="161"/>
      <c r="B478" s="162"/>
      <c r="C478" s="254" t="s">
        <v>1817</v>
      </c>
      <c r="D478" s="255"/>
      <c r="E478" s="255"/>
      <c r="F478" s="255"/>
      <c r="G478" s="255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 t="s">
        <v>170</v>
      </c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</row>
    <row r="479" spans="1:60" outlineLevel="1" x14ac:dyDescent="0.25">
      <c r="A479" s="161"/>
      <c r="B479" s="162"/>
      <c r="C479" s="191" t="s">
        <v>566</v>
      </c>
      <c r="D479" s="185"/>
      <c r="E479" s="186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 t="s">
        <v>212</v>
      </c>
      <c r="AH479" s="154">
        <v>0</v>
      </c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</row>
    <row r="480" spans="1:60" outlineLevel="1" x14ac:dyDescent="0.25">
      <c r="A480" s="161"/>
      <c r="B480" s="162"/>
      <c r="C480" s="191" t="s">
        <v>1818</v>
      </c>
      <c r="D480" s="185"/>
      <c r="E480" s="186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 t="s">
        <v>212</v>
      </c>
      <c r="AH480" s="154">
        <v>0</v>
      </c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</row>
    <row r="481" spans="1:60" outlineLevel="1" x14ac:dyDescent="0.25">
      <c r="A481" s="161"/>
      <c r="B481" s="162"/>
      <c r="C481" s="191" t="s">
        <v>573</v>
      </c>
      <c r="D481" s="185"/>
      <c r="E481" s="186">
        <v>1</v>
      </c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 t="s">
        <v>212</v>
      </c>
      <c r="AH481" s="154">
        <v>0</v>
      </c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</row>
    <row r="482" spans="1:60" outlineLevel="1" x14ac:dyDescent="0.25">
      <c r="A482" s="171">
        <v>61</v>
      </c>
      <c r="B482" s="172" t="s">
        <v>574</v>
      </c>
      <c r="C482" s="181" t="s">
        <v>575</v>
      </c>
      <c r="D482" s="173" t="s">
        <v>564</v>
      </c>
      <c r="E482" s="174">
        <v>1</v>
      </c>
      <c r="F482" s="175"/>
      <c r="G482" s="176">
        <f>ROUND(E482*F482,2)</f>
        <v>0</v>
      </c>
      <c r="H482" s="175"/>
      <c r="I482" s="176">
        <f>ROUND(E482*H482,2)</f>
        <v>0</v>
      </c>
      <c r="J482" s="175"/>
      <c r="K482" s="176">
        <f>ROUND(E482*J482,2)</f>
        <v>0</v>
      </c>
      <c r="L482" s="176">
        <v>21</v>
      </c>
      <c r="M482" s="176">
        <f>G482*(1+L482/100)</f>
        <v>0</v>
      </c>
      <c r="N482" s="176">
        <v>6.3719099999999997</v>
      </c>
      <c r="O482" s="176">
        <f>ROUND(E482*N482,2)</f>
        <v>6.37</v>
      </c>
      <c r="P482" s="176">
        <v>0</v>
      </c>
      <c r="Q482" s="176">
        <f>ROUND(E482*P482,2)</f>
        <v>0</v>
      </c>
      <c r="R482" s="176"/>
      <c r="S482" s="176" t="s">
        <v>166</v>
      </c>
      <c r="T482" s="177" t="s">
        <v>167</v>
      </c>
      <c r="U482" s="163">
        <v>0</v>
      </c>
      <c r="V482" s="163">
        <f>ROUND(E482*U482,2)</f>
        <v>0</v>
      </c>
      <c r="W482" s="163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 t="s">
        <v>565</v>
      </c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</row>
    <row r="483" spans="1:60" outlineLevel="1" x14ac:dyDescent="0.25">
      <c r="A483" s="161"/>
      <c r="B483" s="162"/>
      <c r="C483" s="252" t="s">
        <v>1821</v>
      </c>
      <c r="D483" s="253"/>
      <c r="E483" s="253"/>
      <c r="F483" s="253"/>
      <c r="G483" s="25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 t="s">
        <v>170</v>
      </c>
      <c r="AH483" s="154"/>
      <c r="AI483" s="154"/>
      <c r="AJ483" s="154"/>
      <c r="AK483" s="154"/>
      <c r="AL483" s="154"/>
      <c r="AM483" s="154"/>
      <c r="AN483" s="154"/>
      <c r="AO483" s="154"/>
      <c r="AP483" s="154"/>
      <c r="AQ483" s="154"/>
      <c r="AR483" s="154"/>
      <c r="AS483" s="154"/>
      <c r="AT483" s="154"/>
      <c r="AU483" s="154"/>
      <c r="AV483" s="154"/>
      <c r="AW483" s="154"/>
      <c r="AX483" s="154"/>
      <c r="AY483" s="154"/>
      <c r="AZ483" s="154"/>
      <c r="BA483" s="154"/>
      <c r="BB483" s="154"/>
      <c r="BC483" s="154"/>
      <c r="BD483" s="154"/>
      <c r="BE483" s="154"/>
      <c r="BF483" s="154"/>
      <c r="BG483" s="154"/>
      <c r="BH483" s="154"/>
    </row>
    <row r="484" spans="1:60" outlineLevel="1" x14ac:dyDescent="0.25">
      <c r="A484" s="161"/>
      <c r="B484" s="162"/>
      <c r="C484" s="254" t="s">
        <v>1819</v>
      </c>
      <c r="D484" s="255"/>
      <c r="E484" s="255"/>
      <c r="F484" s="255"/>
      <c r="G484" s="255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 t="s">
        <v>170</v>
      </c>
      <c r="AH484" s="154"/>
      <c r="AI484" s="154"/>
      <c r="AJ484" s="154"/>
      <c r="AK484" s="154"/>
      <c r="AL484" s="154"/>
      <c r="AM484" s="154"/>
      <c r="AN484" s="154"/>
      <c r="AO484" s="154"/>
      <c r="AP484" s="154"/>
      <c r="AQ484" s="154"/>
      <c r="AR484" s="154"/>
      <c r="AS484" s="154"/>
      <c r="AT484" s="154"/>
      <c r="AU484" s="154"/>
      <c r="AV484" s="154"/>
      <c r="AW484" s="154"/>
      <c r="AX484" s="154"/>
      <c r="AY484" s="154"/>
      <c r="AZ484" s="154"/>
      <c r="BA484" s="154"/>
      <c r="BB484" s="154"/>
      <c r="BC484" s="154"/>
      <c r="BD484" s="154"/>
      <c r="BE484" s="154"/>
      <c r="BF484" s="154"/>
      <c r="BG484" s="154"/>
      <c r="BH484" s="154"/>
    </row>
    <row r="485" spans="1:60" outlineLevel="1" x14ac:dyDescent="0.25">
      <c r="A485" s="161"/>
      <c r="B485" s="162"/>
      <c r="C485" s="191" t="s">
        <v>576</v>
      </c>
      <c r="D485" s="185"/>
      <c r="E485" s="186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 t="s">
        <v>212</v>
      </c>
      <c r="AH485" s="154">
        <v>0</v>
      </c>
      <c r="AI485" s="154"/>
      <c r="AJ485" s="154"/>
      <c r="AK485" s="154"/>
      <c r="AL485" s="154"/>
      <c r="AM485" s="154"/>
      <c r="AN485" s="154"/>
      <c r="AO485" s="154"/>
      <c r="AP485" s="154"/>
      <c r="AQ485" s="154"/>
      <c r="AR485" s="154"/>
      <c r="AS485" s="154"/>
      <c r="AT485" s="154"/>
      <c r="AU485" s="154"/>
      <c r="AV485" s="154"/>
      <c r="AW485" s="154"/>
      <c r="AX485" s="154"/>
      <c r="AY485" s="154"/>
      <c r="AZ485" s="154"/>
      <c r="BA485" s="154"/>
      <c r="BB485" s="154"/>
      <c r="BC485" s="154"/>
      <c r="BD485" s="154"/>
      <c r="BE485" s="154"/>
      <c r="BF485" s="154"/>
      <c r="BG485" s="154"/>
      <c r="BH485" s="154"/>
    </row>
    <row r="486" spans="1:60" outlineLevel="1" x14ac:dyDescent="0.25">
      <c r="A486" s="161"/>
      <c r="B486" s="162"/>
      <c r="C486" s="191" t="s">
        <v>1820</v>
      </c>
      <c r="D486" s="185"/>
      <c r="E486" s="186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 t="s">
        <v>212</v>
      </c>
      <c r="AH486" s="154">
        <v>0</v>
      </c>
      <c r="AI486" s="154"/>
      <c r="AJ486" s="154"/>
      <c r="AK486" s="154"/>
      <c r="AL486" s="154"/>
      <c r="AM486" s="154"/>
      <c r="AN486" s="154"/>
      <c r="AO486" s="154"/>
      <c r="AP486" s="154"/>
      <c r="AQ486" s="154"/>
      <c r="AR486" s="154"/>
      <c r="AS486" s="154"/>
      <c r="AT486" s="154"/>
      <c r="AU486" s="154"/>
      <c r="AV486" s="154"/>
      <c r="AW486" s="154"/>
      <c r="AX486" s="154"/>
      <c r="AY486" s="154"/>
      <c r="AZ486" s="154"/>
      <c r="BA486" s="154"/>
      <c r="BB486" s="154"/>
      <c r="BC486" s="154"/>
      <c r="BD486" s="154"/>
      <c r="BE486" s="154"/>
      <c r="BF486" s="154"/>
      <c r="BG486" s="154"/>
      <c r="BH486" s="154"/>
    </row>
    <row r="487" spans="1:60" outlineLevel="1" x14ac:dyDescent="0.25">
      <c r="A487" s="161"/>
      <c r="B487" s="162"/>
      <c r="C487" s="191" t="s">
        <v>577</v>
      </c>
      <c r="D487" s="185"/>
      <c r="E487" s="186">
        <v>1</v>
      </c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 t="s">
        <v>212</v>
      </c>
      <c r="AH487" s="154">
        <v>0</v>
      </c>
      <c r="AI487" s="154"/>
      <c r="AJ487" s="154"/>
      <c r="AK487" s="154"/>
      <c r="AL487" s="154"/>
      <c r="AM487" s="154"/>
      <c r="AN487" s="154"/>
      <c r="AO487" s="154"/>
      <c r="AP487" s="154"/>
      <c r="AQ487" s="154"/>
      <c r="AR487" s="154"/>
      <c r="AS487" s="154"/>
      <c r="AT487" s="154"/>
      <c r="AU487" s="154"/>
      <c r="AV487" s="154"/>
      <c r="AW487" s="154"/>
      <c r="AX487" s="154"/>
      <c r="AY487" s="154"/>
      <c r="AZ487" s="154"/>
      <c r="BA487" s="154"/>
      <c r="BB487" s="154"/>
      <c r="BC487" s="154"/>
      <c r="BD487" s="154"/>
      <c r="BE487" s="154"/>
      <c r="BF487" s="154"/>
      <c r="BG487" s="154"/>
      <c r="BH487" s="154"/>
    </row>
    <row r="488" spans="1:60" outlineLevel="1" x14ac:dyDescent="0.25">
      <c r="A488" s="171">
        <v>62</v>
      </c>
      <c r="B488" s="172" t="s">
        <v>578</v>
      </c>
      <c r="C488" s="181" t="s">
        <v>579</v>
      </c>
      <c r="D488" s="173" t="s">
        <v>564</v>
      </c>
      <c r="E488" s="174">
        <v>2</v>
      </c>
      <c r="F488" s="175"/>
      <c r="G488" s="176">
        <f>ROUND(E488*F488,2)</f>
        <v>0</v>
      </c>
      <c r="H488" s="175"/>
      <c r="I488" s="176">
        <f>ROUND(E488*H488,2)</f>
        <v>0</v>
      </c>
      <c r="J488" s="175"/>
      <c r="K488" s="176">
        <f>ROUND(E488*J488,2)</f>
        <v>0</v>
      </c>
      <c r="L488" s="176">
        <v>21</v>
      </c>
      <c r="M488" s="176">
        <f>G488*(1+L488/100)</f>
        <v>0</v>
      </c>
      <c r="N488" s="176">
        <v>6.7456100000000001</v>
      </c>
      <c r="O488" s="176">
        <f>ROUND(E488*N488,2)</f>
        <v>13.49</v>
      </c>
      <c r="P488" s="176">
        <v>0</v>
      </c>
      <c r="Q488" s="176">
        <f>ROUND(E488*P488,2)</f>
        <v>0</v>
      </c>
      <c r="R488" s="176"/>
      <c r="S488" s="176" t="s">
        <v>166</v>
      </c>
      <c r="T488" s="177" t="s">
        <v>167</v>
      </c>
      <c r="U488" s="163">
        <v>0</v>
      </c>
      <c r="V488" s="163">
        <f>ROUND(E488*U488,2)</f>
        <v>0</v>
      </c>
      <c r="W488" s="163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 t="s">
        <v>565</v>
      </c>
      <c r="AH488" s="154"/>
      <c r="AI488" s="154"/>
      <c r="AJ488" s="154"/>
      <c r="AK488" s="154"/>
      <c r="AL488" s="154"/>
      <c r="AM488" s="154"/>
      <c r="AN488" s="154"/>
      <c r="AO488" s="154"/>
      <c r="AP488" s="154"/>
      <c r="AQ488" s="154"/>
      <c r="AR488" s="154"/>
      <c r="AS488" s="154"/>
      <c r="AT488" s="154"/>
      <c r="AU488" s="154"/>
      <c r="AV488" s="154"/>
      <c r="AW488" s="154"/>
      <c r="AX488" s="154"/>
      <c r="AY488" s="154"/>
      <c r="AZ488" s="154"/>
      <c r="BA488" s="154"/>
      <c r="BB488" s="154"/>
      <c r="BC488" s="154"/>
      <c r="BD488" s="154"/>
      <c r="BE488" s="154"/>
      <c r="BF488" s="154"/>
      <c r="BG488" s="154"/>
      <c r="BH488" s="154"/>
    </row>
    <row r="489" spans="1:60" outlineLevel="1" x14ac:dyDescent="0.25">
      <c r="A489" s="161"/>
      <c r="B489" s="162"/>
      <c r="C489" s="252" t="s">
        <v>1821</v>
      </c>
      <c r="D489" s="253"/>
      <c r="E489" s="253"/>
      <c r="F489" s="253"/>
      <c r="G489" s="25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 t="s">
        <v>170</v>
      </c>
      <c r="AH489" s="154"/>
      <c r="AI489" s="154"/>
      <c r="AJ489" s="154"/>
      <c r="AK489" s="154"/>
      <c r="AL489" s="154"/>
      <c r="AM489" s="154"/>
      <c r="AN489" s="154"/>
      <c r="AO489" s="154"/>
      <c r="AP489" s="154"/>
      <c r="AQ489" s="154"/>
      <c r="AR489" s="154"/>
      <c r="AS489" s="154"/>
      <c r="AT489" s="154"/>
      <c r="AU489" s="154"/>
      <c r="AV489" s="154"/>
      <c r="AW489" s="154"/>
      <c r="AX489" s="154"/>
      <c r="AY489" s="154"/>
      <c r="AZ489" s="154"/>
      <c r="BA489" s="154"/>
      <c r="BB489" s="154"/>
      <c r="BC489" s="154"/>
      <c r="BD489" s="154"/>
      <c r="BE489" s="154"/>
      <c r="BF489" s="154"/>
      <c r="BG489" s="154"/>
      <c r="BH489" s="154"/>
    </row>
    <row r="490" spans="1:60" outlineLevel="1" x14ac:dyDescent="0.25">
      <c r="A490" s="161"/>
      <c r="B490" s="162"/>
      <c r="C490" s="254" t="s">
        <v>1819</v>
      </c>
      <c r="D490" s="255"/>
      <c r="E490" s="255"/>
      <c r="F490" s="255"/>
      <c r="G490" s="255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 t="s">
        <v>170</v>
      </c>
      <c r="AH490" s="154"/>
      <c r="AI490" s="154"/>
      <c r="AJ490" s="154"/>
      <c r="AK490" s="154"/>
      <c r="AL490" s="154"/>
      <c r="AM490" s="154"/>
      <c r="AN490" s="154"/>
      <c r="AO490" s="154"/>
      <c r="AP490" s="154"/>
      <c r="AQ490" s="154"/>
      <c r="AR490" s="154"/>
      <c r="AS490" s="154"/>
      <c r="AT490" s="154"/>
      <c r="AU490" s="154"/>
      <c r="AV490" s="154"/>
      <c r="AW490" s="154"/>
      <c r="AX490" s="154"/>
      <c r="AY490" s="154"/>
      <c r="AZ490" s="154"/>
      <c r="BA490" s="154"/>
      <c r="BB490" s="154"/>
      <c r="BC490" s="154"/>
      <c r="BD490" s="154"/>
      <c r="BE490" s="154"/>
      <c r="BF490" s="154"/>
      <c r="BG490" s="154"/>
      <c r="BH490" s="154"/>
    </row>
    <row r="491" spans="1:60" outlineLevel="1" x14ac:dyDescent="0.25">
      <c r="A491" s="161"/>
      <c r="B491" s="162"/>
      <c r="C491" s="191" t="s">
        <v>576</v>
      </c>
      <c r="D491" s="185"/>
      <c r="E491" s="186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 t="s">
        <v>212</v>
      </c>
      <c r="AH491" s="154">
        <v>0</v>
      </c>
      <c r="AI491" s="154"/>
      <c r="AJ491" s="154"/>
      <c r="AK491" s="154"/>
      <c r="AL491" s="154"/>
      <c r="AM491" s="154"/>
      <c r="AN491" s="154"/>
      <c r="AO491" s="154"/>
      <c r="AP491" s="154"/>
      <c r="AQ491" s="154"/>
      <c r="AR491" s="154"/>
      <c r="AS491" s="154"/>
      <c r="AT491" s="154"/>
      <c r="AU491" s="154"/>
      <c r="AV491" s="154"/>
      <c r="AW491" s="154"/>
      <c r="AX491" s="154"/>
      <c r="AY491" s="154"/>
      <c r="AZ491" s="154"/>
      <c r="BA491" s="154"/>
      <c r="BB491" s="154"/>
      <c r="BC491" s="154"/>
      <c r="BD491" s="154"/>
      <c r="BE491" s="154"/>
      <c r="BF491" s="154"/>
      <c r="BG491" s="154"/>
      <c r="BH491" s="154"/>
    </row>
    <row r="492" spans="1:60" outlineLevel="1" x14ac:dyDescent="0.25">
      <c r="A492" s="161"/>
      <c r="B492" s="162"/>
      <c r="C492" s="191" t="s">
        <v>1820</v>
      </c>
      <c r="D492" s="185"/>
      <c r="E492" s="186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 t="s">
        <v>212</v>
      </c>
      <c r="AH492" s="154">
        <v>0</v>
      </c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  <c r="BD492" s="154"/>
      <c r="BE492" s="154"/>
      <c r="BF492" s="154"/>
      <c r="BG492" s="154"/>
      <c r="BH492" s="154"/>
    </row>
    <row r="493" spans="1:60" outlineLevel="1" x14ac:dyDescent="0.25">
      <c r="A493" s="161"/>
      <c r="B493" s="162"/>
      <c r="C493" s="191" t="s">
        <v>580</v>
      </c>
      <c r="D493" s="185"/>
      <c r="E493" s="186">
        <v>2</v>
      </c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 t="s">
        <v>212</v>
      </c>
      <c r="AH493" s="154">
        <v>0</v>
      </c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  <c r="BD493" s="154"/>
      <c r="BE493" s="154"/>
      <c r="BF493" s="154"/>
      <c r="BG493" s="154"/>
      <c r="BH493" s="154"/>
    </row>
    <row r="494" spans="1:60" outlineLevel="1" x14ac:dyDescent="0.25">
      <c r="A494" s="171">
        <v>63</v>
      </c>
      <c r="B494" s="172" t="s">
        <v>581</v>
      </c>
      <c r="C494" s="181" t="s">
        <v>582</v>
      </c>
      <c r="D494" s="173" t="s">
        <v>564</v>
      </c>
      <c r="E494" s="174">
        <v>2</v>
      </c>
      <c r="F494" s="175"/>
      <c r="G494" s="176">
        <f>ROUND(E494*F494,2)</f>
        <v>0</v>
      </c>
      <c r="H494" s="175"/>
      <c r="I494" s="176">
        <f>ROUND(E494*H494,2)</f>
        <v>0</v>
      </c>
      <c r="J494" s="175"/>
      <c r="K494" s="176">
        <f>ROUND(E494*J494,2)</f>
        <v>0</v>
      </c>
      <c r="L494" s="176">
        <v>21</v>
      </c>
      <c r="M494" s="176">
        <f>G494*(1+L494/100)</f>
        <v>0</v>
      </c>
      <c r="N494" s="176">
        <v>7.4950099999999997</v>
      </c>
      <c r="O494" s="176">
        <f>ROUND(E494*N494,2)</f>
        <v>14.99</v>
      </c>
      <c r="P494" s="176">
        <v>0</v>
      </c>
      <c r="Q494" s="176">
        <f>ROUND(E494*P494,2)</f>
        <v>0</v>
      </c>
      <c r="R494" s="176"/>
      <c r="S494" s="176" t="s">
        <v>166</v>
      </c>
      <c r="T494" s="177" t="s">
        <v>167</v>
      </c>
      <c r="U494" s="163">
        <v>0</v>
      </c>
      <c r="V494" s="163">
        <f>ROUND(E494*U494,2)</f>
        <v>0</v>
      </c>
      <c r="W494" s="163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 t="s">
        <v>565</v>
      </c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  <c r="BD494" s="154"/>
      <c r="BE494" s="154"/>
      <c r="BF494" s="154"/>
      <c r="BG494" s="154"/>
      <c r="BH494" s="154"/>
    </row>
    <row r="495" spans="1:60" outlineLevel="1" x14ac:dyDescent="0.25">
      <c r="A495" s="161"/>
      <c r="B495" s="162"/>
      <c r="C495" s="252" t="s">
        <v>1821</v>
      </c>
      <c r="D495" s="253"/>
      <c r="E495" s="253"/>
      <c r="F495" s="253"/>
      <c r="G495" s="25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 t="s">
        <v>170</v>
      </c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  <c r="BD495" s="154"/>
      <c r="BE495" s="154"/>
      <c r="BF495" s="154"/>
      <c r="BG495" s="154"/>
      <c r="BH495" s="154"/>
    </row>
    <row r="496" spans="1:60" outlineLevel="1" x14ac:dyDescent="0.25">
      <c r="A496" s="161"/>
      <c r="B496" s="162"/>
      <c r="C496" s="254" t="s">
        <v>1819</v>
      </c>
      <c r="D496" s="255"/>
      <c r="E496" s="255"/>
      <c r="F496" s="255"/>
      <c r="G496" s="255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 t="s">
        <v>170</v>
      </c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  <c r="BD496" s="154"/>
      <c r="BE496" s="154"/>
      <c r="BF496" s="154"/>
      <c r="BG496" s="154"/>
      <c r="BH496" s="154"/>
    </row>
    <row r="497" spans="1:60" outlineLevel="1" x14ac:dyDescent="0.25">
      <c r="A497" s="161"/>
      <c r="B497" s="162"/>
      <c r="C497" s="191" t="s">
        <v>576</v>
      </c>
      <c r="D497" s="185"/>
      <c r="E497" s="186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 t="s">
        <v>212</v>
      </c>
      <c r="AH497" s="154">
        <v>0</v>
      </c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  <c r="BD497" s="154"/>
      <c r="BE497" s="154"/>
      <c r="BF497" s="154"/>
      <c r="BG497" s="154"/>
      <c r="BH497" s="154"/>
    </row>
    <row r="498" spans="1:60" outlineLevel="1" x14ac:dyDescent="0.25">
      <c r="A498" s="161"/>
      <c r="B498" s="162"/>
      <c r="C498" s="191" t="s">
        <v>1820</v>
      </c>
      <c r="D498" s="185"/>
      <c r="E498" s="186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 t="s">
        <v>212</v>
      </c>
      <c r="AH498" s="154">
        <v>0</v>
      </c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  <c r="BD498" s="154"/>
      <c r="BE498" s="154"/>
      <c r="BF498" s="154"/>
      <c r="BG498" s="154"/>
      <c r="BH498" s="154"/>
    </row>
    <row r="499" spans="1:60" outlineLevel="1" x14ac:dyDescent="0.25">
      <c r="A499" s="161"/>
      <c r="B499" s="162"/>
      <c r="C499" s="191" t="s">
        <v>583</v>
      </c>
      <c r="D499" s="185"/>
      <c r="E499" s="186">
        <v>2</v>
      </c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 t="s">
        <v>212</v>
      </c>
      <c r="AH499" s="154">
        <v>0</v>
      </c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  <c r="BD499" s="154"/>
      <c r="BE499" s="154"/>
      <c r="BF499" s="154"/>
      <c r="BG499" s="154"/>
      <c r="BH499" s="154"/>
    </row>
    <row r="500" spans="1:60" ht="20.399999999999999" outlineLevel="1" x14ac:dyDescent="0.25">
      <c r="A500" s="171">
        <v>64</v>
      </c>
      <c r="B500" s="172" t="s">
        <v>584</v>
      </c>
      <c r="C500" s="181" t="s">
        <v>585</v>
      </c>
      <c r="D500" s="173" t="s">
        <v>564</v>
      </c>
      <c r="E500" s="174">
        <v>1</v>
      </c>
      <c r="F500" s="175"/>
      <c r="G500" s="176">
        <f>ROUND(E500*F500,2)</f>
        <v>0</v>
      </c>
      <c r="H500" s="175"/>
      <c r="I500" s="176">
        <f>ROUND(E500*H500,2)</f>
        <v>0</v>
      </c>
      <c r="J500" s="175"/>
      <c r="K500" s="176">
        <f>ROUND(E500*J500,2)</f>
        <v>0</v>
      </c>
      <c r="L500" s="176">
        <v>21</v>
      </c>
      <c r="M500" s="176">
        <f>G500*(1+L500/100)</f>
        <v>0</v>
      </c>
      <c r="N500" s="176">
        <v>5.6861600000000001</v>
      </c>
      <c r="O500" s="176">
        <f>ROUND(E500*N500,2)</f>
        <v>5.69</v>
      </c>
      <c r="P500" s="176">
        <v>0</v>
      </c>
      <c r="Q500" s="176">
        <f>ROUND(E500*P500,2)</f>
        <v>0</v>
      </c>
      <c r="R500" s="176" t="s">
        <v>586</v>
      </c>
      <c r="S500" s="176" t="s">
        <v>206</v>
      </c>
      <c r="T500" s="177" t="s">
        <v>167</v>
      </c>
      <c r="U500" s="163">
        <v>0</v>
      </c>
      <c r="V500" s="163">
        <f>ROUND(E500*U500,2)</f>
        <v>0</v>
      </c>
      <c r="W500" s="163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 t="s">
        <v>565</v>
      </c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</row>
    <row r="501" spans="1:60" ht="21" outlineLevel="1" x14ac:dyDescent="0.25">
      <c r="A501" s="161"/>
      <c r="B501" s="162"/>
      <c r="C501" s="263" t="s">
        <v>587</v>
      </c>
      <c r="D501" s="264"/>
      <c r="E501" s="264"/>
      <c r="F501" s="264"/>
      <c r="G501" s="264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 t="s">
        <v>209</v>
      </c>
      <c r="AH501" s="154"/>
      <c r="AI501" s="154"/>
      <c r="AJ501" s="154"/>
      <c r="AK501" s="154"/>
      <c r="AL501" s="154"/>
      <c r="AM501" s="154"/>
      <c r="AN501" s="154"/>
      <c r="AO501" s="154"/>
      <c r="AP501" s="154"/>
      <c r="AQ501" s="154"/>
      <c r="AR501" s="154"/>
      <c r="AS501" s="154"/>
      <c r="AT501" s="154"/>
      <c r="AU501" s="154"/>
      <c r="AV501" s="154"/>
      <c r="AW501" s="154"/>
      <c r="AX501" s="154"/>
      <c r="AY501" s="154"/>
      <c r="AZ501" s="154"/>
      <c r="BA501" s="178" t="str">
        <f>C501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501" s="154"/>
      <c r="BC501" s="154"/>
      <c r="BD501" s="154"/>
      <c r="BE501" s="154"/>
      <c r="BF501" s="154"/>
      <c r="BG501" s="154"/>
      <c r="BH501" s="154"/>
    </row>
    <row r="502" spans="1:60" outlineLevel="1" x14ac:dyDescent="0.25">
      <c r="A502" s="161"/>
      <c r="B502" s="162"/>
      <c r="C502" s="191" t="s">
        <v>576</v>
      </c>
      <c r="D502" s="185"/>
      <c r="E502" s="186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 t="s">
        <v>212</v>
      </c>
      <c r="AH502" s="154">
        <v>0</v>
      </c>
      <c r="AI502" s="154"/>
      <c r="AJ502" s="154"/>
      <c r="AK502" s="154"/>
      <c r="AL502" s="154"/>
      <c r="AM502" s="154"/>
      <c r="AN502" s="154"/>
      <c r="AO502" s="154"/>
      <c r="AP502" s="154"/>
      <c r="AQ502" s="154"/>
      <c r="AR502" s="154"/>
      <c r="AS502" s="154"/>
      <c r="AT502" s="154"/>
      <c r="AU502" s="154"/>
      <c r="AV502" s="154"/>
      <c r="AW502" s="154"/>
      <c r="AX502" s="154"/>
      <c r="AY502" s="154"/>
      <c r="AZ502" s="154"/>
      <c r="BA502" s="154"/>
      <c r="BB502" s="154"/>
      <c r="BC502" s="154"/>
      <c r="BD502" s="154"/>
      <c r="BE502" s="154"/>
      <c r="BF502" s="154"/>
      <c r="BG502" s="154"/>
      <c r="BH502" s="154"/>
    </row>
    <row r="503" spans="1:60" outlineLevel="1" x14ac:dyDescent="0.25">
      <c r="A503" s="161"/>
      <c r="B503" s="162"/>
      <c r="C503" s="191" t="s">
        <v>588</v>
      </c>
      <c r="D503" s="185"/>
      <c r="E503" s="186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 t="s">
        <v>212</v>
      </c>
      <c r="AH503" s="154">
        <v>0</v>
      </c>
      <c r="AI503" s="154"/>
      <c r="AJ503" s="154"/>
      <c r="AK503" s="154"/>
      <c r="AL503" s="154"/>
      <c r="AM503" s="154"/>
      <c r="AN503" s="154"/>
      <c r="AO503" s="154"/>
      <c r="AP503" s="154"/>
      <c r="AQ503" s="154"/>
      <c r="AR503" s="154"/>
      <c r="AS503" s="154"/>
      <c r="AT503" s="154"/>
      <c r="AU503" s="154"/>
      <c r="AV503" s="154"/>
      <c r="AW503" s="154"/>
      <c r="AX503" s="154"/>
      <c r="AY503" s="154"/>
      <c r="AZ503" s="154"/>
      <c r="BA503" s="154"/>
      <c r="BB503" s="154"/>
      <c r="BC503" s="154"/>
      <c r="BD503" s="154"/>
      <c r="BE503" s="154"/>
      <c r="BF503" s="154"/>
      <c r="BG503" s="154"/>
      <c r="BH503" s="154"/>
    </row>
    <row r="504" spans="1:60" outlineLevel="1" x14ac:dyDescent="0.25">
      <c r="A504" s="161"/>
      <c r="B504" s="162"/>
      <c r="C504" s="191" t="s">
        <v>589</v>
      </c>
      <c r="D504" s="185"/>
      <c r="E504" s="186">
        <v>1</v>
      </c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 t="s">
        <v>212</v>
      </c>
      <c r="AH504" s="154">
        <v>0</v>
      </c>
      <c r="AI504" s="154"/>
      <c r="AJ504" s="154"/>
      <c r="AK504" s="154"/>
      <c r="AL504" s="154"/>
      <c r="AM504" s="154"/>
      <c r="AN504" s="154"/>
      <c r="AO504" s="154"/>
      <c r="AP504" s="154"/>
      <c r="AQ504" s="154"/>
      <c r="AR504" s="154"/>
      <c r="AS504" s="154"/>
      <c r="AT504" s="154"/>
      <c r="AU504" s="154"/>
      <c r="AV504" s="154"/>
      <c r="AW504" s="154"/>
      <c r="AX504" s="154"/>
      <c r="AY504" s="154"/>
      <c r="AZ504" s="154"/>
      <c r="BA504" s="154"/>
      <c r="BB504" s="154"/>
      <c r="BC504" s="154"/>
      <c r="BD504" s="154"/>
      <c r="BE504" s="154"/>
      <c r="BF504" s="154"/>
      <c r="BG504" s="154"/>
      <c r="BH504" s="154"/>
    </row>
    <row r="505" spans="1:60" ht="20.399999999999999" outlineLevel="1" x14ac:dyDescent="0.25">
      <c r="A505" s="171">
        <v>65</v>
      </c>
      <c r="B505" s="172" t="s">
        <v>590</v>
      </c>
      <c r="C505" s="181" t="s">
        <v>591</v>
      </c>
      <c r="D505" s="173" t="s">
        <v>564</v>
      </c>
      <c r="E505" s="174">
        <v>1</v>
      </c>
      <c r="F505" s="175"/>
      <c r="G505" s="176">
        <f>ROUND(E505*F505,2)</f>
        <v>0</v>
      </c>
      <c r="H505" s="175"/>
      <c r="I505" s="176">
        <f>ROUND(E505*H505,2)</f>
        <v>0</v>
      </c>
      <c r="J505" s="175"/>
      <c r="K505" s="176">
        <f>ROUND(E505*J505,2)</f>
        <v>0</v>
      </c>
      <c r="L505" s="176">
        <v>21</v>
      </c>
      <c r="M505" s="176">
        <f>G505*(1+L505/100)</f>
        <v>0</v>
      </c>
      <c r="N505" s="176">
        <v>7.4950099999999997</v>
      </c>
      <c r="O505" s="176">
        <f>ROUND(E505*N505,2)</f>
        <v>7.5</v>
      </c>
      <c r="P505" s="176">
        <v>0</v>
      </c>
      <c r="Q505" s="176">
        <f>ROUND(E505*P505,2)</f>
        <v>0</v>
      </c>
      <c r="R505" s="176"/>
      <c r="S505" s="176" t="s">
        <v>166</v>
      </c>
      <c r="T505" s="177" t="s">
        <v>167</v>
      </c>
      <c r="U505" s="163">
        <v>0</v>
      </c>
      <c r="V505" s="163">
        <f>ROUND(E505*U505,2)</f>
        <v>0</v>
      </c>
      <c r="W505" s="163"/>
      <c r="X505" s="154"/>
      <c r="Y505" s="154"/>
      <c r="Z505" s="154"/>
      <c r="AA505" s="154"/>
      <c r="AB505" s="154"/>
      <c r="AC505" s="154"/>
      <c r="AD505" s="154"/>
      <c r="AE505" s="154"/>
      <c r="AF505" s="154"/>
      <c r="AG505" s="154" t="s">
        <v>565</v>
      </c>
      <c r="AH505" s="154"/>
      <c r="AI505" s="154"/>
      <c r="AJ505" s="154"/>
      <c r="AK505" s="154"/>
      <c r="AL505" s="154"/>
      <c r="AM505" s="154"/>
      <c r="AN505" s="154"/>
      <c r="AO505" s="154"/>
      <c r="AP505" s="154"/>
      <c r="AQ505" s="154"/>
      <c r="AR505" s="154"/>
      <c r="AS505" s="154"/>
      <c r="AT505" s="154"/>
      <c r="AU505" s="154"/>
      <c r="AV505" s="154"/>
      <c r="AW505" s="154"/>
      <c r="AX505" s="154"/>
      <c r="AY505" s="154"/>
      <c r="AZ505" s="154"/>
      <c r="BA505" s="154"/>
      <c r="BB505" s="154"/>
      <c r="BC505" s="154"/>
      <c r="BD505" s="154"/>
      <c r="BE505" s="154"/>
      <c r="BF505" s="154"/>
      <c r="BG505" s="154"/>
      <c r="BH505" s="154"/>
    </row>
    <row r="506" spans="1:60" outlineLevel="1" x14ac:dyDescent="0.25">
      <c r="A506" s="161"/>
      <c r="B506" s="162"/>
      <c r="C506" s="252" t="s">
        <v>1821</v>
      </c>
      <c r="D506" s="253"/>
      <c r="E506" s="253"/>
      <c r="F506" s="253"/>
      <c r="G506" s="25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 t="s">
        <v>170</v>
      </c>
      <c r="AH506" s="154"/>
      <c r="AI506" s="154"/>
      <c r="AJ506" s="154"/>
      <c r="AK506" s="154"/>
      <c r="AL506" s="154"/>
      <c r="AM506" s="154"/>
      <c r="AN506" s="154"/>
      <c r="AO506" s="154"/>
      <c r="AP506" s="154"/>
      <c r="AQ506" s="154"/>
      <c r="AR506" s="154"/>
      <c r="AS506" s="154"/>
      <c r="AT506" s="154"/>
      <c r="AU506" s="154"/>
      <c r="AV506" s="154"/>
      <c r="AW506" s="154"/>
      <c r="AX506" s="154"/>
      <c r="AY506" s="154"/>
      <c r="AZ506" s="154"/>
      <c r="BA506" s="154"/>
      <c r="BB506" s="154"/>
      <c r="BC506" s="154"/>
      <c r="BD506" s="154"/>
      <c r="BE506" s="154"/>
      <c r="BF506" s="154"/>
      <c r="BG506" s="154"/>
      <c r="BH506" s="154"/>
    </row>
    <row r="507" spans="1:60" outlineLevel="1" x14ac:dyDescent="0.25">
      <c r="A507" s="161"/>
      <c r="B507" s="162"/>
      <c r="C507" s="254" t="s">
        <v>1822</v>
      </c>
      <c r="D507" s="255"/>
      <c r="E507" s="255"/>
      <c r="F507" s="255"/>
      <c r="G507" s="255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 t="s">
        <v>170</v>
      </c>
      <c r="AH507" s="154"/>
      <c r="AI507" s="154"/>
      <c r="AJ507" s="154"/>
      <c r="AK507" s="154"/>
      <c r="AL507" s="154"/>
      <c r="AM507" s="154"/>
      <c r="AN507" s="154"/>
      <c r="AO507" s="154"/>
      <c r="AP507" s="154"/>
      <c r="AQ507" s="154"/>
      <c r="AR507" s="154"/>
      <c r="AS507" s="154"/>
      <c r="AT507" s="154"/>
      <c r="AU507" s="154"/>
      <c r="AV507" s="154"/>
      <c r="AW507" s="154"/>
      <c r="AX507" s="154"/>
      <c r="AY507" s="154"/>
      <c r="AZ507" s="154"/>
      <c r="BA507" s="154"/>
      <c r="BB507" s="154"/>
      <c r="BC507" s="154"/>
      <c r="BD507" s="154"/>
      <c r="BE507" s="154"/>
      <c r="BF507" s="154"/>
      <c r="BG507" s="154"/>
      <c r="BH507" s="154"/>
    </row>
    <row r="508" spans="1:60" outlineLevel="1" x14ac:dyDescent="0.25">
      <c r="A508" s="161"/>
      <c r="B508" s="162"/>
      <c r="C508" s="191" t="s">
        <v>576</v>
      </c>
      <c r="D508" s="185"/>
      <c r="E508" s="186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 t="s">
        <v>212</v>
      </c>
      <c r="AH508" s="154">
        <v>0</v>
      </c>
      <c r="AI508" s="154"/>
      <c r="AJ508" s="154"/>
      <c r="AK508" s="154"/>
      <c r="AL508" s="154"/>
      <c r="AM508" s="154"/>
      <c r="AN508" s="154"/>
      <c r="AO508" s="154"/>
      <c r="AP508" s="154"/>
      <c r="AQ508" s="154"/>
      <c r="AR508" s="154"/>
      <c r="AS508" s="154"/>
      <c r="AT508" s="154"/>
      <c r="AU508" s="154"/>
      <c r="AV508" s="154"/>
      <c r="AW508" s="154"/>
      <c r="AX508" s="154"/>
      <c r="AY508" s="154"/>
      <c r="AZ508" s="154"/>
      <c r="BA508" s="154"/>
      <c r="BB508" s="154"/>
      <c r="BC508" s="154"/>
      <c r="BD508" s="154"/>
      <c r="BE508" s="154"/>
      <c r="BF508" s="154"/>
      <c r="BG508" s="154"/>
      <c r="BH508" s="154"/>
    </row>
    <row r="509" spans="1:60" outlineLevel="1" x14ac:dyDescent="0.25">
      <c r="A509" s="161"/>
      <c r="B509" s="162"/>
      <c r="C509" s="191" t="s">
        <v>1823</v>
      </c>
      <c r="D509" s="185"/>
      <c r="E509" s="186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 t="s">
        <v>212</v>
      </c>
      <c r="AH509" s="154">
        <v>0</v>
      </c>
      <c r="AI509" s="154"/>
      <c r="AJ509" s="154"/>
      <c r="AK509" s="154"/>
      <c r="AL509" s="154"/>
      <c r="AM509" s="154"/>
      <c r="AN509" s="154"/>
      <c r="AO509" s="154"/>
      <c r="AP509" s="154"/>
      <c r="AQ509" s="154"/>
      <c r="AR509" s="154"/>
      <c r="AS509" s="154"/>
      <c r="AT509" s="154"/>
      <c r="AU509" s="154"/>
      <c r="AV509" s="154"/>
      <c r="AW509" s="154"/>
      <c r="AX509" s="154"/>
      <c r="AY509" s="154"/>
      <c r="AZ509" s="154"/>
      <c r="BA509" s="154"/>
      <c r="BB509" s="154"/>
      <c r="BC509" s="154"/>
      <c r="BD509" s="154"/>
      <c r="BE509" s="154"/>
      <c r="BF509" s="154"/>
      <c r="BG509" s="154"/>
      <c r="BH509" s="154"/>
    </row>
    <row r="510" spans="1:60" outlineLevel="1" x14ac:dyDescent="0.25">
      <c r="A510" s="161"/>
      <c r="B510" s="162"/>
      <c r="C510" s="191" t="s">
        <v>592</v>
      </c>
      <c r="D510" s="185"/>
      <c r="E510" s="186">
        <v>1</v>
      </c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 t="s">
        <v>212</v>
      </c>
      <c r="AH510" s="154">
        <v>0</v>
      </c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</row>
    <row r="511" spans="1:60" outlineLevel="1" x14ac:dyDescent="0.25">
      <c r="A511" s="171">
        <v>66</v>
      </c>
      <c r="B511" s="172" t="s">
        <v>593</v>
      </c>
      <c r="C511" s="181" t="s">
        <v>594</v>
      </c>
      <c r="D511" s="173" t="s">
        <v>564</v>
      </c>
      <c r="E511" s="174">
        <v>1</v>
      </c>
      <c r="F511" s="175"/>
      <c r="G511" s="176">
        <f>ROUND(E511*F511,2)</f>
        <v>0</v>
      </c>
      <c r="H511" s="175"/>
      <c r="I511" s="176">
        <f>ROUND(E511*H511,2)</f>
        <v>0</v>
      </c>
      <c r="J511" s="175"/>
      <c r="K511" s="176">
        <f>ROUND(E511*J511,2)</f>
        <v>0</v>
      </c>
      <c r="L511" s="176">
        <v>21</v>
      </c>
      <c r="M511" s="176">
        <f>G511*(1+L511/100)</f>
        <v>0</v>
      </c>
      <c r="N511" s="176">
        <v>0</v>
      </c>
      <c r="O511" s="176">
        <f>ROUND(E511*N511,2)</f>
        <v>0</v>
      </c>
      <c r="P511" s="176">
        <v>0</v>
      </c>
      <c r="Q511" s="176">
        <f>ROUND(E511*P511,2)</f>
        <v>0</v>
      </c>
      <c r="R511" s="176"/>
      <c r="S511" s="176" t="s">
        <v>166</v>
      </c>
      <c r="T511" s="177" t="s">
        <v>538</v>
      </c>
      <c r="U511" s="163">
        <v>0</v>
      </c>
      <c r="V511" s="163">
        <f>ROUND(E511*U511,2)</f>
        <v>0</v>
      </c>
      <c r="W511" s="163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 t="s">
        <v>207</v>
      </c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</row>
    <row r="512" spans="1:60" outlineLevel="1" x14ac:dyDescent="0.25">
      <c r="A512" s="161"/>
      <c r="B512" s="162"/>
      <c r="C512" s="191" t="s">
        <v>595</v>
      </c>
      <c r="D512" s="185"/>
      <c r="E512" s="186">
        <v>1</v>
      </c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 t="s">
        <v>212</v>
      </c>
      <c r="AH512" s="154">
        <v>0</v>
      </c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</row>
    <row r="513" spans="1:60" outlineLevel="1" x14ac:dyDescent="0.25">
      <c r="A513" s="171">
        <v>67</v>
      </c>
      <c r="B513" s="172" t="s">
        <v>596</v>
      </c>
      <c r="C513" s="181" t="s">
        <v>597</v>
      </c>
      <c r="D513" s="173" t="s">
        <v>564</v>
      </c>
      <c r="E513" s="174">
        <v>1</v>
      </c>
      <c r="F513" s="175"/>
      <c r="G513" s="176">
        <f>ROUND(E513*F513,2)</f>
        <v>0</v>
      </c>
      <c r="H513" s="175"/>
      <c r="I513" s="176">
        <f>ROUND(E513*H513,2)</f>
        <v>0</v>
      </c>
      <c r="J513" s="175"/>
      <c r="K513" s="176">
        <f>ROUND(E513*J513,2)</f>
        <v>0</v>
      </c>
      <c r="L513" s="176">
        <v>21</v>
      </c>
      <c r="M513" s="176">
        <f>G513*(1+L513/100)</f>
        <v>0</v>
      </c>
      <c r="N513" s="176">
        <v>0</v>
      </c>
      <c r="O513" s="176">
        <f>ROUND(E513*N513,2)</f>
        <v>0</v>
      </c>
      <c r="P513" s="176">
        <v>0</v>
      </c>
      <c r="Q513" s="176">
        <f>ROUND(E513*P513,2)</f>
        <v>0</v>
      </c>
      <c r="R513" s="176" t="s">
        <v>475</v>
      </c>
      <c r="S513" s="176" t="s">
        <v>206</v>
      </c>
      <c r="T513" s="177" t="s">
        <v>206</v>
      </c>
      <c r="U513" s="163">
        <v>3.2519999999999998</v>
      </c>
      <c r="V513" s="163">
        <f>ROUND(E513*U513,2)</f>
        <v>3.25</v>
      </c>
      <c r="W513" s="163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 t="s">
        <v>207</v>
      </c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</row>
    <row r="514" spans="1:60" outlineLevel="1" x14ac:dyDescent="0.25">
      <c r="A514" s="161"/>
      <c r="B514" s="162"/>
      <c r="C514" s="263" t="s">
        <v>598</v>
      </c>
      <c r="D514" s="264"/>
      <c r="E514" s="264"/>
      <c r="F514" s="264"/>
      <c r="G514" s="264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 t="s">
        <v>209</v>
      </c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</row>
    <row r="515" spans="1:60" outlineLevel="1" x14ac:dyDescent="0.25">
      <c r="A515" s="161"/>
      <c r="B515" s="162"/>
      <c r="C515" s="191" t="s">
        <v>595</v>
      </c>
      <c r="D515" s="185"/>
      <c r="E515" s="186">
        <v>1</v>
      </c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 t="s">
        <v>212</v>
      </c>
      <c r="AH515" s="154">
        <v>0</v>
      </c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</row>
    <row r="516" spans="1:60" ht="20.399999999999999" outlineLevel="1" x14ac:dyDescent="0.25">
      <c r="A516" s="171">
        <v>68</v>
      </c>
      <c r="B516" s="172" t="s">
        <v>599</v>
      </c>
      <c r="C516" s="181" t="s">
        <v>600</v>
      </c>
      <c r="D516" s="173" t="s">
        <v>564</v>
      </c>
      <c r="E516" s="174">
        <v>1</v>
      </c>
      <c r="F516" s="175"/>
      <c r="G516" s="176">
        <f>ROUND(E516*F516,2)</f>
        <v>0</v>
      </c>
      <c r="H516" s="175"/>
      <c r="I516" s="176">
        <f>ROUND(E516*H516,2)</f>
        <v>0</v>
      </c>
      <c r="J516" s="175"/>
      <c r="K516" s="176">
        <f>ROUND(E516*J516,2)</f>
        <v>0</v>
      </c>
      <c r="L516" s="176">
        <v>21</v>
      </c>
      <c r="M516" s="176">
        <f>G516*(1+L516/100)</f>
        <v>0</v>
      </c>
      <c r="N516" s="176">
        <v>3.51</v>
      </c>
      <c r="O516" s="176">
        <f>ROUND(E516*N516,2)</f>
        <v>3.51</v>
      </c>
      <c r="P516" s="176">
        <v>0</v>
      </c>
      <c r="Q516" s="176">
        <f>ROUND(E516*P516,2)</f>
        <v>0</v>
      </c>
      <c r="R516" s="176" t="s">
        <v>495</v>
      </c>
      <c r="S516" s="176" t="s">
        <v>206</v>
      </c>
      <c r="T516" s="177" t="s">
        <v>206</v>
      </c>
      <c r="U516" s="163">
        <v>0</v>
      </c>
      <c r="V516" s="163">
        <f>ROUND(E516*U516,2)</f>
        <v>0</v>
      </c>
      <c r="W516" s="163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 t="s">
        <v>496</v>
      </c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</row>
    <row r="517" spans="1:60" outlineLevel="1" x14ac:dyDescent="0.25">
      <c r="A517" s="161"/>
      <c r="B517" s="162"/>
      <c r="C517" s="191" t="s">
        <v>595</v>
      </c>
      <c r="D517" s="185"/>
      <c r="E517" s="186">
        <v>1</v>
      </c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 t="s">
        <v>212</v>
      </c>
      <c r="AH517" s="154">
        <v>0</v>
      </c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</row>
    <row r="518" spans="1:60" outlineLevel="1" x14ac:dyDescent="0.25">
      <c r="A518" s="171">
        <v>69</v>
      </c>
      <c r="B518" s="172" t="s">
        <v>601</v>
      </c>
      <c r="C518" s="181" t="s">
        <v>602</v>
      </c>
      <c r="D518" s="173" t="s">
        <v>564</v>
      </c>
      <c r="E518" s="174">
        <v>1</v>
      </c>
      <c r="F518" s="175"/>
      <c r="G518" s="176">
        <f>ROUND(E518*F518,2)</f>
        <v>0</v>
      </c>
      <c r="H518" s="175"/>
      <c r="I518" s="176">
        <f>ROUND(E518*H518,2)</f>
        <v>0</v>
      </c>
      <c r="J518" s="175"/>
      <c r="K518" s="176">
        <f>ROUND(E518*J518,2)</f>
        <v>0</v>
      </c>
      <c r="L518" s="176">
        <v>21</v>
      </c>
      <c r="M518" s="176">
        <f>G518*(1+L518/100)</f>
        <v>0</v>
      </c>
      <c r="N518" s="176">
        <v>0</v>
      </c>
      <c r="O518" s="176">
        <f>ROUND(E518*N518,2)</f>
        <v>0</v>
      </c>
      <c r="P518" s="176">
        <v>0</v>
      </c>
      <c r="Q518" s="176">
        <f>ROUND(E518*P518,2)</f>
        <v>0</v>
      </c>
      <c r="R518" s="176" t="s">
        <v>475</v>
      </c>
      <c r="S518" s="176" t="s">
        <v>206</v>
      </c>
      <c r="T518" s="177" t="s">
        <v>206</v>
      </c>
      <c r="U518" s="163">
        <v>0.94599999999999995</v>
      </c>
      <c r="V518" s="163">
        <f>ROUND(E518*U518,2)</f>
        <v>0.95</v>
      </c>
      <c r="W518" s="163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 t="s">
        <v>207</v>
      </c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</row>
    <row r="519" spans="1:60" outlineLevel="1" x14ac:dyDescent="0.25">
      <c r="A519" s="161"/>
      <c r="B519" s="162"/>
      <c r="C519" s="263" t="s">
        <v>598</v>
      </c>
      <c r="D519" s="264"/>
      <c r="E519" s="264"/>
      <c r="F519" s="264"/>
      <c r="G519" s="264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 t="s">
        <v>209</v>
      </c>
      <c r="AH519" s="154"/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  <c r="AV519" s="154"/>
      <c r="AW519" s="154"/>
      <c r="AX519" s="154"/>
      <c r="AY519" s="154"/>
      <c r="AZ519" s="154"/>
      <c r="BA519" s="154"/>
      <c r="BB519" s="154"/>
      <c r="BC519" s="154"/>
      <c r="BD519" s="154"/>
      <c r="BE519" s="154"/>
      <c r="BF519" s="154"/>
      <c r="BG519" s="154"/>
      <c r="BH519" s="154"/>
    </row>
    <row r="520" spans="1:60" outlineLevel="1" x14ac:dyDescent="0.25">
      <c r="A520" s="161"/>
      <c r="B520" s="162"/>
      <c r="C520" s="191" t="s">
        <v>595</v>
      </c>
      <c r="D520" s="185"/>
      <c r="E520" s="186">
        <v>1</v>
      </c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 t="s">
        <v>212</v>
      </c>
      <c r="AH520" s="154">
        <v>0</v>
      </c>
      <c r="AI520" s="154"/>
      <c r="AJ520" s="154"/>
      <c r="AK520" s="154"/>
      <c r="AL520" s="154"/>
      <c r="AM520" s="154"/>
      <c r="AN520" s="154"/>
      <c r="AO520" s="154"/>
      <c r="AP520" s="154"/>
      <c r="AQ520" s="154"/>
      <c r="AR520" s="154"/>
      <c r="AS520" s="154"/>
      <c r="AT520" s="154"/>
      <c r="AU520" s="154"/>
      <c r="AV520" s="154"/>
      <c r="AW520" s="154"/>
      <c r="AX520" s="154"/>
      <c r="AY520" s="154"/>
      <c r="AZ520" s="154"/>
      <c r="BA520" s="154"/>
      <c r="BB520" s="154"/>
      <c r="BC520" s="154"/>
      <c r="BD520" s="154"/>
      <c r="BE520" s="154"/>
      <c r="BF520" s="154"/>
      <c r="BG520" s="154"/>
      <c r="BH520" s="154"/>
    </row>
    <row r="521" spans="1:60" ht="20.399999999999999" outlineLevel="1" x14ac:dyDescent="0.25">
      <c r="A521" s="171">
        <v>70</v>
      </c>
      <c r="B521" s="172" t="s">
        <v>603</v>
      </c>
      <c r="C521" s="181" t="s">
        <v>604</v>
      </c>
      <c r="D521" s="173" t="s">
        <v>564</v>
      </c>
      <c r="E521" s="174">
        <v>1</v>
      </c>
      <c r="F521" s="175"/>
      <c r="G521" s="176">
        <f>ROUND(E521*F521,2)</f>
        <v>0</v>
      </c>
      <c r="H521" s="175"/>
      <c r="I521" s="176">
        <f>ROUND(E521*H521,2)</f>
        <v>0</v>
      </c>
      <c r="J521" s="175"/>
      <c r="K521" s="176">
        <f>ROUND(E521*J521,2)</f>
        <v>0</v>
      </c>
      <c r="L521" s="176">
        <v>21</v>
      </c>
      <c r="M521" s="176">
        <f>G521*(1+L521/100)</f>
        <v>0</v>
      </c>
      <c r="N521" s="176">
        <v>1.4</v>
      </c>
      <c r="O521" s="176">
        <f>ROUND(E521*N521,2)</f>
        <v>1.4</v>
      </c>
      <c r="P521" s="176">
        <v>0</v>
      </c>
      <c r="Q521" s="176">
        <f>ROUND(E521*P521,2)</f>
        <v>0</v>
      </c>
      <c r="R521" s="176" t="s">
        <v>495</v>
      </c>
      <c r="S521" s="176" t="s">
        <v>206</v>
      </c>
      <c r="T521" s="177" t="s">
        <v>206</v>
      </c>
      <c r="U521" s="163">
        <v>0</v>
      </c>
      <c r="V521" s="163">
        <f>ROUND(E521*U521,2)</f>
        <v>0</v>
      </c>
      <c r="W521" s="163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 t="s">
        <v>496</v>
      </c>
      <c r="AH521" s="154"/>
      <c r="AI521" s="154"/>
      <c r="AJ521" s="154"/>
      <c r="AK521" s="154"/>
      <c r="AL521" s="154"/>
      <c r="AM521" s="154"/>
      <c r="AN521" s="154"/>
      <c r="AO521" s="154"/>
      <c r="AP521" s="154"/>
      <c r="AQ521" s="154"/>
      <c r="AR521" s="154"/>
      <c r="AS521" s="154"/>
      <c r="AT521" s="154"/>
      <c r="AU521" s="154"/>
      <c r="AV521" s="154"/>
      <c r="AW521" s="154"/>
      <c r="AX521" s="154"/>
      <c r="AY521" s="154"/>
      <c r="AZ521" s="154"/>
      <c r="BA521" s="154"/>
      <c r="BB521" s="154"/>
      <c r="BC521" s="154"/>
      <c r="BD521" s="154"/>
      <c r="BE521" s="154"/>
      <c r="BF521" s="154"/>
      <c r="BG521" s="154"/>
      <c r="BH521" s="154"/>
    </row>
    <row r="522" spans="1:60" outlineLevel="1" x14ac:dyDescent="0.25">
      <c r="A522" s="161"/>
      <c r="B522" s="162"/>
      <c r="C522" s="191" t="s">
        <v>595</v>
      </c>
      <c r="D522" s="185"/>
      <c r="E522" s="186">
        <v>1</v>
      </c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 t="s">
        <v>212</v>
      </c>
      <c r="AH522" s="154">
        <v>0</v>
      </c>
      <c r="AI522" s="154"/>
      <c r="AJ522" s="154"/>
      <c r="AK522" s="154"/>
      <c r="AL522" s="154"/>
      <c r="AM522" s="154"/>
      <c r="AN522" s="154"/>
      <c r="AO522" s="154"/>
      <c r="AP522" s="154"/>
      <c r="AQ522" s="154"/>
      <c r="AR522" s="154"/>
      <c r="AS522" s="154"/>
      <c r="AT522" s="154"/>
      <c r="AU522" s="154"/>
      <c r="AV522" s="154"/>
      <c r="AW522" s="154"/>
      <c r="AX522" s="154"/>
      <c r="AY522" s="154"/>
      <c r="AZ522" s="154"/>
      <c r="BA522" s="154"/>
      <c r="BB522" s="154"/>
      <c r="BC522" s="154"/>
      <c r="BD522" s="154"/>
      <c r="BE522" s="154"/>
      <c r="BF522" s="154"/>
      <c r="BG522" s="154"/>
      <c r="BH522" s="154"/>
    </row>
    <row r="523" spans="1:60" ht="20.399999999999999" outlineLevel="1" x14ac:dyDescent="0.25">
      <c r="A523" s="171">
        <v>71</v>
      </c>
      <c r="B523" s="172" t="s">
        <v>605</v>
      </c>
      <c r="C523" s="181" t="s">
        <v>606</v>
      </c>
      <c r="D523" s="173" t="s">
        <v>564</v>
      </c>
      <c r="E523" s="174">
        <v>1</v>
      </c>
      <c r="F523" s="175"/>
      <c r="G523" s="176">
        <f>ROUND(E523*F523,2)</f>
        <v>0</v>
      </c>
      <c r="H523" s="175"/>
      <c r="I523" s="176">
        <f>ROUND(E523*H523,2)</f>
        <v>0</v>
      </c>
      <c r="J523" s="175"/>
      <c r="K523" s="176">
        <f>ROUND(E523*J523,2)</f>
        <v>0</v>
      </c>
      <c r="L523" s="176">
        <v>21</v>
      </c>
      <c r="M523" s="176">
        <f>G523*(1+L523/100)</f>
        <v>0</v>
      </c>
      <c r="N523" s="176">
        <v>0</v>
      </c>
      <c r="O523" s="176">
        <f>ROUND(E523*N523,2)</f>
        <v>0</v>
      </c>
      <c r="P523" s="176">
        <v>0</v>
      </c>
      <c r="Q523" s="176">
        <f>ROUND(E523*P523,2)</f>
        <v>0</v>
      </c>
      <c r="R523" s="176" t="s">
        <v>475</v>
      </c>
      <c r="S523" s="176" t="s">
        <v>206</v>
      </c>
      <c r="T523" s="177" t="s">
        <v>206</v>
      </c>
      <c r="U523" s="163">
        <v>0.9</v>
      </c>
      <c r="V523" s="163">
        <f>ROUND(E523*U523,2)</f>
        <v>0.9</v>
      </c>
      <c r="W523" s="163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 t="s">
        <v>207</v>
      </c>
      <c r="AH523" s="154"/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  <c r="AS523" s="154"/>
      <c r="AT523" s="154"/>
      <c r="AU523" s="154"/>
      <c r="AV523" s="154"/>
      <c r="AW523" s="154"/>
      <c r="AX523" s="154"/>
      <c r="AY523" s="154"/>
      <c r="AZ523" s="154"/>
      <c r="BA523" s="154"/>
      <c r="BB523" s="154"/>
      <c r="BC523" s="154"/>
      <c r="BD523" s="154"/>
      <c r="BE523" s="154"/>
      <c r="BF523" s="154"/>
      <c r="BG523" s="154"/>
      <c r="BH523" s="154"/>
    </row>
    <row r="524" spans="1:60" outlineLevel="1" x14ac:dyDescent="0.25">
      <c r="A524" s="161"/>
      <c r="B524" s="162"/>
      <c r="C524" s="263" t="s">
        <v>598</v>
      </c>
      <c r="D524" s="264"/>
      <c r="E524" s="264"/>
      <c r="F524" s="264"/>
      <c r="G524" s="264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 t="s">
        <v>209</v>
      </c>
      <c r="AH524" s="154"/>
      <c r="AI524" s="154"/>
      <c r="AJ524" s="154"/>
      <c r="AK524" s="154"/>
      <c r="AL524" s="154"/>
      <c r="AM524" s="154"/>
      <c r="AN524" s="154"/>
      <c r="AO524" s="154"/>
      <c r="AP524" s="154"/>
      <c r="AQ524" s="154"/>
      <c r="AR524" s="154"/>
      <c r="AS524" s="154"/>
      <c r="AT524" s="154"/>
      <c r="AU524" s="154"/>
      <c r="AV524" s="154"/>
      <c r="AW524" s="154"/>
      <c r="AX524" s="154"/>
      <c r="AY524" s="154"/>
      <c r="AZ524" s="154"/>
      <c r="BA524" s="154"/>
      <c r="BB524" s="154"/>
      <c r="BC524" s="154"/>
      <c r="BD524" s="154"/>
      <c r="BE524" s="154"/>
      <c r="BF524" s="154"/>
      <c r="BG524" s="154"/>
      <c r="BH524" s="154"/>
    </row>
    <row r="525" spans="1:60" outlineLevel="1" x14ac:dyDescent="0.25">
      <c r="A525" s="161"/>
      <c r="B525" s="162"/>
      <c r="C525" s="191" t="s">
        <v>595</v>
      </c>
      <c r="D525" s="185"/>
      <c r="E525" s="186">
        <v>1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 t="s">
        <v>212</v>
      </c>
      <c r="AH525" s="154">
        <v>0</v>
      </c>
      <c r="AI525" s="154"/>
      <c r="AJ525" s="154"/>
      <c r="AK525" s="154"/>
      <c r="AL525" s="154"/>
      <c r="AM525" s="154"/>
      <c r="AN525" s="154"/>
      <c r="AO525" s="154"/>
      <c r="AP525" s="154"/>
      <c r="AQ525" s="154"/>
      <c r="AR525" s="154"/>
      <c r="AS525" s="154"/>
      <c r="AT525" s="154"/>
      <c r="AU525" s="154"/>
      <c r="AV525" s="154"/>
      <c r="AW525" s="154"/>
      <c r="AX525" s="154"/>
      <c r="AY525" s="154"/>
      <c r="AZ525" s="154"/>
      <c r="BA525" s="154"/>
      <c r="BB525" s="154"/>
      <c r="BC525" s="154"/>
      <c r="BD525" s="154"/>
      <c r="BE525" s="154"/>
      <c r="BF525" s="154"/>
      <c r="BG525" s="154"/>
      <c r="BH525" s="154"/>
    </row>
    <row r="526" spans="1:60" ht="20.399999999999999" outlineLevel="1" x14ac:dyDescent="0.25">
      <c r="A526" s="171">
        <v>72</v>
      </c>
      <c r="B526" s="172" t="s">
        <v>607</v>
      </c>
      <c r="C526" s="181" t="s">
        <v>608</v>
      </c>
      <c r="D526" s="173" t="s">
        <v>564</v>
      </c>
      <c r="E526" s="174">
        <v>1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21</v>
      </c>
      <c r="M526" s="176">
        <f>G526*(1+L526/100)</f>
        <v>0</v>
      </c>
      <c r="N526" s="176">
        <v>0.5</v>
      </c>
      <c r="O526" s="176">
        <f>ROUND(E526*N526,2)</f>
        <v>0.5</v>
      </c>
      <c r="P526" s="176">
        <v>0</v>
      </c>
      <c r="Q526" s="176">
        <f>ROUND(E526*P526,2)</f>
        <v>0</v>
      </c>
      <c r="R526" s="176" t="s">
        <v>495</v>
      </c>
      <c r="S526" s="176" t="s">
        <v>206</v>
      </c>
      <c r="T526" s="177" t="s">
        <v>206</v>
      </c>
      <c r="U526" s="163">
        <v>0</v>
      </c>
      <c r="V526" s="163">
        <f>ROUND(E526*U526,2)</f>
        <v>0</v>
      </c>
      <c r="W526" s="163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 t="s">
        <v>496</v>
      </c>
      <c r="AH526" s="154"/>
      <c r="AI526" s="154"/>
      <c r="AJ526" s="154"/>
      <c r="AK526" s="154"/>
      <c r="AL526" s="154"/>
      <c r="AM526" s="154"/>
      <c r="AN526" s="154"/>
      <c r="AO526" s="154"/>
      <c r="AP526" s="154"/>
      <c r="AQ526" s="154"/>
      <c r="AR526" s="154"/>
      <c r="AS526" s="154"/>
      <c r="AT526" s="154"/>
      <c r="AU526" s="154"/>
      <c r="AV526" s="154"/>
      <c r="AW526" s="154"/>
      <c r="AX526" s="154"/>
      <c r="AY526" s="154"/>
      <c r="AZ526" s="154"/>
      <c r="BA526" s="154"/>
      <c r="BB526" s="154"/>
      <c r="BC526" s="154"/>
      <c r="BD526" s="154"/>
      <c r="BE526" s="154"/>
      <c r="BF526" s="154"/>
      <c r="BG526" s="154"/>
      <c r="BH526" s="154"/>
    </row>
    <row r="527" spans="1:60" outlineLevel="1" x14ac:dyDescent="0.25">
      <c r="A527" s="161"/>
      <c r="B527" s="162"/>
      <c r="C527" s="191" t="s">
        <v>595</v>
      </c>
      <c r="D527" s="185"/>
      <c r="E527" s="186">
        <v>1</v>
      </c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 t="s">
        <v>212</v>
      </c>
      <c r="AH527" s="154">
        <v>0</v>
      </c>
      <c r="AI527" s="154"/>
      <c r="AJ527" s="154"/>
      <c r="AK527" s="154"/>
      <c r="AL527" s="154"/>
      <c r="AM527" s="154"/>
      <c r="AN527" s="154"/>
      <c r="AO527" s="154"/>
      <c r="AP527" s="154"/>
      <c r="AQ527" s="154"/>
      <c r="AR527" s="154"/>
      <c r="AS527" s="154"/>
      <c r="AT527" s="154"/>
      <c r="AU527" s="154"/>
      <c r="AV527" s="154"/>
      <c r="AW527" s="154"/>
      <c r="AX527" s="154"/>
      <c r="AY527" s="154"/>
      <c r="AZ527" s="154"/>
      <c r="BA527" s="154"/>
      <c r="BB527" s="154"/>
      <c r="BC527" s="154"/>
      <c r="BD527" s="154"/>
      <c r="BE527" s="154"/>
      <c r="BF527" s="154"/>
      <c r="BG527" s="154"/>
      <c r="BH527" s="154"/>
    </row>
    <row r="528" spans="1:60" outlineLevel="1" x14ac:dyDescent="0.25">
      <c r="A528" s="171">
        <v>73</v>
      </c>
      <c r="B528" s="172" t="s">
        <v>609</v>
      </c>
      <c r="C528" s="181" t="s">
        <v>602</v>
      </c>
      <c r="D528" s="173" t="s">
        <v>564</v>
      </c>
      <c r="E528" s="174">
        <v>2</v>
      </c>
      <c r="F528" s="175"/>
      <c r="G528" s="176">
        <f>ROUND(E528*F528,2)</f>
        <v>0</v>
      </c>
      <c r="H528" s="175"/>
      <c r="I528" s="176">
        <f>ROUND(E528*H528,2)</f>
        <v>0</v>
      </c>
      <c r="J528" s="175"/>
      <c r="K528" s="176">
        <f>ROUND(E528*J528,2)</f>
        <v>0</v>
      </c>
      <c r="L528" s="176">
        <v>21</v>
      </c>
      <c r="M528" s="176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6" t="s">
        <v>475</v>
      </c>
      <c r="S528" s="176" t="s">
        <v>206</v>
      </c>
      <c r="T528" s="177" t="s">
        <v>206</v>
      </c>
      <c r="U528" s="163">
        <v>0.94599999999999995</v>
      </c>
      <c r="V528" s="163">
        <f>ROUND(E528*U528,2)</f>
        <v>1.89</v>
      </c>
      <c r="W528" s="163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 t="s">
        <v>207</v>
      </c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</row>
    <row r="529" spans="1:60" outlineLevel="1" x14ac:dyDescent="0.25">
      <c r="A529" s="161"/>
      <c r="B529" s="162"/>
      <c r="C529" s="263" t="s">
        <v>598</v>
      </c>
      <c r="D529" s="264"/>
      <c r="E529" s="264"/>
      <c r="F529" s="264"/>
      <c r="G529" s="264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 t="s">
        <v>209</v>
      </c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</row>
    <row r="530" spans="1:60" outlineLevel="1" x14ac:dyDescent="0.25">
      <c r="A530" s="161"/>
      <c r="B530" s="162"/>
      <c r="C530" s="191" t="s">
        <v>610</v>
      </c>
      <c r="D530" s="185"/>
      <c r="E530" s="186">
        <v>2</v>
      </c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 t="s">
        <v>212</v>
      </c>
      <c r="AH530" s="154">
        <v>0</v>
      </c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</row>
    <row r="531" spans="1:60" ht="20.399999999999999" outlineLevel="1" x14ac:dyDescent="0.25">
      <c r="A531" s="171">
        <v>74</v>
      </c>
      <c r="B531" s="172" t="s">
        <v>611</v>
      </c>
      <c r="C531" s="181" t="s">
        <v>606</v>
      </c>
      <c r="D531" s="173" t="s">
        <v>564</v>
      </c>
      <c r="E531" s="174">
        <v>1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0</v>
      </c>
      <c r="O531" s="176">
        <f>ROUND(E531*N531,2)</f>
        <v>0</v>
      </c>
      <c r="P531" s="176">
        <v>0</v>
      </c>
      <c r="Q531" s="176">
        <f>ROUND(E531*P531,2)</f>
        <v>0</v>
      </c>
      <c r="R531" s="176" t="s">
        <v>475</v>
      </c>
      <c r="S531" s="176" t="s">
        <v>206</v>
      </c>
      <c r="T531" s="177" t="s">
        <v>206</v>
      </c>
      <c r="U531" s="163">
        <v>0.9</v>
      </c>
      <c r="V531" s="163">
        <f>ROUND(E531*U531,2)</f>
        <v>0.9</v>
      </c>
      <c r="W531" s="163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 t="s">
        <v>207</v>
      </c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</row>
    <row r="532" spans="1:60" outlineLevel="1" x14ac:dyDescent="0.25">
      <c r="A532" s="161"/>
      <c r="B532" s="162"/>
      <c r="C532" s="263" t="s">
        <v>598</v>
      </c>
      <c r="D532" s="264"/>
      <c r="E532" s="264"/>
      <c r="F532" s="264"/>
      <c r="G532" s="264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 t="s">
        <v>209</v>
      </c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</row>
    <row r="533" spans="1:60" outlineLevel="1" x14ac:dyDescent="0.25">
      <c r="A533" s="161"/>
      <c r="B533" s="162"/>
      <c r="C533" s="191" t="s">
        <v>595</v>
      </c>
      <c r="D533" s="185"/>
      <c r="E533" s="186">
        <v>1</v>
      </c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 t="s">
        <v>212</v>
      </c>
      <c r="AH533" s="154">
        <v>0</v>
      </c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</row>
    <row r="534" spans="1:60" outlineLevel="1" x14ac:dyDescent="0.25">
      <c r="A534" s="171">
        <v>75</v>
      </c>
      <c r="B534" s="172" t="s">
        <v>612</v>
      </c>
      <c r="C534" s="181" t="s">
        <v>613</v>
      </c>
      <c r="D534" s="173" t="s">
        <v>564</v>
      </c>
      <c r="E534" s="174">
        <v>11</v>
      </c>
      <c r="F534" s="175"/>
      <c r="G534" s="176">
        <f>ROUND(E534*F534,2)</f>
        <v>0</v>
      </c>
      <c r="H534" s="175"/>
      <c r="I534" s="176">
        <f>ROUND(E534*H534,2)</f>
        <v>0</v>
      </c>
      <c r="J534" s="175"/>
      <c r="K534" s="176">
        <f>ROUND(E534*J534,2)</f>
        <v>0</v>
      </c>
      <c r="L534" s="176">
        <v>21</v>
      </c>
      <c r="M534" s="176">
        <f>G534*(1+L534/100)</f>
        <v>0</v>
      </c>
      <c r="N534" s="176">
        <v>7.0200000000000002E-3</v>
      </c>
      <c r="O534" s="176">
        <f>ROUND(E534*N534,2)</f>
        <v>0.08</v>
      </c>
      <c r="P534" s="176">
        <v>0</v>
      </c>
      <c r="Q534" s="176">
        <f>ROUND(E534*P534,2)</f>
        <v>0</v>
      </c>
      <c r="R534" s="176" t="s">
        <v>475</v>
      </c>
      <c r="S534" s="176" t="s">
        <v>206</v>
      </c>
      <c r="T534" s="177" t="s">
        <v>206</v>
      </c>
      <c r="U534" s="163">
        <v>1.694</v>
      </c>
      <c r="V534" s="163">
        <f>ROUND(E534*U534,2)</f>
        <v>18.63</v>
      </c>
      <c r="W534" s="163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 t="s">
        <v>207</v>
      </c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</row>
    <row r="535" spans="1:60" outlineLevel="1" x14ac:dyDescent="0.25">
      <c r="A535" s="161"/>
      <c r="B535" s="162"/>
      <c r="C535" s="252" t="s">
        <v>614</v>
      </c>
      <c r="D535" s="253"/>
      <c r="E535" s="253"/>
      <c r="F535" s="253"/>
      <c r="G535" s="25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 t="s">
        <v>170</v>
      </c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</row>
    <row r="536" spans="1:60" outlineLevel="1" x14ac:dyDescent="0.25">
      <c r="A536" s="161"/>
      <c r="B536" s="162"/>
      <c r="C536" s="191" t="s">
        <v>615</v>
      </c>
      <c r="D536" s="185"/>
      <c r="E536" s="186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 t="s">
        <v>212</v>
      </c>
      <c r="AH536" s="154">
        <v>0</v>
      </c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</row>
    <row r="537" spans="1:60" outlineLevel="1" x14ac:dyDescent="0.25">
      <c r="A537" s="161"/>
      <c r="B537" s="162"/>
      <c r="C537" s="191" t="s">
        <v>616</v>
      </c>
      <c r="D537" s="185"/>
      <c r="E537" s="186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 t="s">
        <v>212</v>
      </c>
      <c r="AH537" s="154">
        <v>0</v>
      </c>
      <c r="AI537" s="154"/>
      <c r="AJ537" s="154"/>
      <c r="AK537" s="154"/>
      <c r="AL537" s="154"/>
      <c r="AM537" s="154"/>
      <c r="AN537" s="154"/>
      <c r="AO537" s="154"/>
      <c r="AP537" s="154"/>
      <c r="AQ537" s="154"/>
      <c r="AR537" s="154"/>
      <c r="AS537" s="154"/>
      <c r="AT537" s="154"/>
      <c r="AU537" s="154"/>
      <c r="AV537" s="154"/>
      <c r="AW537" s="154"/>
      <c r="AX537" s="154"/>
      <c r="AY537" s="154"/>
      <c r="AZ537" s="154"/>
      <c r="BA537" s="154"/>
      <c r="BB537" s="154"/>
      <c r="BC537" s="154"/>
      <c r="BD537" s="154"/>
      <c r="BE537" s="154"/>
      <c r="BF537" s="154"/>
      <c r="BG537" s="154"/>
      <c r="BH537" s="154"/>
    </row>
    <row r="538" spans="1:60" outlineLevel="1" x14ac:dyDescent="0.25">
      <c r="A538" s="161"/>
      <c r="B538" s="162"/>
      <c r="C538" s="191" t="s">
        <v>617</v>
      </c>
      <c r="D538" s="185"/>
      <c r="E538" s="186">
        <v>7</v>
      </c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 t="s">
        <v>212</v>
      </c>
      <c r="AH538" s="154">
        <v>0</v>
      </c>
      <c r="AI538" s="154"/>
      <c r="AJ538" s="154"/>
      <c r="AK538" s="154"/>
      <c r="AL538" s="154"/>
      <c r="AM538" s="154"/>
      <c r="AN538" s="154"/>
      <c r="AO538" s="154"/>
      <c r="AP538" s="154"/>
      <c r="AQ538" s="154"/>
      <c r="AR538" s="154"/>
      <c r="AS538" s="154"/>
      <c r="AT538" s="154"/>
      <c r="AU538" s="154"/>
      <c r="AV538" s="154"/>
      <c r="AW538" s="154"/>
      <c r="AX538" s="154"/>
      <c r="AY538" s="154"/>
      <c r="AZ538" s="154"/>
      <c r="BA538" s="154"/>
      <c r="BB538" s="154"/>
      <c r="BC538" s="154"/>
      <c r="BD538" s="154"/>
      <c r="BE538" s="154"/>
      <c r="BF538" s="154"/>
      <c r="BG538" s="154"/>
      <c r="BH538" s="154"/>
    </row>
    <row r="539" spans="1:60" outlineLevel="1" x14ac:dyDescent="0.25">
      <c r="A539" s="161"/>
      <c r="B539" s="162"/>
      <c r="C539" s="191" t="s">
        <v>618</v>
      </c>
      <c r="D539" s="185"/>
      <c r="E539" s="186">
        <v>2</v>
      </c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 t="s">
        <v>212</v>
      </c>
      <c r="AH539" s="154">
        <v>0</v>
      </c>
      <c r="AI539" s="154"/>
      <c r="AJ539" s="154"/>
      <c r="AK539" s="154"/>
      <c r="AL539" s="154"/>
      <c r="AM539" s="154"/>
      <c r="AN539" s="154"/>
      <c r="AO539" s="154"/>
      <c r="AP539" s="154"/>
      <c r="AQ539" s="154"/>
      <c r="AR539" s="154"/>
      <c r="AS539" s="154"/>
      <c r="AT539" s="154"/>
      <c r="AU539" s="154"/>
      <c r="AV539" s="154"/>
      <c r="AW539" s="154"/>
      <c r="AX539" s="154"/>
      <c r="AY539" s="154"/>
      <c r="AZ539" s="154"/>
      <c r="BA539" s="154"/>
      <c r="BB539" s="154"/>
      <c r="BC539" s="154"/>
      <c r="BD539" s="154"/>
      <c r="BE539" s="154"/>
      <c r="BF539" s="154"/>
      <c r="BG539" s="154"/>
      <c r="BH539" s="154"/>
    </row>
    <row r="540" spans="1:60" outlineLevel="1" x14ac:dyDescent="0.25">
      <c r="A540" s="161"/>
      <c r="B540" s="162"/>
      <c r="C540" s="191" t="s">
        <v>619</v>
      </c>
      <c r="D540" s="185"/>
      <c r="E540" s="186">
        <v>1</v>
      </c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 t="s">
        <v>212</v>
      </c>
      <c r="AH540" s="154">
        <v>0</v>
      </c>
      <c r="AI540" s="154"/>
      <c r="AJ540" s="154"/>
      <c r="AK540" s="154"/>
      <c r="AL540" s="154"/>
      <c r="AM540" s="154"/>
      <c r="AN540" s="154"/>
      <c r="AO540" s="154"/>
      <c r="AP540" s="154"/>
      <c r="AQ540" s="154"/>
      <c r="AR540" s="154"/>
      <c r="AS540" s="154"/>
      <c r="AT540" s="154"/>
      <c r="AU540" s="154"/>
      <c r="AV540" s="154"/>
      <c r="AW540" s="154"/>
      <c r="AX540" s="154"/>
      <c r="AY540" s="154"/>
      <c r="AZ540" s="154"/>
      <c r="BA540" s="154"/>
      <c r="BB540" s="154"/>
      <c r="BC540" s="154"/>
      <c r="BD540" s="154"/>
      <c r="BE540" s="154"/>
      <c r="BF540" s="154"/>
      <c r="BG540" s="154"/>
      <c r="BH540" s="154"/>
    </row>
    <row r="541" spans="1:60" outlineLevel="1" x14ac:dyDescent="0.25">
      <c r="A541" s="161"/>
      <c r="B541" s="162"/>
      <c r="C541" s="191" t="s">
        <v>620</v>
      </c>
      <c r="D541" s="185"/>
      <c r="E541" s="186">
        <v>1</v>
      </c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 t="s">
        <v>212</v>
      </c>
      <c r="AH541" s="154">
        <v>0</v>
      </c>
      <c r="AI541" s="154"/>
      <c r="AJ541" s="154"/>
      <c r="AK541" s="154"/>
      <c r="AL541" s="154"/>
      <c r="AM541" s="154"/>
      <c r="AN541" s="154"/>
      <c r="AO541" s="154"/>
      <c r="AP541" s="154"/>
      <c r="AQ541" s="154"/>
      <c r="AR541" s="154"/>
      <c r="AS541" s="154"/>
      <c r="AT541" s="154"/>
      <c r="AU541" s="154"/>
      <c r="AV541" s="154"/>
      <c r="AW541" s="154"/>
      <c r="AX541" s="154"/>
      <c r="AY541" s="154"/>
      <c r="AZ541" s="154"/>
      <c r="BA541" s="154"/>
      <c r="BB541" s="154"/>
      <c r="BC541" s="154"/>
      <c r="BD541" s="154"/>
      <c r="BE541" s="154"/>
      <c r="BF541" s="154"/>
      <c r="BG541" s="154"/>
      <c r="BH541" s="154"/>
    </row>
    <row r="542" spans="1:60" ht="20.399999999999999" outlineLevel="1" x14ac:dyDescent="0.25">
      <c r="A542" s="171">
        <v>76</v>
      </c>
      <c r="B542" s="172" t="s">
        <v>621</v>
      </c>
      <c r="C542" s="181" t="s">
        <v>1824</v>
      </c>
      <c r="D542" s="173" t="s">
        <v>564</v>
      </c>
      <c r="E542" s="174">
        <v>10</v>
      </c>
      <c r="F542" s="175"/>
      <c r="G542" s="176">
        <f>ROUND(E542*F542,2)</f>
        <v>0</v>
      </c>
      <c r="H542" s="175"/>
      <c r="I542" s="176">
        <f>ROUND(E542*H542,2)</f>
        <v>0</v>
      </c>
      <c r="J542" s="175"/>
      <c r="K542" s="176">
        <f>ROUND(E542*J542,2)</f>
        <v>0</v>
      </c>
      <c r="L542" s="176">
        <v>21</v>
      </c>
      <c r="M542" s="176">
        <f>G542*(1+L542/100)</f>
        <v>0</v>
      </c>
      <c r="N542" s="176">
        <v>0.16200000000000001</v>
      </c>
      <c r="O542" s="176">
        <f>ROUND(E542*N542,2)</f>
        <v>1.62</v>
      </c>
      <c r="P542" s="176">
        <v>0</v>
      </c>
      <c r="Q542" s="176">
        <f>ROUND(E542*P542,2)</f>
        <v>0</v>
      </c>
      <c r="R542" s="176"/>
      <c r="S542" s="176" t="s">
        <v>166</v>
      </c>
      <c r="T542" s="177" t="s">
        <v>167</v>
      </c>
      <c r="U542" s="163">
        <v>0</v>
      </c>
      <c r="V542" s="163">
        <f>ROUND(E542*U542,2)</f>
        <v>0</v>
      </c>
      <c r="W542" s="163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 t="s">
        <v>496</v>
      </c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  <c r="AU542" s="154"/>
      <c r="AV542" s="154"/>
      <c r="AW542" s="154"/>
      <c r="AX542" s="154"/>
      <c r="AY542" s="154"/>
      <c r="AZ542" s="154"/>
      <c r="BA542" s="154"/>
      <c r="BB542" s="154"/>
      <c r="BC542" s="154"/>
      <c r="BD542" s="154"/>
      <c r="BE542" s="154"/>
      <c r="BF542" s="154"/>
      <c r="BG542" s="154"/>
      <c r="BH542" s="154"/>
    </row>
    <row r="543" spans="1:60" outlineLevel="1" x14ac:dyDescent="0.25">
      <c r="A543" s="161"/>
      <c r="B543" s="162"/>
      <c r="C543" s="252" t="s">
        <v>1825</v>
      </c>
      <c r="D543" s="253"/>
      <c r="E543" s="253"/>
      <c r="F543" s="253"/>
      <c r="G543" s="25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 t="s">
        <v>170</v>
      </c>
      <c r="AH543" s="154"/>
      <c r="AI543" s="154"/>
      <c r="AJ543" s="154"/>
      <c r="AK543" s="154"/>
      <c r="AL543" s="154"/>
      <c r="AM543" s="154"/>
      <c r="AN543" s="154"/>
      <c r="AO543" s="154"/>
      <c r="AP543" s="154"/>
      <c r="AQ543" s="154"/>
      <c r="AR543" s="154"/>
      <c r="AS543" s="154"/>
      <c r="AT543" s="154"/>
      <c r="AU543" s="154"/>
      <c r="AV543" s="154"/>
      <c r="AW543" s="154"/>
      <c r="AX543" s="154"/>
      <c r="AY543" s="154"/>
      <c r="AZ543" s="154"/>
      <c r="BA543" s="154"/>
      <c r="BB543" s="154"/>
      <c r="BC543" s="154"/>
      <c r="BD543" s="154"/>
      <c r="BE543" s="154"/>
      <c r="BF543" s="154"/>
      <c r="BG543" s="154"/>
      <c r="BH543" s="154"/>
    </row>
    <row r="544" spans="1:60" outlineLevel="1" x14ac:dyDescent="0.25">
      <c r="A544" s="161"/>
      <c r="B544" s="162"/>
      <c r="C544" s="191" t="s">
        <v>617</v>
      </c>
      <c r="D544" s="185"/>
      <c r="E544" s="186">
        <v>7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 t="s">
        <v>212</v>
      </c>
      <c r="AH544" s="154">
        <v>0</v>
      </c>
      <c r="AI544" s="154"/>
      <c r="AJ544" s="154"/>
      <c r="AK544" s="154"/>
      <c r="AL544" s="154"/>
      <c r="AM544" s="154"/>
      <c r="AN544" s="154"/>
      <c r="AO544" s="154"/>
      <c r="AP544" s="154"/>
      <c r="AQ544" s="154"/>
      <c r="AR544" s="154"/>
      <c r="AS544" s="154"/>
      <c r="AT544" s="154"/>
      <c r="AU544" s="154"/>
      <c r="AV544" s="154"/>
      <c r="AW544" s="154"/>
      <c r="AX544" s="154"/>
      <c r="AY544" s="154"/>
      <c r="AZ544" s="154"/>
      <c r="BA544" s="154"/>
      <c r="BB544" s="154"/>
      <c r="BC544" s="154"/>
      <c r="BD544" s="154"/>
      <c r="BE544" s="154"/>
      <c r="BF544" s="154"/>
      <c r="BG544" s="154"/>
      <c r="BH544" s="154"/>
    </row>
    <row r="545" spans="1:60" outlineLevel="1" x14ac:dyDescent="0.25">
      <c r="A545" s="161"/>
      <c r="B545" s="162"/>
      <c r="C545" s="191" t="s">
        <v>618</v>
      </c>
      <c r="D545" s="185"/>
      <c r="E545" s="186">
        <v>2</v>
      </c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 t="s">
        <v>212</v>
      </c>
      <c r="AH545" s="154">
        <v>0</v>
      </c>
      <c r="AI545" s="154"/>
      <c r="AJ545" s="154"/>
      <c r="AK545" s="154"/>
      <c r="AL545" s="154"/>
      <c r="AM545" s="154"/>
      <c r="AN545" s="154"/>
      <c r="AO545" s="154"/>
      <c r="AP545" s="154"/>
      <c r="AQ545" s="154"/>
      <c r="AR545" s="154"/>
      <c r="AS545" s="154"/>
      <c r="AT545" s="154"/>
      <c r="AU545" s="154"/>
      <c r="AV545" s="154"/>
      <c r="AW545" s="154"/>
      <c r="AX545" s="154"/>
      <c r="AY545" s="154"/>
      <c r="AZ545" s="154"/>
      <c r="BA545" s="154"/>
      <c r="BB545" s="154"/>
      <c r="BC545" s="154"/>
      <c r="BD545" s="154"/>
      <c r="BE545" s="154"/>
      <c r="BF545" s="154"/>
      <c r="BG545" s="154"/>
      <c r="BH545" s="154"/>
    </row>
    <row r="546" spans="1:60" outlineLevel="1" x14ac:dyDescent="0.25">
      <c r="A546" s="161"/>
      <c r="B546" s="162"/>
      <c r="C546" s="191" t="s">
        <v>619</v>
      </c>
      <c r="D546" s="185"/>
      <c r="E546" s="186">
        <v>1</v>
      </c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 t="s">
        <v>212</v>
      </c>
      <c r="AH546" s="154">
        <v>0</v>
      </c>
      <c r="AI546" s="154"/>
      <c r="AJ546" s="154"/>
      <c r="AK546" s="154"/>
      <c r="AL546" s="154"/>
      <c r="AM546" s="154"/>
      <c r="AN546" s="154"/>
      <c r="AO546" s="154"/>
      <c r="AP546" s="154"/>
      <c r="AQ546" s="154"/>
      <c r="AR546" s="154"/>
      <c r="AS546" s="154"/>
      <c r="AT546" s="154"/>
      <c r="AU546" s="154"/>
      <c r="AV546" s="154"/>
      <c r="AW546" s="154"/>
      <c r="AX546" s="154"/>
      <c r="AY546" s="154"/>
      <c r="AZ546" s="154"/>
      <c r="BA546" s="154"/>
      <c r="BB546" s="154"/>
      <c r="BC546" s="154"/>
      <c r="BD546" s="154"/>
      <c r="BE546" s="154"/>
      <c r="BF546" s="154"/>
      <c r="BG546" s="154"/>
      <c r="BH546" s="154"/>
    </row>
    <row r="547" spans="1:60" outlineLevel="1" x14ac:dyDescent="0.25">
      <c r="A547" s="171">
        <v>77</v>
      </c>
      <c r="B547" s="172" t="s">
        <v>622</v>
      </c>
      <c r="C547" s="181" t="s">
        <v>623</v>
      </c>
      <c r="D547" s="173" t="s">
        <v>244</v>
      </c>
      <c r="E547" s="174">
        <v>256.85831000000002</v>
      </c>
      <c r="F547" s="175"/>
      <c r="G547" s="176">
        <f>ROUND(E547*F547,2)</f>
        <v>0</v>
      </c>
      <c r="H547" s="175"/>
      <c r="I547" s="176">
        <f>ROUND(E547*H547,2)</f>
        <v>0</v>
      </c>
      <c r="J547" s="175"/>
      <c r="K547" s="176">
        <f>ROUND(E547*J547,2)</f>
        <v>0</v>
      </c>
      <c r="L547" s="176">
        <v>21</v>
      </c>
      <c r="M547" s="176">
        <f>G547*(1+L547/100)</f>
        <v>0</v>
      </c>
      <c r="N547" s="176">
        <v>2.5249999999999999</v>
      </c>
      <c r="O547" s="176">
        <f>ROUND(E547*N547,2)</f>
        <v>648.57000000000005</v>
      </c>
      <c r="P547" s="176">
        <v>0</v>
      </c>
      <c r="Q547" s="176">
        <f>ROUND(E547*P547,2)</f>
        <v>0</v>
      </c>
      <c r="R547" s="176" t="s">
        <v>475</v>
      </c>
      <c r="S547" s="176" t="s">
        <v>206</v>
      </c>
      <c r="T547" s="177" t="s">
        <v>206</v>
      </c>
      <c r="U547" s="163">
        <v>1.3029999999999999</v>
      </c>
      <c r="V547" s="163">
        <f>ROUND(E547*U547,2)</f>
        <v>334.69</v>
      </c>
      <c r="W547" s="163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 t="s">
        <v>207</v>
      </c>
      <c r="AH547" s="154"/>
      <c r="AI547" s="154"/>
      <c r="AJ547" s="154"/>
      <c r="AK547" s="154"/>
      <c r="AL547" s="154"/>
      <c r="AM547" s="154"/>
      <c r="AN547" s="154"/>
      <c r="AO547" s="154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154"/>
      <c r="AZ547" s="154"/>
      <c r="BA547" s="154"/>
      <c r="BB547" s="154"/>
      <c r="BC547" s="154"/>
      <c r="BD547" s="154"/>
      <c r="BE547" s="154"/>
      <c r="BF547" s="154"/>
      <c r="BG547" s="154"/>
      <c r="BH547" s="154"/>
    </row>
    <row r="548" spans="1:60" outlineLevel="1" x14ac:dyDescent="0.25">
      <c r="A548" s="161"/>
      <c r="B548" s="162"/>
      <c r="C548" s="263" t="s">
        <v>502</v>
      </c>
      <c r="D548" s="264"/>
      <c r="E548" s="264"/>
      <c r="F548" s="264"/>
      <c r="G548" s="264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 t="s">
        <v>209</v>
      </c>
      <c r="AH548" s="154"/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154"/>
      <c r="AZ548" s="154"/>
      <c r="BA548" s="154"/>
      <c r="BB548" s="154"/>
      <c r="BC548" s="154"/>
      <c r="BD548" s="154"/>
      <c r="BE548" s="154"/>
      <c r="BF548" s="154"/>
      <c r="BG548" s="154"/>
      <c r="BH548" s="154"/>
    </row>
    <row r="549" spans="1:60" outlineLevel="1" x14ac:dyDescent="0.25">
      <c r="A549" s="161"/>
      <c r="B549" s="162"/>
      <c r="C549" s="191" t="s">
        <v>503</v>
      </c>
      <c r="D549" s="185"/>
      <c r="E549" s="186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 t="s">
        <v>212</v>
      </c>
      <c r="AH549" s="154">
        <v>0</v>
      </c>
      <c r="AI549" s="154"/>
      <c r="AJ549" s="154"/>
      <c r="AK549" s="154"/>
      <c r="AL549" s="154"/>
      <c r="AM549" s="154"/>
      <c r="AN549" s="154"/>
      <c r="AO549" s="154"/>
      <c r="AP549" s="154"/>
      <c r="AQ549" s="154"/>
      <c r="AR549" s="154"/>
      <c r="AS549" s="154"/>
      <c r="AT549" s="154"/>
      <c r="AU549" s="154"/>
      <c r="AV549" s="154"/>
      <c r="AW549" s="154"/>
      <c r="AX549" s="154"/>
      <c r="AY549" s="154"/>
      <c r="AZ549" s="154"/>
      <c r="BA549" s="154"/>
      <c r="BB549" s="154"/>
      <c r="BC549" s="154"/>
      <c r="BD549" s="154"/>
      <c r="BE549" s="154"/>
      <c r="BF549" s="154"/>
      <c r="BG549" s="154"/>
      <c r="BH549" s="154"/>
    </row>
    <row r="550" spans="1:60" outlineLevel="1" x14ac:dyDescent="0.25">
      <c r="A550" s="161"/>
      <c r="B550" s="162"/>
      <c r="C550" s="191" t="s">
        <v>624</v>
      </c>
      <c r="D550" s="185"/>
      <c r="E550" s="186">
        <v>391.34928000000002</v>
      </c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 t="s">
        <v>212</v>
      </c>
      <c r="AH550" s="154">
        <v>0</v>
      </c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  <c r="BC550" s="154"/>
      <c r="BD550" s="154"/>
      <c r="BE550" s="154"/>
      <c r="BF550" s="154"/>
      <c r="BG550" s="154"/>
      <c r="BH550" s="154"/>
    </row>
    <row r="551" spans="1:60" outlineLevel="1" x14ac:dyDescent="0.25">
      <c r="A551" s="161"/>
      <c r="B551" s="162"/>
      <c r="C551" s="191" t="s">
        <v>625</v>
      </c>
      <c r="D551" s="185"/>
      <c r="E551" s="186">
        <v>30.00102</v>
      </c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 t="s">
        <v>212</v>
      </c>
      <c r="AH551" s="154">
        <v>0</v>
      </c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154"/>
      <c r="AZ551" s="154"/>
      <c r="BA551" s="154"/>
      <c r="BB551" s="154"/>
      <c r="BC551" s="154"/>
      <c r="BD551" s="154"/>
      <c r="BE551" s="154"/>
      <c r="BF551" s="154"/>
      <c r="BG551" s="154"/>
      <c r="BH551" s="154"/>
    </row>
    <row r="552" spans="1:60" outlineLevel="1" x14ac:dyDescent="0.25">
      <c r="A552" s="161"/>
      <c r="B552" s="162"/>
      <c r="C552" s="191" t="s">
        <v>626</v>
      </c>
      <c r="D552" s="185"/>
      <c r="E552" s="186">
        <v>3.0844399999999998</v>
      </c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 t="s">
        <v>212</v>
      </c>
      <c r="AH552" s="154">
        <v>0</v>
      </c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  <c r="BC552" s="154"/>
      <c r="BD552" s="154"/>
      <c r="BE552" s="154"/>
      <c r="BF552" s="154"/>
      <c r="BG552" s="154"/>
      <c r="BH552" s="154"/>
    </row>
    <row r="553" spans="1:60" outlineLevel="1" x14ac:dyDescent="0.25">
      <c r="A553" s="161"/>
      <c r="B553" s="162"/>
      <c r="C553" s="191" t="s">
        <v>627</v>
      </c>
      <c r="D553" s="185"/>
      <c r="E553" s="186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 t="s">
        <v>212</v>
      </c>
      <c r="AH553" s="154">
        <v>0</v>
      </c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154"/>
      <c r="AZ553" s="154"/>
      <c r="BA553" s="154"/>
      <c r="BB553" s="154"/>
      <c r="BC553" s="154"/>
      <c r="BD553" s="154"/>
      <c r="BE553" s="154"/>
      <c r="BF553" s="154"/>
      <c r="BG553" s="154"/>
      <c r="BH553" s="154"/>
    </row>
    <row r="554" spans="1:60" outlineLevel="1" x14ac:dyDescent="0.25">
      <c r="A554" s="161"/>
      <c r="B554" s="162"/>
      <c r="C554" s="191" t="s">
        <v>408</v>
      </c>
      <c r="D554" s="185"/>
      <c r="E554" s="186">
        <v>-137.57239000000001</v>
      </c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 t="s">
        <v>212</v>
      </c>
      <c r="AH554" s="154">
        <v>0</v>
      </c>
      <c r="AI554" s="154"/>
      <c r="AJ554" s="154"/>
      <c r="AK554" s="154"/>
      <c r="AL554" s="154"/>
      <c r="AM554" s="154"/>
      <c r="AN554" s="154"/>
      <c r="AO554" s="154"/>
      <c r="AP554" s="154"/>
      <c r="AQ554" s="154"/>
      <c r="AR554" s="154"/>
      <c r="AS554" s="154"/>
      <c r="AT554" s="154"/>
      <c r="AU554" s="154"/>
      <c r="AV554" s="154"/>
      <c r="AW554" s="154"/>
      <c r="AX554" s="154"/>
      <c r="AY554" s="154"/>
      <c r="AZ554" s="154"/>
      <c r="BA554" s="154"/>
      <c r="BB554" s="154"/>
      <c r="BC554" s="154"/>
      <c r="BD554" s="154"/>
      <c r="BE554" s="154"/>
      <c r="BF554" s="154"/>
      <c r="BG554" s="154"/>
      <c r="BH554" s="154"/>
    </row>
    <row r="555" spans="1:60" outlineLevel="1" x14ac:dyDescent="0.25">
      <c r="A555" s="161"/>
      <c r="B555" s="162"/>
      <c r="C555" s="191" t="s">
        <v>409</v>
      </c>
      <c r="D555" s="185"/>
      <c r="E555" s="186">
        <v>-7.1775799999999998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 t="s">
        <v>212</v>
      </c>
      <c r="AH555" s="154">
        <v>0</v>
      </c>
      <c r="AI555" s="154"/>
      <c r="AJ555" s="154"/>
      <c r="AK555" s="154"/>
      <c r="AL555" s="154"/>
      <c r="AM555" s="154"/>
      <c r="AN555" s="154"/>
      <c r="AO555" s="154"/>
      <c r="AP555" s="154"/>
      <c r="AQ555" s="154"/>
      <c r="AR555" s="154"/>
      <c r="AS555" s="154"/>
      <c r="AT555" s="154"/>
      <c r="AU555" s="154"/>
      <c r="AV555" s="154"/>
      <c r="AW555" s="154"/>
      <c r="AX555" s="154"/>
      <c r="AY555" s="154"/>
      <c r="AZ555" s="154"/>
      <c r="BA555" s="154"/>
      <c r="BB555" s="154"/>
      <c r="BC555" s="154"/>
      <c r="BD555" s="154"/>
      <c r="BE555" s="154"/>
      <c r="BF555" s="154"/>
      <c r="BG555" s="154"/>
      <c r="BH555" s="154"/>
    </row>
    <row r="556" spans="1:60" outlineLevel="1" x14ac:dyDescent="0.25">
      <c r="A556" s="161"/>
      <c r="B556" s="162"/>
      <c r="C556" s="191" t="s">
        <v>410</v>
      </c>
      <c r="D556" s="185"/>
      <c r="E556" s="186">
        <v>-0.73792999999999997</v>
      </c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 t="s">
        <v>212</v>
      </c>
      <c r="AH556" s="154">
        <v>0</v>
      </c>
      <c r="AI556" s="154"/>
      <c r="AJ556" s="154"/>
      <c r="AK556" s="154"/>
      <c r="AL556" s="154"/>
      <c r="AM556" s="154"/>
      <c r="AN556" s="154"/>
      <c r="AO556" s="154"/>
      <c r="AP556" s="154"/>
      <c r="AQ556" s="154"/>
      <c r="AR556" s="154"/>
      <c r="AS556" s="154"/>
      <c r="AT556" s="154"/>
      <c r="AU556" s="154"/>
      <c r="AV556" s="154"/>
      <c r="AW556" s="154"/>
      <c r="AX556" s="154"/>
      <c r="AY556" s="154"/>
      <c r="AZ556" s="154"/>
      <c r="BA556" s="154"/>
      <c r="BB556" s="154"/>
      <c r="BC556" s="154"/>
      <c r="BD556" s="154"/>
      <c r="BE556" s="154"/>
      <c r="BF556" s="154"/>
      <c r="BG556" s="154"/>
      <c r="BH556" s="154"/>
    </row>
    <row r="557" spans="1:60" outlineLevel="1" x14ac:dyDescent="0.25">
      <c r="A557" s="161"/>
      <c r="B557" s="162"/>
      <c r="C557" s="191" t="s">
        <v>628</v>
      </c>
      <c r="D557" s="185"/>
      <c r="E557" s="186">
        <v>-22.088519999999999</v>
      </c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 t="s">
        <v>212</v>
      </c>
      <c r="AH557" s="154">
        <v>0</v>
      </c>
      <c r="AI557" s="154"/>
      <c r="AJ557" s="154"/>
      <c r="AK557" s="154"/>
      <c r="AL557" s="154"/>
      <c r="AM557" s="154"/>
      <c r="AN557" s="154"/>
      <c r="AO557" s="154"/>
      <c r="AP557" s="154"/>
      <c r="AQ557" s="154"/>
      <c r="AR557" s="154"/>
      <c r="AS557" s="154"/>
      <c r="AT557" s="154"/>
      <c r="AU557" s="154"/>
      <c r="AV557" s="154"/>
      <c r="AW557" s="154"/>
      <c r="AX557" s="154"/>
      <c r="AY557" s="154"/>
      <c r="AZ557" s="154"/>
      <c r="BA557" s="154"/>
      <c r="BB557" s="154"/>
      <c r="BC557" s="154"/>
      <c r="BD557" s="154"/>
      <c r="BE557" s="154"/>
      <c r="BF557" s="154"/>
      <c r="BG557" s="154"/>
      <c r="BH557" s="154"/>
    </row>
    <row r="558" spans="1:60" x14ac:dyDescent="0.25">
      <c r="A558" s="165" t="s">
        <v>161</v>
      </c>
      <c r="B558" s="166" t="s">
        <v>106</v>
      </c>
      <c r="C558" s="180" t="s">
        <v>107</v>
      </c>
      <c r="D558" s="167"/>
      <c r="E558" s="168"/>
      <c r="F558" s="169"/>
      <c r="G558" s="169">
        <f>SUMIF(AG559:AG562,"&lt;&gt;NOR",G559:G562)</f>
        <v>0</v>
      </c>
      <c r="H558" s="169"/>
      <c r="I558" s="169">
        <f>SUM(I559:I562)</f>
        <v>0</v>
      </c>
      <c r="J558" s="169"/>
      <c r="K558" s="169">
        <f>SUM(K559:K562)</f>
        <v>0</v>
      </c>
      <c r="L558" s="169"/>
      <c r="M558" s="169">
        <f>SUM(M559:M562)</f>
        <v>0</v>
      </c>
      <c r="N558" s="169"/>
      <c r="O558" s="169">
        <f>SUM(O559:O562)</f>
        <v>0.02</v>
      </c>
      <c r="P558" s="169"/>
      <c r="Q558" s="169">
        <f>SUM(Q559:Q562)</f>
        <v>0</v>
      </c>
      <c r="R558" s="169"/>
      <c r="S558" s="169"/>
      <c r="T558" s="170"/>
      <c r="U558" s="164"/>
      <c r="V558" s="164">
        <f>SUM(V559:V562)</f>
        <v>0</v>
      </c>
      <c r="W558" s="164"/>
      <c r="AG558" t="s">
        <v>162</v>
      </c>
    </row>
    <row r="559" spans="1:60" outlineLevel="1" x14ac:dyDescent="0.25">
      <c r="A559" s="171">
        <v>78</v>
      </c>
      <c r="B559" s="172" t="s">
        <v>629</v>
      </c>
      <c r="C559" s="181" t="s">
        <v>630</v>
      </c>
      <c r="D559" s="173" t="s">
        <v>564</v>
      </c>
      <c r="E559" s="174">
        <v>2</v>
      </c>
      <c r="F559" s="175"/>
      <c r="G559" s="176">
        <f>ROUND(E559*F559,2)</f>
        <v>0</v>
      </c>
      <c r="H559" s="175"/>
      <c r="I559" s="176">
        <f>ROUND(E559*H559,2)</f>
        <v>0</v>
      </c>
      <c r="J559" s="175"/>
      <c r="K559" s="176">
        <f>ROUND(E559*J559,2)</f>
        <v>0</v>
      </c>
      <c r="L559" s="176">
        <v>21</v>
      </c>
      <c r="M559" s="176">
        <f>G559*(1+L559/100)</f>
        <v>0</v>
      </c>
      <c r="N559" s="176">
        <v>3.0000000000000001E-3</v>
      </c>
      <c r="O559" s="176">
        <f>ROUND(E559*N559,2)</f>
        <v>0.01</v>
      </c>
      <c r="P559" s="176">
        <v>0</v>
      </c>
      <c r="Q559" s="176">
        <f>ROUND(E559*P559,2)</f>
        <v>0</v>
      </c>
      <c r="R559" s="176"/>
      <c r="S559" s="176" t="s">
        <v>166</v>
      </c>
      <c r="T559" s="177" t="s">
        <v>167</v>
      </c>
      <c r="U559" s="163">
        <v>0</v>
      </c>
      <c r="V559" s="163">
        <f>ROUND(E559*U559,2)</f>
        <v>0</v>
      </c>
      <c r="W559" s="163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 t="s">
        <v>207</v>
      </c>
      <c r="AH559" s="154"/>
      <c r="AI559" s="154"/>
      <c r="AJ559" s="154"/>
      <c r="AK559" s="154"/>
      <c r="AL559" s="154"/>
      <c r="AM559" s="154"/>
      <c r="AN559" s="154"/>
      <c r="AO559" s="154"/>
      <c r="AP559" s="154"/>
      <c r="AQ559" s="154"/>
      <c r="AR559" s="154"/>
      <c r="AS559" s="154"/>
      <c r="AT559" s="154"/>
      <c r="AU559" s="154"/>
      <c r="AV559" s="154"/>
      <c r="AW559" s="154"/>
      <c r="AX559" s="154"/>
      <c r="AY559" s="154"/>
      <c r="AZ559" s="154"/>
      <c r="BA559" s="154"/>
      <c r="BB559" s="154"/>
      <c r="BC559" s="154"/>
      <c r="BD559" s="154"/>
      <c r="BE559" s="154"/>
      <c r="BF559" s="154"/>
      <c r="BG559" s="154"/>
      <c r="BH559" s="154"/>
    </row>
    <row r="560" spans="1:60" outlineLevel="1" x14ac:dyDescent="0.25">
      <c r="A560" s="161"/>
      <c r="B560" s="162"/>
      <c r="C560" s="191" t="s">
        <v>97</v>
      </c>
      <c r="D560" s="185"/>
      <c r="E560" s="186">
        <v>2</v>
      </c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 t="s">
        <v>212</v>
      </c>
      <c r="AH560" s="154">
        <v>0</v>
      </c>
      <c r="AI560" s="154"/>
      <c r="AJ560" s="154"/>
      <c r="AK560" s="154"/>
      <c r="AL560" s="154"/>
      <c r="AM560" s="154"/>
      <c r="AN560" s="154"/>
      <c r="AO560" s="154"/>
      <c r="AP560" s="154"/>
      <c r="AQ560" s="154"/>
      <c r="AR560" s="154"/>
      <c r="AS560" s="154"/>
      <c r="AT560" s="154"/>
      <c r="AU560" s="154"/>
      <c r="AV560" s="154"/>
      <c r="AW560" s="154"/>
      <c r="AX560" s="154"/>
      <c r="AY560" s="154"/>
      <c r="AZ560" s="154"/>
      <c r="BA560" s="154"/>
      <c r="BB560" s="154"/>
      <c r="BC560" s="154"/>
      <c r="BD560" s="154"/>
      <c r="BE560" s="154"/>
      <c r="BF560" s="154"/>
      <c r="BG560" s="154"/>
      <c r="BH560" s="154"/>
    </row>
    <row r="561" spans="1:60" outlineLevel="1" x14ac:dyDescent="0.25">
      <c r="A561" s="171">
        <v>79</v>
      </c>
      <c r="B561" s="172" t="s">
        <v>631</v>
      </c>
      <c r="C561" s="181" t="s">
        <v>632</v>
      </c>
      <c r="D561" s="173" t="s">
        <v>564</v>
      </c>
      <c r="E561" s="174">
        <v>2</v>
      </c>
      <c r="F561" s="175"/>
      <c r="G561" s="176">
        <f>ROUND(E561*F561,2)</f>
        <v>0</v>
      </c>
      <c r="H561" s="175"/>
      <c r="I561" s="176">
        <f>ROUND(E561*H561,2)</f>
        <v>0</v>
      </c>
      <c r="J561" s="175"/>
      <c r="K561" s="176">
        <f>ROUND(E561*J561,2)</f>
        <v>0</v>
      </c>
      <c r="L561" s="176">
        <v>21</v>
      </c>
      <c r="M561" s="176">
        <f>G561*(1+L561/100)</f>
        <v>0</v>
      </c>
      <c r="N561" s="176">
        <v>6.0000000000000001E-3</v>
      </c>
      <c r="O561" s="176">
        <f>ROUND(E561*N561,2)</f>
        <v>0.01</v>
      </c>
      <c r="P561" s="176">
        <v>0</v>
      </c>
      <c r="Q561" s="176">
        <f>ROUND(E561*P561,2)</f>
        <v>0</v>
      </c>
      <c r="R561" s="176"/>
      <c r="S561" s="176" t="s">
        <v>166</v>
      </c>
      <c r="T561" s="177" t="s">
        <v>167</v>
      </c>
      <c r="U561" s="163">
        <v>0</v>
      </c>
      <c r="V561" s="163">
        <f>ROUND(E561*U561,2)</f>
        <v>0</v>
      </c>
      <c r="W561" s="163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 t="s">
        <v>207</v>
      </c>
      <c r="AH561" s="154"/>
      <c r="AI561" s="154"/>
      <c r="AJ561" s="154"/>
      <c r="AK561" s="154"/>
      <c r="AL561" s="154"/>
      <c r="AM561" s="154"/>
      <c r="AN561" s="154"/>
      <c r="AO561" s="154"/>
      <c r="AP561" s="154"/>
      <c r="AQ561" s="154"/>
      <c r="AR561" s="154"/>
      <c r="AS561" s="154"/>
      <c r="AT561" s="154"/>
      <c r="AU561" s="154"/>
      <c r="AV561" s="154"/>
      <c r="AW561" s="154"/>
      <c r="AX561" s="154"/>
      <c r="AY561" s="154"/>
      <c r="AZ561" s="154"/>
      <c r="BA561" s="154"/>
      <c r="BB561" s="154"/>
      <c r="BC561" s="154"/>
      <c r="BD561" s="154"/>
      <c r="BE561" s="154"/>
      <c r="BF561" s="154"/>
      <c r="BG561" s="154"/>
      <c r="BH561" s="154"/>
    </row>
    <row r="562" spans="1:60" outlineLevel="1" x14ac:dyDescent="0.25">
      <c r="A562" s="161"/>
      <c r="B562" s="162"/>
      <c r="C562" s="191" t="s">
        <v>97</v>
      </c>
      <c r="D562" s="185"/>
      <c r="E562" s="186">
        <v>2</v>
      </c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 t="s">
        <v>212</v>
      </c>
      <c r="AH562" s="154">
        <v>0</v>
      </c>
      <c r="AI562" s="154"/>
      <c r="AJ562" s="154"/>
      <c r="AK562" s="154"/>
      <c r="AL562" s="154"/>
      <c r="AM562" s="154"/>
      <c r="AN562" s="154"/>
      <c r="AO562" s="154"/>
      <c r="AP562" s="154"/>
      <c r="AQ562" s="154"/>
      <c r="AR562" s="154"/>
      <c r="AS562" s="154"/>
      <c r="AT562" s="154"/>
      <c r="AU562" s="154"/>
      <c r="AV562" s="154"/>
      <c r="AW562" s="154"/>
      <c r="AX562" s="154"/>
      <c r="AY562" s="154"/>
      <c r="AZ562" s="154"/>
      <c r="BA562" s="154"/>
      <c r="BB562" s="154"/>
      <c r="BC562" s="154"/>
      <c r="BD562" s="154"/>
      <c r="BE562" s="154"/>
      <c r="BF562" s="154"/>
      <c r="BG562" s="154"/>
      <c r="BH562" s="154"/>
    </row>
    <row r="563" spans="1:60" x14ac:dyDescent="0.25">
      <c r="A563" s="165" t="s">
        <v>161</v>
      </c>
      <c r="B563" s="166" t="s">
        <v>108</v>
      </c>
      <c r="C563" s="180" t="s">
        <v>109</v>
      </c>
      <c r="D563" s="167"/>
      <c r="E563" s="168"/>
      <c r="F563" s="169"/>
      <c r="G563" s="169">
        <f>SUMIF(AG564:AG572,"&lt;&gt;NOR",G564:G572)</f>
        <v>0</v>
      </c>
      <c r="H563" s="169"/>
      <c r="I563" s="169">
        <f>SUM(I564:I572)</f>
        <v>0</v>
      </c>
      <c r="J563" s="169"/>
      <c r="K563" s="169">
        <f>SUM(K564:K572)</f>
        <v>0</v>
      </c>
      <c r="L563" s="169"/>
      <c r="M563" s="169">
        <f>SUM(M564:M572)</f>
        <v>0</v>
      </c>
      <c r="N563" s="169"/>
      <c r="O563" s="169">
        <f>SUM(O564:O572)</f>
        <v>0</v>
      </c>
      <c r="P563" s="169"/>
      <c r="Q563" s="169">
        <f>SUM(Q564:Q572)</f>
        <v>0</v>
      </c>
      <c r="R563" s="169"/>
      <c r="S563" s="169"/>
      <c r="T563" s="170"/>
      <c r="U563" s="164"/>
      <c r="V563" s="164">
        <f>SUM(V564:V572)</f>
        <v>11.18</v>
      </c>
      <c r="W563" s="164"/>
      <c r="AG563" t="s">
        <v>162</v>
      </c>
    </row>
    <row r="564" spans="1:60" outlineLevel="1" x14ac:dyDescent="0.25">
      <c r="A564" s="171">
        <v>80</v>
      </c>
      <c r="B564" s="172" t="s">
        <v>633</v>
      </c>
      <c r="C564" s="181" t="s">
        <v>634</v>
      </c>
      <c r="D564" s="173" t="s">
        <v>226</v>
      </c>
      <c r="E564" s="174">
        <v>302.233</v>
      </c>
      <c r="F564" s="175"/>
      <c r="G564" s="176">
        <f>ROUND(E564*F564,2)</f>
        <v>0</v>
      </c>
      <c r="H564" s="175"/>
      <c r="I564" s="176">
        <f>ROUND(E564*H564,2)</f>
        <v>0</v>
      </c>
      <c r="J564" s="175"/>
      <c r="K564" s="176">
        <f>ROUND(E564*J564,2)</f>
        <v>0</v>
      </c>
      <c r="L564" s="176">
        <v>21</v>
      </c>
      <c r="M564" s="176">
        <f>G564*(1+L564/100)</f>
        <v>0</v>
      </c>
      <c r="N564" s="176">
        <v>0</v>
      </c>
      <c r="O564" s="176">
        <f>ROUND(E564*N564,2)</f>
        <v>0</v>
      </c>
      <c r="P564" s="176">
        <v>0</v>
      </c>
      <c r="Q564" s="176">
        <f>ROUND(E564*P564,2)</f>
        <v>0</v>
      </c>
      <c r="R564" s="176" t="s">
        <v>435</v>
      </c>
      <c r="S564" s="176" t="s">
        <v>206</v>
      </c>
      <c r="T564" s="177" t="s">
        <v>206</v>
      </c>
      <c r="U564" s="163">
        <v>3.6999999999999998E-2</v>
      </c>
      <c r="V564" s="163">
        <f>ROUND(E564*U564,2)</f>
        <v>11.18</v>
      </c>
      <c r="W564" s="163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 t="s">
        <v>207</v>
      </c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  <c r="BD564" s="154"/>
      <c r="BE564" s="154"/>
      <c r="BF564" s="154"/>
      <c r="BG564" s="154"/>
      <c r="BH564" s="154"/>
    </row>
    <row r="565" spans="1:60" outlineLevel="1" x14ac:dyDescent="0.25">
      <c r="A565" s="161"/>
      <c r="B565" s="162"/>
      <c r="C565" s="263" t="s">
        <v>635</v>
      </c>
      <c r="D565" s="264"/>
      <c r="E565" s="264"/>
      <c r="F565" s="264"/>
      <c r="G565" s="264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 t="s">
        <v>209</v>
      </c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</row>
    <row r="566" spans="1:60" outlineLevel="1" x14ac:dyDescent="0.25">
      <c r="A566" s="161"/>
      <c r="B566" s="162"/>
      <c r="C566" s="191" t="s">
        <v>636</v>
      </c>
      <c r="D566" s="185"/>
      <c r="E566" s="186">
        <v>194.41</v>
      </c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 t="s">
        <v>212</v>
      </c>
      <c r="AH566" s="154">
        <v>0</v>
      </c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</row>
    <row r="567" spans="1:60" outlineLevel="1" x14ac:dyDescent="0.25">
      <c r="A567" s="161"/>
      <c r="B567" s="162"/>
      <c r="C567" s="191" t="s">
        <v>439</v>
      </c>
      <c r="D567" s="185"/>
      <c r="E567" s="186">
        <v>10.862500000000001</v>
      </c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 t="s">
        <v>212</v>
      </c>
      <c r="AH567" s="154">
        <v>0</v>
      </c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  <c r="BD567" s="154"/>
      <c r="BE567" s="154"/>
      <c r="BF567" s="154"/>
      <c r="BG567" s="154"/>
      <c r="BH567" s="154"/>
    </row>
    <row r="568" spans="1:60" outlineLevel="1" x14ac:dyDescent="0.25">
      <c r="A568" s="161"/>
      <c r="B568" s="162"/>
      <c r="C568" s="191" t="s">
        <v>440</v>
      </c>
      <c r="D568" s="185"/>
      <c r="E568" s="186">
        <v>8.7614999999999998</v>
      </c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 t="s">
        <v>212</v>
      </c>
      <c r="AH568" s="154">
        <v>0</v>
      </c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</row>
    <row r="569" spans="1:60" outlineLevel="1" x14ac:dyDescent="0.25">
      <c r="A569" s="161"/>
      <c r="B569" s="162"/>
      <c r="C569" s="191" t="s">
        <v>478</v>
      </c>
      <c r="D569" s="185"/>
      <c r="E569" s="186">
        <v>63.32</v>
      </c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 t="s">
        <v>212</v>
      </c>
      <c r="AH569" s="154">
        <v>0</v>
      </c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  <c r="BD569" s="154"/>
      <c r="BE569" s="154"/>
      <c r="BF569" s="154"/>
      <c r="BG569" s="154"/>
      <c r="BH569" s="154"/>
    </row>
    <row r="570" spans="1:60" outlineLevel="1" x14ac:dyDescent="0.25">
      <c r="A570" s="161"/>
      <c r="B570" s="162"/>
      <c r="C570" s="191" t="s">
        <v>442</v>
      </c>
      <c r="D570" s="185"/>
      <c r="E570" s="186">
        <v>7.35</v>
      </c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 t="s">
        <v>212</v>
      </c>
      <c r="AH570" s="154">
        <v>0</v>
      </c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</row>
    <row r="571" spans="1:60" outlineLevel="1" x14ac:dyDescent="0.25">
      <c r="A571" s="161"/>
      <c r="B571" s="162"/>
      <c r="C571" s="191" t="s">
        <v>637</v>
      </c>
      <c r="D571" s="185"/>
      <c r="E571" s="186">
        <v>13.02</v>
      </c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 t="s">
        <v>212</v>
      </c>
      <c r="AH571" s="154">
        <v>0</v>
      </c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</row>
    <row r="572" spans="1:60" outlineLevel="1" x14ac:dyDescent="0.25">
      <c r="A572" s="161"/>
      <c r="B572" s="162"/>
      <c r="C572" s="191" t="s">
        <v>444</v>
      </c>
      <c r="D572" s="185"/>
      <c r="E572" s="186">
        <v>4.5090000000000003</v>
      </c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 t="s">
        <v>212</v>
      </c>
      <c r="AH572" s="154">
        <v>0</v>
      </c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</row>
    <row r="573" spans="1:60" x14ac:dyDescent="0.25">
      <c r="A573" s="165" t="s">
        <v>161</v>
      </c>
      <c r="B573" s="166" t="s">
        <v>110</v>
      </c>
      <c r="C573" s="180" t="s">
        <v>111</v>
      </c>
      <c r="D573" s="167"/>
      <c r="E573" s="168"/>
      <c r="F573" s="169"/>
      <c r="G573" s="169">
        <f>SUMIF(AG574:AG575,"&lt;&gt;NOR",G574:G575)</f>
        <v>0</v>
      </c>
      <c r="H573" s="169"/>
      <c r="I573" s="169">
        <f>SUM(I574:I575)</f>
        <v>0</v>
      </c>
      <c r="J573" s="169"/>
      <c r="K573" s="169">
        <f>SUM(K574:K575)</f>
        <v>0</v>
      </c>
      <c r="L573" s="169"/>
      <c r="M573" s="169">
        <f>SUM(M574:M575)</f>
        <v>0</v>
      </c>
      <c r="N573" s="169"/>
      <c r="O573" s="169">
        <f>SUM(O574:O575)</f>
        <v>8.86</v>
      </c>
      <c r="P573" s="169"/>
      <c r="Q573" s="169">
        <f>SUM(Q574:Q575)</f>
        <v>0</v>
      </c>
      <c r="R573" s="169"/>
      <c r="S573" s="169"/>
      <c r="T573" s="170"/>
      <c r="U573" s="164"/>
      <c r="V573" s="164">
        <f>SUM(V574:V575)</f>
        <v>14.46</v>
      </c>
      <c r="W573" s="164"/>
      <c r="AG573" t="s">
        <v>162</v>
      </c>
    </row>
    <row r="574" spans="1:60" outlineLevel="1" x14ac:dyDescent="0.25">
      <c r="A574" s="171">
        <v>81</v>
      </c>
      <c r="B574" s="172" t="s">
        <v>638</v>
      </c>
      <c r="C574" s="181" t="s">
        <v>639</v>
      </c>
      <c r="D574" s="173" t="s">
        <v>537</v>
      </c>
      <c r="E574" s="174">
        <v>25</v>
      </c>
      <c r="F574" s="175"/>
      <c r="G574" s="176">
        <f>ROUND(E574*F574,2)</f>
        <v>0</v>
      </c>
      <c r="H574" s="175"/>
      <c r="I574" s="176">
        <f>ROUND(E574*H574,2)</f>
        <v>0</v>
      </c>
      <c r="J574" s="175"/>
      <c r="K574" s="176">
        <f>ROUND(E574*J574,2)</f>
        <v>0</v>
      </c>
      <c r="L574" s="176">
        <v>21</v>
      </c>
      <c r="M574" s="176">
        <f>G574*(1+L574/100)</f>
        <v>0</v>
      </c>
      <c r="N574" s="176">
        <v>0.35428999999999999</v>
      </c>
      <c r="O574" s="176">
        <f>ROUND(E574*N574,2)</f>
        <v>8.86</v>
      </c>
      <c r="P574" s="176">
        <v>0</v>
      </c>
      <c r="Q574" s="176">
        <f>ROUND(E574*P574,2)</f>
        <v>0</v>
      </c>
      <c r="R574" s="176" t="s">
        <v>475</v>
      </c>
      <c r="S574" s="176" t="s">
        <v>206</v>
      </c>
      <c r="T574" s="177" t="s">
        <v>206</v>
      </c>
      <c r="U574" s="163">
        <v>0.57855000000000001</v>
      </c>
      <c r="V574" s="163">
        <f>ROUND(E574*U574,2)</f>
        <v>14.46</v>
      </c>
      <c r="W574" s="163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 t="s">
        <v>207</v>
      </c>
      <c r="AH574" s="154"/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  <c r="AV574" s="154"/>
      <c r="AW574" s="154"/>
      <c r="AX574" s="154"/>
      <c r="AY574" s="154"/>
      <c r="AZ574" s="154"/>
      <c r="BA574" s="154"/>
      <c r="BB574" s="154"/>
      <c r="BC574" s="154"/>
      <c r="BD574" s="154"/>
      <c r="BE574" s="154"/>
      <c r="BF574" s="154"/>
      <c r="BG574" s="154"/>
      <c r="BH574" s="154"/>
    </row>
    <row r="575" spans="1:60" outlineLevel="1" x14ac:dyDescent="0.25">
      <c r="A575" s="161"/>
      <c r="B575" s="162"/>
      <c r="C575" s="191" t="s">
        <v>640</v>
      </c>
      <c r="D575" s="185"/>
      <c r="E575" s="186">
        <v>25</v>
      </c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 t="s">
        <v>212</v>
      </c>
      <c r="AH575" s="154">
        <v>0</v>
      </c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154"/>
      <c r="AZ575" s="154"/>
      <c r="BA575" s="154"/>
      <c r="BB575" s="154"/>
      <c r="BC575" s="154"/>
      <c r="BD575" s="154"/>
      <c r="BE575" s="154"/>
      <c r="BF575" s="154"/>
      <c r="BG575" s="154"/>
      <c r="BH575" s="154"/>
    </row>
    <row r="576" spans="1:60" x14ac:dyDescent="0.25">
      <c r="A576" s="165" t="s">
        <v>161</v>
      </c>
      <c r="B576" s="166" t="s">
        <v>112</v>
      </c>
      <c r="C576" s="180" t="s">
        <v>113</v>
      </c>
      <c r="D576" s="167"/>
      <c r="E576" s="168"/>
      <c r="F576" s="169"/>
      <c r="G576" s="169">
        <f>SUMIF(AG577:AG595,"&lt;&gt;NOR",G577:G595)</f>
        <v>0</v>
      </c>
      <c r="H576" s="169"/>
      <c r="I576" s="169">
        <f>SUM(I577:I595)</f>
        <v>0</v>
      </c>
      <c r="J576" s="169"/>
      <c r="K576" s="169">
        <f>SUM(K577:K595)</f>
        <v>0</v>
      </c>
      <c r="L576" s="169"/>
      <c r="M576" s="169">
        <f>SUM(M577:M595)</f>
        <v>0</v>
      </c>
      <c r="N576" s="169"/>
      <c r="O576" s="169">
        <f>SUM(O577:O595)</f>
        <v>0</v>
      </c>
      <c r="P576" s="169"/>
      <c r="Q576" s="169">
        <f>SUM(Q577:Q595)</f>
        <v>220.31</v>
      </c>
      <c r="R576" s="169"/>
      <c r="S576" s="169"/>
      <c r="T576" s="170"/>
      <c r="U576" s="164"/>
      <c r="V576" s="164">
        <f>SUM(V577:V595)</f>
        <v>2.2000000000000002</v>
      </c>
      <c r="W576" s="164"/>
      <c r="AG576" t="s">
        <v>162</v>
      </c>
    </row>
    <row r="577" spans="1:60" outlineLevel="1" x14ac:dyDescent="0.25">
      <c r="A577" s="171">
        <v>82</v>
      </c>
      <c r="B577" s="172" t="s">
        <v>641</v>
      </c>
      <c r="C577" s="181" t="s">
        <v>642</v>
      </c>
      <c r="D577" s="173" t="s">
        <v>537</v>
      </c>
      <c r="E577" s="174">
        <v>69</v>
      </c>
      <c r="F577" s="175"/>
      <c r="G577" s="176">
        <f>ROUND(E577*F577,2)</f>
        <v>0</v>
      </c>
      <c r="H577" s="175"/>
      <c r="I577" s="176">
        <f>ROUND(E577*H577,2)</f>
        <v>0</v>
      </c>
      <c r="J577" s="175"/>
      <c r="K577" s="176">
        <f>ROUND(E577*J577,2)</f>
        <v>0</v>
      </c>
      <c r="L577" s="176">
        <v>21</v>
      </c>
      <c r="M577" s="176">
        <f>G577*(1+L577/100)</f>
        <v>0</v>
      </c>
      <c r="N577" s="176">
        <v>0</v>
      </c>
      <c r="O577" s="176">
        <f>ROUND(E577*N577,2)</f>
        <v>0</v>
      </c>
      <c r="P577" s="176">
        <v>0.56999999999999995</v>
      </c>
      <c r="Q577" s="176">
        <f>ROUND(E577*P577,2)</f>
        <v>39.33</v>
      </c>
      <c r="R577" s="176"/>
      <c r="S577" s="176" t="s">
        <v>166</v>
      </c>
      <c r="T577" s="177" t="s">
        <v>167</v>
      </c>
      <c r="U577" s="163">
        <v>0</v>
      </c>
      <c r="V577" s="163">
        <f>ROUND(E577*U577,2)</f>
        <v>0</v>
      </c>
      <c r="W577" s="163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 t="s">
        <v>207</v>
      </c>
      <c r="AH577" s="154"/>
      <c r="AI577" s="154"/>
      <c r="AJ577" s="154"/>
      <c r="AK577" s="154"/>
      <c r="AL577" s="154"/>
      <c r="AM577" s="154"/>
      <c r="AN577" s="154"/>
      <c r="AO577" s="154"/>
      <c r="AP577" s="154"/>
      <c r="AQ577" s="154"/>
      <c r="AR577" s="154"/>
      <c r="AS577" s="154"/>
      <c r="AT577" s="154"/>
      <c r="AU577" s="154"/>
      <c r="AV577" s="154"/>
      <c r="AW577" s="154"/>
      <c r="AX577" s="154"/>
      <c r="AY577" s="154"/>
      <c r="AZ577" s="154"/>
      <c r="BA577" s="154"/>
      <c r="BB577" s="154"/>
      <c r="BC577" s="154"/>
      <c r="BD577" s="154"/>
      <c r="BE577" s="154"/>
      <c r="BF577" s="154"/>
      <c r="BG577" s="154"/>
      <c r="BH577" s="154"/>
    </row>
    <row r="578" spans="1:60" outlineLevel="1" x14ac:dyDescent="0.25">
      <c r="A578" s="161"/>
      <c r="B578" s="162"/>
      <c r="C578" s="191" t="s">
        <v>643</v>
      </c>
      <c r="D578" s="185"/>
      <c r="E578" s="186">
        <v>69</v>
      </c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 t="s">
        <v>212</v>
      </c>
      <c r="AH578" s="154">
        <v>0</v>
      </c>
      <c r="AI578" s="154"/>
      <c r="AJ578" s="154"/>
      <c r="AK578" s="154"/>
      <c r="AL578" s="154"/>
      <c r="AM578" s="154"/>
      <c r="AN578" s="154"/>
      <c r="AO578" s="154"/>
      <c r="AP578" s="154"/>
      <c r="AQ578" s="154"/>
      <c r="AR578" s="154"/>
      <c r="AS578" s="154"/>
      <c r="AT578" s="154"/>
      <c r="AU578" s="154"/>
      <c r="AV578" s="154"/>
      <c r="AW578" s="154"/>
      <c r="AX578" s="154"/>
      <c r="AY578" s="154"/>
      <c r="AZ578" s="154"/>
      <c r="BA578" s="154"/>
      <c r="BB578" s="154"/>
      <c r="BC578" s="154"/>
      <c r="BD578" s="154"/>
      <c r="BE578" s="154"/>
      <c r="BF578" s="154"/>
      <c r="BG578" s="154"/>
      <c r="BH578" s="154"/>
    </row>
    <row r="579" spans="1:60" outlineLevel="1" x14ac:dyDescent="0.25">
      <c r="A579" s="171">
        <v>83</v>
      </c>
      <c r="B579" s="172" t="s">
        <v>644</v>
      </c>
      <c r="C579" s="181" t="s">
        <v>645</v>
      </c>
      <c r="D579" s="173" t="s">
        <v>537</v>
      </c>
      <c r="E579" s="174">
        <v>165</v>
      </c>
      <c r="F579" s="175"/>
      <c r="G579" s="176">
        <f>ROUND(E579*F579,2)</f>
        <v>0</v>
      </c>
      <c r="H579" s="175"/>
      <c r="I579" s="176">
        <f>ROUND(E579*H579,2)</f>
        <v>0</v>
      </c>
      <c r="J579" s="175"/>
      <c r="K579" s="176">
        <f>ROUND(E579*J579,2)</f>
        <v>0</v>
      </c>
      <c r="L579" s="176">
        <v>21</v>
      </c>
      <c r="M579" s="176">
        <f>G579*(1+L579/100)</f>
        <v>0</v>
      </c>
      <c r="N579" s="176">
        <v>0</v>
      </c>
      <c r="O579" s="176">
        <f>ROUND(E579*N579,2)</f>
        <v>0</v>
      </c>
      <c r="P579" s="176">
        <v>1.02</v>
      </c>
      <c r="Q579" s="176">
        <f>ROUND(E579*P579,2)</f>
        <v>168.3</v>
      </c>
      <c r="R579" s="176"/>
      <c r="S579" s="176" t="s">
        <v>166</v>
      </c>
      <c r="T579" s="177" t="s">
        <v>167</v>
      </c>
      <c r="U579" s="163">
        <v>0</v>
      </c>
      <c r="V579" s="163">
        <f>ROUND(E579*U579,2)</f>
        <v>0</v>
      </c>
      <c r="W579" s="163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 t="s">
        <v>207</v>
      </c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  <c r="BC579" s="154"/>
      <c r="BD579" s="154"/>
      <c r="BE579" s="154"/>
      <c r="BF579" s="154"/>
      <c r="BG579" s="154"/>
      <c r="BH579" s="154"/>
    </row>
    <row r="580" spans="1:60" outlineLevel="1" x14ac:dyDescent="0.25">
      <c r="A580" s="161"/>
      <c r="B580" s="162"/>
      <c r="C580" s="191" t="s">
        <v>646</v>
      </c>
      <c r="D580" s="185"/>
      <c r="E580" s="186">
        <v>165</v>
      </c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 t="s">
        <v>212</v>
      </c>
      <c r="AH580" s="154">
        <v>0</v>
      </c>
      <c r="AI580" s="154"/>
      <c r="AJ580" s="154"/>
      <c r="AK580" s="154"/>
      <c r="AL580" s="154"/>
      <c r="AM580" s="154"/>
      <c r="AN580" s="154"/>
      <c r="AO580" s="154"/>
      <c r="AP580" s="154"/>
      <c r="AQ580" s="154"/>
      <c r="AR580" s="154"/>
      <c r="AS580" s="154"/>
      <c r="AT580" s="154"/>
      <c r="AU580" s="154"/>
      <c r="AV580" s="154"/>
      <c r="AW580" s="154"/>
      <c r="AX580" s="154"/>
      <c r="AY580" s="154"/>
      <c r="AZ580" s="154"/>
      <c r="BA580" s="154"/>
      <c r="BB580" s="154"/>
      <c r="BC580" s="154"/>
      <c r="BD580" s="154"/>
      <c r="BE580" s="154"/>
      <c r="BF580" s="154"/>
      <c r="BG580" s="154"/>
      <c r="BH580" s="154"/>
    </row>
    <row r="581" spans="1:60" outlineLevel="1" x14ac:dyDescent="0.25">
      <c r="A581" s="171">
        <v>84</v>
      </c>
      <c r="B581" s="172" t="s">
        <v>647</v>
      </c>
      <c r="C581" s="181" t="s">
        <v>648</v>
      </c>
      <c r="D581" s="173" t="s">
        <v>564</v>
      </c>
      <c r="E581" s="174">
        <v>4</v>
      </c>
      <c r="F581" s="175"/>
      <c r="G581" s="176">
        <f>ROUND(E581*F581,2)</f>
        <v>0</v>
      </c>
      <c r="H581" s="175"/>
      <c r="I581" s="176">
        <f>ROUND(E581*H581,2)</f>
        <v>0</v>
      </c>
      <c r="J581" s="175"/>
      <c r="K581" s="176">
        <f>ROUND(E581*J581,2)</f>
        <v>0</v>
      </c>
      <c r="L581" s="176">
        <v>21</v>
      </c>
      <c r="M581" s="176">
        <f>G581*(1+L581/100)</f>
        <v>0</v>
      </c>
      <c r="N581" s="176">
        <v>0</v>
      </c>
      <c r="O581" s="176">
        <f>ROUND(E581*N581,2)</f>
        <v>0</v>
      </c>
      <c r="P581" s="176">
        <v>3.1697199999999999</v>
      </c>
      <c r="Q581" s="176">
        <f>ROUND(E581*P581,2)</f>
        <v>12.68</v>
      </c>
      <c r="R581" s="176"/>
      <c r="S581" s="176" t="s">
        <v>166</v>
      </c>
      <c r="T581" s="177" t="s">
        <v>649</v>
      </c>
      <c r="U581" s="163">
        <v>0</v>
      </c>
      <c r="V581" s="163">
        <f>ROUND(E581*U581,2)</f>
        <v>0</v>
      </c>
      <c r="W581" s="163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 t="s">
        <v>207</v>
      </c>
      <c r="AH581" s="154"/>
      <c r="AI581" s="154"/>
      <c r="AJ581" s="154"/>
      <c r="AK581" s="154"/>
      <c r="AL581" s="154"/>
      <c r="AM581" s="154"/>
      <c r="AN581" s="154"/>
      <c r="AO581" s="154"/>
      <c r="AP581" s="154"/>
      <c r="AQ581" s="154"/>
      <c r="AR581" s="154"/>
      <c r="AS581" s="154"/>
      <c r="AT581" s="154"/>
      <c r="AU581" s="154"/>
      <c r="AV581" s="154"/>
      <c r="AW581" s="154"/>
      <c r="AX581" s="154"/>
      <c r="AY581" s="154"/>
      <c r="AZ581" s="154"/>
      <c r="BA581" s="154"/>
      <c r="BB581" s="154"/>
      <c r="BC581" s="154"/>
      <c r="BD581" s="154"/>
      <c r="BE581" s="154"/>
      <c r="BF581" s="154"/>
      <c r="BG581" s="154"/>
      <c r="BH581" s="154"/>
    </row>
    <row r="582" spans="1:60" outlineLevel="1" x14ac:dyDescent="0.25">
      <c r="A582" s="161"/>
      <c r="B582" s="162"/>
      <c r="C582" s="191" t="s">
        <v>650</v>
      </c>
      <c r="D582" s="185"/>
      <c r="E582" s="186">
        <v>4</v>
      </c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 t="s">
        <v>212</v>
      </c>
      <c r="AH582" s="154">
        <v>0</v>
      </c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</row>
    <row r="583" spans="1:60" ht="20.399999999999999" outlineLevel="1" x14ac:dyDescent="0.25">
      <c r="A583" s="171">
        <v>85</v>
      </c>
      <c r="B583" s="172" t="s">
        <v>449</v>
      </c>
      <c r="C583" s="181" t="s">
        <v>450</v>
      </c>
      <c r="D583" s="173" t="s">
        <v>451</v>
      </c>
      <c r="E583" s="174">
        <v>220.30887999999999</v>
      </c>
      <c r="F583" s="175"/>
      <c r="G583" s="176">
        <f>ROUND(E583*F583,2)</f>
        <v>0</v>
      </c>
      <c r="H583" s="175"/>
      <c r="I583" s="176">
        <f>ROUND(E583*H583,2)</f>
        <v>0</v>
      </c>
      <c r="J583" s="175"/>
      <c r="K583" s="176">
        <f>ROUND(E583*J583,2)</f>
        <v>0</v>
      </c>
      <c r="L583" s="176">
        <v>21</v>
      </c>
      <c r="M583" s="176">
        <f>G583*(1+L583/100)</f>
        <v>0</v>
      </c>
      <c r="N583" s="176">
        <v>0</v>
      </c>
      <c r="O583" s="176">
        <f>ROUND(E583*N583,2)</f>
        <v>0</v>
      </c>
      <c r="P583" s="176">
        <v>0</v>
      </c>
      <c r="Q583" s="176">
        <f>ROUND(E583*P583,2)</f>
        <v>0</v>
      </c>
      <c r="R583" s="176" t="s">
        <v>435</v>
      </c>
      <c r="S583" s="176" t="s">
        <v>206</v>
      </c>
      <c r="T583" s="177" t="s">
        <v>206</v>
      </c>
      <c r="U583" s="163">
        <v>0.01</v>
      </c>
      <c r="V583" s="163">
        <f>ROUND(E583*U583,2)</f>
        <v>2.2000000000000002</v>
      </c>
      <c r="W583" s="163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 t="s">
        <v>452</v>
      </c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</row>
    <row r="584" spans="1:60" outlineLevel="1" x14ac:dyDescent="0.25">
      <c r="A584" s="161"/>
      <c r="B584" s="162"/>
      <c r="C584" s="191" t="s">
        <v>453</v>
      </c>
      <c r="D584" s="185"/>
      <c r="E584" s="186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 t="s">
        <v>212</v>
      </c>
      <c r="AH584" s="154">
        <v>0</v>
      </c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</row>
    <row r="585" spans="1:60" outlineLevel="1" x14ac:dyDescent="0.25">
      <c r="A585" s="161"/>
      <c r="B585" s="162"/>
      <c r="C585" s="191" t="s">
        <v>651</v>
      </c>
      <c r="D585" s="185"/>
      <c r="E585" s="186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 t="s">
        <v>212</v>
      </c>
      <c r="AH585" s="154">
        <v>0</v>
      </c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</row>
    <row r="586" spans="1:60" outlineLevel="1" x14ac:dyDescent="0.25">
      <c r="A586" s="161"/>
      <c r="B586" s="162"/>
      <c r="C586" s="191" t="s">
        <v>652</v>
      </c>
      <c r="D586" s="185"/>
      <c r="E586" s="186">
        <v>220.30887999999999</v>
      </c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 t="s">
        <v>212</v>
      </c>
      <c r="AH586" s="154">
        <v>0</v>
      </c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</row>
    <row r="587" spans="1:60" outlineLevel="1" x14ac:dyDescent="0.25">
      <c r="A587" s="171">
        <v>86</v>
      </c>
      <c r="B587" s="172" t="s">
        <v>456</v>
      </c>
      <c r="C587" s="181" t="s">
        <v>457</v>
      </c>
      <c r="D587" s="173" t="s">
        <v>451</v>
      </c>
      <c r="E587" s="174">
        <v>1982.7799199999999</v>
      </c>
      <c r="F587" s="175"/>
      <c r="G587" s="176">
        <f>ROUND(E587*F587,2)</f>
        <v>0</v>
      </c>
      <c r="H587" s="175"/>
      <c r="I587" s="176">
        <f>ROUND(E587*H587,2)</f>
        <v>0</v>
      </c>
      <c r="J587" s="175"/>
      <c r="K587" s="176">
        <f>ROUND(E587*J587,2)</f>
        <v>0</v>
      </c>
      <c r="L587" s="176">
        <v>21</v>
      </c>
      <c r="M587" s="176">
        <f>G587*(1+L587/100)</f>
        <v>0</v>
      </c>
      <c r="N587" s="176">
        <v>0</v>
      </c>
      <c r="O587" s="176">
        <f>ROUND(E587*N587,2)</f>
        <v>0</v>
      </c>
      <c r="P587" s="176">
        <v>0</v>
      </c>
      <c r="Q587" s="176">
        <f>ROUND(E587*P587,2)</f>
        <v>0</v>
      </c>
      <c r="R587" s="176" t="s">
        <v>435</v>
      </c>
      <c r="S587" s="176" t="s">
        <v>206</v>
      </c>
      <c r="T587" s="177" t="s">
        <v>206</v>
      </c>
      <c r="U587" s="163">
        <v>0</v>
      </c>
      <c r="V587" s="163">
        <f>ROUND(E587*U587,2)</f>
        <v>0</v>
      </c>
      <c r="W587" s="163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 t="s">
        <v>452</v>
      </c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</row>
    <row r="588" spans="1:60" outlineLevel="1" x14ac:dyDescent="0.25">
      <c r="A588" s="161"/>
      <c r="B588" s="162"/>
      <c r="C588" s="252" t="s">
        <v>653</v>
      </c>
      <c r="D588" s="253"/>
      <c r="E588" s="253"/>
      <c r="F588" s="253"/>
      <c r="G588" s="25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 t="s">
        <v>170</v>
      </c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</row>
    <row r="589" spans="1:60" outlineLevel="1" x14ac:dyDescent="0.25">
      <c r="A589" s="161"/>
      <c r="B589" s="162"/>
      <c r="C589" s="191" t="s">
        <v>453</v>
      </c>
      <c r="D589" s="185"/>
      <c r="E589" s="186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 t="s">
        <v>212</v>
      </c>
      <c r="AH589" s="154">
        <v>0</v>
      </c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</row>
    <row r="590" spans="1:60" outlineLevel="1" x14ac:dyDescent="0.25">
      <c r="A590" s="161"/>
      <c r="B590" s="162"/>
      <c r="C590" s="191" t="s">
        <v>651</v>
      </c>
      <c r="D590" s="185"/>
      <c r="E590" s="186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 t="s">
        <v>212</v>
      </c>
      <c r="AH590" s="154">
        <v>0</v>
      </c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</row>
    <row r="591" spans="1:60" outlineLevel="1" x14ac:dyDescent="0.25">
      <c r="A591" s="161"/>
      <c r="B591" s="162"/>
      <c r="C591" s="191" t="s">
        <v>654</v>
      </c>
      <c r="D591" s="185"/>
      <c r="E591" s="186">
        <v>1982.7799199999999</v>
      </c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 t="s">
        <v>212</v>
      </c>
      <c r="AH591" s="154">
        <v>0</v>
      </c>
      <c r="AI591" s="154"/>
      <c r="AJ591" s="154"/>
      <c r="AK591" s="154"/>
      <c r="AL591" s="154"/>
      <c r="AM591" s="154"/>
      <c r="AN591" s="154"/>
      <c r="AO591" s="154"/>
      <c r="AP591" s="154"/>
      <c r="AQ591" s="154"/>
      <c r="AR591" s="154"/>
      <c r="AS591" s="154"/>
      <c r="AT591" s="154"/>
      <c r="AU591" s="154"/>
      <c r="AV591" s="154"/>
      <c r="AW591" s="154"/>
      <c r="AX591" s="154"/>
      <c r="AY591" s="154"/>
      <c r="AZ591" s="154"/>
      <c r="BA591" s="154"/>
      <c r="BB591" s="154"/>
      <c r="BC591" s="154"/>
      <c r="BD591" s="154"/>
      <c r="BE591" s="154"/>
      <c r="BF591" s="154"/>
      <c r="BG591" s="154"/>
      <c r="BH591" s="154"/>
    </row>
    <row r="592" spans="1:60" outlineLevel="1" x14ac:dyDescent="0.25">
      <c r="A592" s="171">
        <v>87</v>
      </c>
      <c r="B592" s="172" t="s">
        <v>459</v>
      </c>
      <c r="C592" s="181" t="s">
        <v>460</v>
      </c>
      <c r="D592" s="173" t="s">
        <v>451</v>
      </c>
      <c r="E592" s="174">
        <v>220.30887999999999</v>
      </c>
      <c r="F592" s="175"/>
      <c r="G592" s="176">
        <f>ROUND(E592*F592,2)</f>
        <v>0</v>
      </c>
      <c r="H592" s="175"/>
      <c r="I592" s="176">
        <f>ROUND(E592*H592,2)</f>
        <v>0</v>
      </c>
      <c r="J592" s="175"/>
      <c r="K592" s="176">
        <f>ROUND(E592*J592,2)</f>
        <v>0</v>
      </c>
      <c r="L592" s="176">
        <v>21</v>
      </c>
      <c r="M592" s="176">
        <f>G592*(1+L592/100)</f>
        <v>0</v>
      </c>
      <c r="N592" s="176">
        <v>0</v>
      </c>
      <c r="O592" s="176">
        <f>ROUND(E592*N592,2)</f>
        <v>0</v>
      </c>
      <c r="P592" s="176">
        <v>0</v>
      </c>
      <c r="Q592" s="176">
        <f>ROUND(E592*P592,2)</f>
        <v>0</v>
      </c>
      <c r="R592" s="176" t="s">
        <v>461</v>
      </c>
      <c r="S592" s="176" t="s">
        <v>206</v>
      </c>
      <c r="T592" s="177" t="s">
        <v>206</v>
      </c>
      <c r="U592" s="163">
        <v>0</v>
      </c>
      <c r="V592" s="163">
        <f>ROUND(E592*U592,2)</f>
        <v>0</v>
      </c>
      <c r="W592" s="163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 t="s">
        <v>452</v>
      </c>
      <c r="AH592" s="154"/>
      <c r="AI592" s="154"/>
      <c r="AJ592" s="154"/>
      <c r="AK592" s="154"/>
      <c r="AL592" s="154"/>
      <c r="AM592" s="154"/>
      <c r="AN592" s="154"/>
      <c r="AO592" s="154"/>
      <c r="AP592" s="154"/>
      <c r="AQ592" s="154"/>
      <c r="AR592" s="154"/>
      <c r="AS592" s="154"/>
      <c r="AT592" s="154"/>
      <c r="AU592" s="154"/>
      <c r="AV592" s="154"/>
      <c r="AW592" s="154"/>
      <c r="AX592" s="154"/>
      <c r="AY592" s="154"/>
      <c r="AZ592" s="154"/>
      <c r="BA592" s="154"/>
      <c r="BB592" s="154"/>
      <c r="BC592" s="154"/>
      <c r="BD592" s="154"/>
      <c r="BE592" s="154"/>
      <c r="BF592" s="154"/>
      <c r="BG592" s="154"/>
      <c r="BH592" s="154"/>
    </row>
    <row r="593" spans="1:60" outlineLevel="1" x14ac:dyDescent="0.25">
      <c r="A593" s="161"/>
      <c r="B593" s="162"/>
      <c r="C593" s="191" t="s">
        <v>453</v>
      </c>
      <c r="D593" s="185"/>
      <c r="E593" s="186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54"/>
      <c r="Y593" s="154"/>
      <c r="Z593" s="154"/>
      <c r="AA593" s="154"/>
      <c r="AB593" s="154"/>
      <c r="AC593" s="154"/>
      <c r="AD593" s="154"/>
      <c r="AE593" s="154"/>
      <c r="AF593" s="154"/>
      <c r="AG593" s="154" t="s">
        <v>212</v>
      </c>
      <c r="AH593" s="154">
        <v>0</v>
      </c>
      <c r="AI593" s="154"/>
      <c r="AJ593" s="154"/>
      <c r="AK593" s="154"/>
      <c r="AL593" s="154"/>
      <c r="AM593" s="154"/>
      <c r="AN593" s="154"/>
      <c r="AO593" s="154"/>
      <c r="AP593" s="154"/>
      <c r="AQ593" s="154"/>
      <c r="AR593" s="154"/>
      <c r="AS593" s="154"/>
      <c r="AT593" s="154"/>
      <c r="AU593" s="154"/>
      <c r="AV593" s="154"/>
      <c r="AW593" s="154"/>
      <c r="AX593" s="154"/>
      <c r="AY593" s="154"/>
      <c r="AZ593" s="154"/>
      <c r="BA593" s="154"/>
      <c r="BB593" s="154"/>
      <c r="BC593" s="154"/>
      <c r="BD593" s="154"/>
      <c r="BE593" s="154"/>
      <c r="BF593" s="154"/>
      <c r="BG593" s="154"/>
      <c r="BH593" s="154"/>
    </row>
    <row r="594" spans="1:60" outlineLevel="1" x14ac:dyDescent="0.25">
      <c r="A594" s="161"/>
      <c r="B594" s="162"/>
      <c r="C594" s="191" t="s">
        <v>651</v>
      </c>
      <c r="D594" s="185"/>
      <c r="E594" s="186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 t="s">
        <v>212</v>
      </c>
      <c r="AH594" s="154">
        <v>0</v>
      </c>
      <c r="AI594" s="154"/>
      <c r="AJ594" s="154"/>
      <c r="AK594" s="154"/>
      <c r="AL594" s="154"/>
      <c r="AM594" s="154"/>
      <c r="AN594" s="154"/>
      <c r="AO594" s="154"/>
      <c r="AP594" s="154"/>
      <c r="AQ594" s="154"/>
      <c r="AR594" s="154"/>
      <c r="AS594" s="154"/>
      <c r="AT594" s="154"/>
      <c r="AU594" s="154"/>
      <c r="AV594" s="154"/>
      <c r="AW594" s="154"/>
      <c r="AX594" s="154"/>
      <c r="AY594" s="154"/>
      <c r="AZ594" s="154"/>
      <c r="BA594" s="154"/>
      <c r="BB594" s="154"/>
      <c r="BC594" s="154"/>
      <c r="BD594" s="154"/>
      <c r="BE594" s="154"/>
      <c r="BF594" s="154"/>
      <c r="BG594" s="154"/>
      <c r="BH594" s="154"/>
    </row>
    <row r="595" spans="1:60" outlineLevel="1" x14ac:dyDescent="0.25">
      <c r="A595" s="161"/>
      <c r="B595" s="162"/>
      <c r="C595" s="191" t="s">
        <v>652</v>
      </c>
      <c r="D595" s="185"/>
      <c r="E595" s="186">
        <v>220.30887999999999</v>
      </c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 t="s">
        <v>212</v>
      </c>
      <c r="AH595" s="154">
        <v>0</v>
      </c>
      <c r="AI595" s="154"/>
      <c r="AJ595" s="154"/>
      <c r="AK595" s="154"/>
      <c r="AL595" s="154"/>
      <c r="AM595" s="154"/>
      <c r="AN595" s="154"/>
      <c r="AO595" s="154"/>
      <c r="AP595" s="154"/>
      <c r="AQ595" s="154"/>
      <c r="AR595" s="154"/>
      <c r="AS595" s="154"/>
      <c r="AT595" s="154"/>
      <c r="AU595" s="154"/>
      <c r="AV595" s="154"/>
      <c r="AW595" s="154"/>
      <c r="AX595" s="154"/>
      <c r="AY595" s="154"/>
      <c r="AZ595" s="154"/>
      <c r="BA595" s="154"/>
      <c r="BB595" s="154"/>
      <c r="BC595" s="154"/>
      <c r="BD595" s="154"/>
      <c r="BE595" s="154"/>
      <c r="BF595" s="154"/>
      <c r="BG595" s="154"/>
      <c r="BH595" s="154"/>
    </row>
    <row r="596" spans="1:60" x14ac:dyDescent="0.25">
      <c r="A596" s="165" t="s">
        <v>161</v>
      </c>
      <c r="B596" s="166" t="s">
        <v>114</v>
      </c>
      <c r="C596" s="180" t="s">
        <v>115</v>
      </c>
      <c r="D596" s="167"/>
      <c r="E596" s="168"/>
      <c r="F596" s="169"/>
      <c r="G596" s="169">
        <f>SUMIF(AG597:AG602,"&lt;&gt;NOR",G597:G602)</f>
        <v>0</v>
      </c>
      <c r="H596" s="169"/>
      <c r="I596" s="169">
        <f>SUM(I597:I602)</f>
        <v>0</v>
      </c>
      <c r="J596" s="169"/>
      <c r="K596" s="169">
        <f>SUM(K597:K602)</f>
        <v>0</v>
      </c>
      <c r="L596" s="169"/>
      <c r="M596" s="169">
        <f>SUM(M597:M602)</f>
        <v>0</v>
      </c>
      <c r="N596" s="169"/>
      <c r="O596" s="169">
        <f>SUM(O597:O602)</f>
        <v>0</v>
      </c>
      <c r="P596" s="169"/>
      <c r="Q596" s="169">
        <f>SUM(Q597:Q602)</f>
        <v>0</v>
      </c>
      <c r="R596" s="169"/>
      <c r="S596" s="169"/>
      <c r="T596" s="170"/>
      <c r="U596" s="164"/>
      <c r="V596" s="164">
        <f>SUM(V597:V602)</f>
        <v>218.42</v>
      </c>
      <c r="W596" s="164"/>
      <c r="AG596" t="s">
        <v>162</v>
      </c>
    </row>
    <row r="597" spans="1:60" outlineLevel="1" x14ac:dyDescent="0.25">
      <c r="A597" s="171">
        <v>88</v>
      </c>
      <c r="B597" s="172" t="s">
        <v>655</v>
      </c>
      <c r="C597" s="181" t="s">
        <v>656</v>
      </c>
      <c r="D597" s="173" t="s">
        <v>451</v>
      </c>
      <c r="E597" s="174">
        <v>2195.1280900000002</v>
      </c>
      <c r="F597" s="175"/>
      <c r="G597" s="176">
        <f>ROUND(E597*F597,2)</f>
        <v>0</v>
      </c>
      <c r="H597" s="175"/>
      <c r="I597" s="176">
        <f>ROUND(E597*H597,2)</f>
        <v>0</v>
      </c>
      <c r="J597" s="175"/>
      <c r="K597" s="176">
        <f>ROUND(E597*J597,2)</f>
        <v>0</v>
      </c>
      <c r="L597" s="176">
        <v>21</v>
      </c>
      <c r="M597" s="176">
        <f>G597*(1+L597/100)</f>
        <v>0</v>
      </c>
      <c r="N597" s="176">
        <v>0</v>
      </c>
      <c r="O597" s="176">
        <f>ROUND(E597*N597,2)</f>
        <v>0</v>
      </c>
      <c r="P597" s="176">
        <v>0</v>
      </c>
      <c r="Q597" s="176">
        <f>ROUND(E597*P597,2)</f>
        <v>0</v>
      </c>
      <c r="R597" s="176" t="s">
        <v>475</v>
      </c>
      <c r="S597" s="176" t="s">
        <v>206</v>
      </c>
      <c r="T597" s="177" t="s">
        <v>206</v>
      </c>
      <c r="U597" s="163">
        <v>9.9500000000000005E-2</v>
      </c>
      <c r="V597" s="163">
        <f>ROUND(E597*U597,2)</f>
        <v>218.42</v>
      </c>
      <c r="W597" s="163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 t="s">
        <v>657</v>
      </c>
      <c r="AH597" s="154"/>
      <c r="AI597" s="154"/>
      <c r="AJ597" s="154"/>
      <c r="AK597" s="154"/>
      <c r="AL597" s="154"/>
      <c r="AM597" s="154"/>
      <c r="AN597" s="154"/>
      <c r="AO597" s="154"/>
      <c r="AP597" s="154"/>
      <c r="AQ597" s="154"/>
      <c r="AR597" s="154"/>
      <c r="AS597" s="154"/>
      <c r="AT597" s="154"/>
      <c r="AU597" s="154"/>
      <c r="AV597" s="154"/>
      <c r="AW597" s="154"/>
      <c r="AX597" s="154"/>
      <c r="AY597" s="154"/>
      <c r="AZ597" s="154"/>
      <c r="BA597" s="154"/>
      <c r="BB597" s="154"/>
      <c r="BC597" s="154"/>
      <c r="BD597" s="154"/>
      <c r="BE597" s="154"/>
      <c r="BF597" s="154"/>
      <c r="BG597" s="154"/>
      <c r="BH597" s="154"/>
    </row>
    <row r="598" spans="1:60" outlineLevel="1" x14ac:dyDescent="0.25">
      <c r="A598" s="161"/>
      <c r="B598" s="162"/>
      <c r="C598" s="263" t="s">
        <v>658</v>
      </c>
      <c r="D598" s="264"/>
      <c r="E598" s="264"/>
      <c r="F598" s="264"/>
      <c r="G598" s="264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 t="s">
        <v>209</v>
      </c>
      <c r="AH598" s="154"/>
      <c r="AI598" s="154"/>
      <c r="AJ598" s="154"/>
      <c r="AK598" s="154"/>
      <c r="AL598" s="154"/>
      <c r="AM598" s="154"/>
      <c r="AN598" s="154"/>
      <c r="AO598" s="154"/>
      <c r="AP598" s="154"/>
      <c r="AQ598" s="154"/>
      <c r="AR598" s="154"/>
      <c r="AS598" s="154"/>
      <c r="AT598" s="154"/>
      <c r="AU598" s="154"/>
      <c r="AV598" s="154"/>
      <c r="AW598" s="154"/>
      <c r="AX598" s="154"/>
      <c r="AY598" s="154"/>
      <c r="AZ598" s="154"/>
      <c r="BA598" s="154"/>
      <c r="BB598" s="154"/>
      <c r="BC598" s="154"/>
      <c r="BD598" s="154"/>
      <c r="BE598" s="154"/>
      <c r="BF598" s="154"/>
      <c r="BG598" s="154"/>
      <c r="BH598" s="154"/>
    </row>
    <row r="599" spans="1:60" outlineLevel="1" x14ac:dyDescent="0.25">
      <c r="A599" s="161"/>
      <c r="B599" s="162"/>
      <c r="C599" s="254" t="s">
        <v>659</v>
      </c>
      <c r="D599" s="255"/>
      <c r="E599" s="255"/>
      <c r="F599" s="255"/>
      <c r="G599" s="255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 t="s">
        <v>170</v>
      </c>
      <c r="AH599" s="154"/>
      <c r="AI599" s="154"/>
      <c r="AJ599" s="154"/>
      <c r="AK599" s="154"/>
      <c r="AL599" s="154"/>
      <c r="AM599" s="154"/>
      <c r="AN599" s="154"/>
      <c r="AO599" s="154"/>
      <c r="AP599" s="154"/>
      <c r="AQ599" s="154"/>
      <c r="AR599" s="154"/>
      <c r="AS599" s="154"/>
      <c r="AT599" s="154"/>
      <c r="AU599" s="154"/>
      <c r="AV599" s="154"/>
      <c r="AW599" s="154"/>
      <c r="AX599" s="154"/>
      <c r="AY599" s="154"/>
      <c r="AZ599" s="154"/>
      <c r="BA599" s="154"/>
      <c r="BB599" s="154"/>
      <c r="BC599" s="154"/>
      <c r="BD599" s="154"/>
      <c r="BE599" s="154"/>
      <c r="BF599" s="154"/>
      <c r="BG599" s="154"/>
      <c r="BH599" s="154"/>
    </row>
    <row r="600" spans="1:60" outlineLevel="1" x14ac:dyDescent="0.25">
      <c r="A600" s="161"/>
      <c r="B600" s="162"/>
      <c r="C600" s="191" t="s">
        <v>660</v>
      </c>
      <c r="D600" s="185"/>
      <c r="E600" s="186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 t="s">
        <v>212</v>
      </c>
      <c r="AH600" s="154">
        <v>0</v>
      </c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</row>
    <row r="601" spans="1:60" outlineLevel="1" x14ac:dyDescent="0.25">
      <c r="A601" s="161"/>
      <c r="B601" s="162"/>
      <c r="C601" s="191" t="s">
        <v>661</v>
      </c>
      <c r="D601" s="185"/>
      <c r="E601" s="186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 t="s">
        <v>212</v>
      </c>
      <c r="AH601" s="154">
        <v>0</v>
      </c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</row>
    <row r="602" spans="1:60" outlineLevel="1" x14ac:dyDescent="0.25">
      <c r="A602" s="161"/>
      <c r="B602" s="162"/>
      <c r="C602" s="191" t="s">
        <v>662</v>
      </c>
      <c r="D602" s="185"/>
      <c r="E602" s="186">
        <v>2195.1280900000002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 t="s">
        <v>212</v>
      </c>
      <c r="AH602" s="154">
        <v>0</v>
      </c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</row>
    <row r="603" spans="1:60" x14ac:dyDescent="0.25">
      <c r="A603" s="165" t="s">
        <v>161</v>
      </c>
      <c r="B603" s="166" t="s">
        <v>131</v>
      </c>
      <c r="C603" s="180" t="s">
        <v>132</v>
      </c>
      <c r="D603" s="167"/>
      <c r="E603" s="168"/>
      <c r="F603" s="169"/>
      <c r="G603" s="169">
        <f>SUMIF(AG604:AG611,"&lt;&gt;NOR",G604:G611)</f>
        <v>0</v>
      </c>
      <c r="H603" s="169"/>
      <c r="I603" s="169">
        <f>SUM(I604:I611)</f>
        <v>0</v>
      </c>
      <c r="J603" s="169"/>
      <c r="K603" s="169">
        <f>SUM(K604:K611)</f>
        <v>0</v>
      </c>
      <c r="L603" s="169"/>
      <c r="M603" s="169">
        <f>SUM(M604:M611)</f>
        <v>0</v>
      </c>
      <c r="N603" s="169"/>
      <c r="O603" s="169">
        <f>SUM(O604:O611)</f>
        <v>1.85</v>
      </c>
      <c r="P603" s="169"/>
      <c r="Q603" s="169">
        <f>SUM(Q604:Q611)</f>
        <v>0</v>
      </c>
      <c r="R603" s="169"/>
      <c r="S603" s="169"/>
      <c r="T603" s="170"/>
      <c r="U603" s="164"/>
      <c r="V603" s="164">
        <f>SUM(V604:V611)</f>
        <v>10.45</v>
      </c>
      <c r="W603" s="164"/>
      <c r="AG603" t="s">
        <v>162</v>
      </c>
    </row>
    <row r="604" spans="1:60" outlineLevel="1" x14ac:dyDescent="0.25">
      <c r="A604" s="171">
        <v>89</v>
      </c>
      <c r="B604" s="172" t="s">
        <v>663</v>
      </c>
      <c r="C604" s="181" t="s">
        <v>664</v>
      </c>
      <c r="D604" s="173" t="s">
        <v>226</v>
      </c>
      <c r="E604" s="174">
        <v>19.899999999999999</v>
      </c>
      <c r="F604" s="175"/>
      <c r="G604" s="176">
        <f>ROUND(E604*F604,2)</f>
        <v>0</v>
      </c>
      <c r="H604" s="175"/>
      <c r="I604" s="176">
        <f>ROUND(E604*H604,2)</f>
        <v>0</v>
      </c>
      <c r="J604" s="175"/>
      <c r="K604" s="176">
        <f>ROUND(E604*J604,2)</f>
        <v>0</v>
      </c>
      <c r="L604" s="176">
        <v>21</v>
      </c>
      <c r="M604" s="176">
        <f>G604*(1+L604/100)</f>
        <v>0</v>
      </c>
      <c r="N604" s="176">
        <v>9.2999999999999999E-2</v>
      </c>
      <c r="O604" s="176">
        <f>ROUND(E604*N604,2)</f>
        <v>1.85</v>
      </c>
      <c r="P604" s="176">
        <v>0</v>
      </c>
      <c r="Q604" s="176">
        <f>ROUND(E604*P604,2)</f>
        <v>0</v>
      </c>
      <c r="R604" s="176"/>
      <c r="S604" s="176" t="s">
        <v>206</v>
      </c>
      <c r="T604" s="177" t="s">
        <v>206</v>
      </c>
      <c r="U604" s="163">
        <v>0.52500000000000002</v>
      </c>
      <c r="V604" s="163">
        <f>ROUND(E604*U604,2)</f>
        <v>10.45</v>
      </c>
      <c r="W604" s="163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 t="s">
        <v>665</v>
      </c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</row>
    <row r="605" spans="1:60" outlineLevel="1" x14ac:dyDescent="0.25">
      <c r="A605" s="161"/>
      <c r="B605" s="162"/>
      <c r="C605" s="191" t="s">
        <v>228</v>
      </c>
      <c r="D605" s="185"/>
      <c r="E605" s="186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 t="s">
        <v>212</v>
      </c>
      <c r="AH605" s="154">
        <v>0</v>
      </c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</row>
    <row r="606" spans="1:60" outlineLevel="1" x14ac:dyDescent="0.25">
      <c r="A606" s="161"/>
      <c r="B606" s="162"/>
      <c r="C606" s="191" t="s">
        <v>237</v>
      </c>
      <c r="D606" s="185"/>
      <c r="E606" s="186">
        <v>5.88</v>
      </c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 t="s">
        <v>212</v>
      </c>
      <c r="AH606" s="154">
        <v>0</v>
      </c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</row>
    <row r="607" spans="1:60" outlineLevel="1" x14ac:dyDescent="0.25">
      <c r="A607" s="161"/>
      <c r="B607" s="162"/>
      <c r="C607" s="191" t="s">
        <v>238</v>
      </c>
      <c r="D607" s="185"/>
      <c r="E607" s="186">
        <v>5.88</v>
      </c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 t="s">
        <v>212</v>
      </c>
      <c r="AH607" s="154">
        <v>0</v>
      </c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</row>
    <row r="608" spans="1:60" outlineLevel="1" x14ac:dyDescent="0.25">
      <c r="A608" s="161"/>
      <c r="B608" s="162"/>
      <c r="C608" s="191" t="s">
        <v>239</v>
      </c>
      <c r="D608" s="185"/>
      <c r="E608" s="186">
        <v>1.96</v>
      </c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 t="s">
        <v>212</v>
      </c>
      <c r="AH608" s="154">
        <v>0</v>
      </c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</row>
    <row r="609" spans="1:60" outlineLevel="1" x14ac:dyDescent="0.25">
      <c r="A609" s="161"/>
      <c r="B609" s="162"/>
      <c r="C609" s="191" t="s">
        <v>231</v>
      </c>
      <c r="D609" s="185"/>
      <c r="E609" s="186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 t="s">
        <v>212</v>
      </c>
      <c r="AH609" s="154">
        <v>0</v>
      </c>
      <c r="AI609" s="154"/>
      <c r="AJ609" s="154"/>
      <c r="AK609" s="154"/>
      <c r="AL609" s="154"/>
      <c r="AM609" s="154"/>
      <c r="AN609" s="154"/>
      <c r="AO609" s="154"/>
      <c r="AP609" s="154"/>
      <c r="AQ609" s="154"/>
      <c r="AR609" s="154"/>
      <c r="AS609" s="154"/>
      <c r="AT609" s="154"/>
      <c r="AU609" s="154"/>
      <c r="AV609" s="154"/>
      <c r="AW609" s="154"/>
      <c r="AX609" s="154"/>
      <c r="AY609" s="154"/>
      <c r="AZ609" s="154"/>
      <c r="BA609" s="154"/>
      <c r="BB609" s="154"/>
      <c r="BC609" s="154"/>
      <c r="BD609" s="154"/>
      <c r="BE609" s="154"/>
      <c r="BF609" s="154"/>
      <c r="BG609" s="154"/>
      <c r="BH609" s="154"/>
    </row>
    <row r="610" spans="1:60" outlineLevel="1" x14ac:dyDescent="0.25">
      <c r="A610" s="161"/>
      <c r="B610" s="162"/>
      <c r="C610" s="191" t="s">
        <v>240</v>
      </c>
      <c r="D610" s="185"/>
      <c r="E610" s="186">
        <v>2.06</v>
      </c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 t="s">
        <v>212</v>
      </c>
      <c r="AH610" s="154">
        <v>0</v>
      </c>
      <c r="AI610" s="154"/>
      <c r="AJ610" s="154"/>
      <c r="AK610" s="154"/>
      <c r="AL610" s="154"/>
      <c r="AM610" s="154"/>
      <c r="AN610" s="154"/>
      <c r="AO610" s="154"/>
      <c r="AP610" s="154"/>
      <c r="AQ610" s="154"/>
      <c r="AR610" s="154"/>
      <c r="AS610" s="154"/>
      <c r="AT610" s="154"/>
      <c r="AU610" s="154"/>
      <c r="AV610" s="154"/>
      <c r="AW610" s="154"/>
      <c r="AX610" s="154"/>
      <c r="AY610" s="154"/>
      <c r="AZ610" s="154"/>
      <c r="BA610" s="154"/>
      <c r="BB610" s="154"/>
      <c r="BC610" s="154"/>
      <c r="BD610" s="154"/>
      <c r="BE610" s="154"/>
      <c r="BF610" s="154"/>
      <c r="BG610" s="154"/>
      <c r="BH610" s="154"/>
    </row>
    <row r="611" spans="1:60" outlineLevel="1" x14ac:dyDescent="0.25">
      <c r="A611" s="161"/>
      <c r="B611" s="162"/>
      <c r="C611" s="191" t="s">
        <v>241</v>
      </c>
      <c r="D611" s="185"/>
      <c r="E611" s="186">
        <v>4.12</v>
      </c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 t="s">
        <v>212</v>
      </c>
      <c r="AH611" s="154">
        <v>0</v>
      </c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  <c r="AS611" s="154"/>
      <c r="AT611" s="154"/>
      <c r="AU611" s="154"/>
      <c r="AV611" s="154"/>
      <c r="AW611" s="154"/>
      <c r="AX611" s="154"/>
      <c r="AY611" s="154"/>
      <c r="AZ611" s="154"/>
      <c r="BA611" s="154"/>
      <c r="BB611" s="154"/>
      <c r="BC611" s="154"/>
      <c r="BD611" s="154"/>
      <c r="BE611" s="154"/>
      <c r="BF611" s="154"/>
      <c r="BG611" s="154"/>
      <c r="BH611" s="154"/>
    </row>
    <row r="612" spans="1:60" x14ac:dyDescent="0.25">
      <c r="A612" s="5"/>
      <c r="B612" s="6"/>
      <c r="C612" s="182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AE612">
        <v>15</v>
      </c>
      <c r="AF612">
        <v>21</v>
      </c>
    </row>
    <row r="613" spans="1:60" x14ac:dyDescent="0.25">
      <c r="A613" s="157"/>
      <c r="B613" s="158" t="s">
        <v>29</v>
      </c>
      <c r="C613" s="183"/>
      <c r="D613" s="159"/>
      <c r="E613" s="160"/>
      <c r="F613" s="160"/>
      <c r="G613" s="179">
        <f>G8+G295+G338+G372+G396+G428+G558+G563+G573+G576+G596+G603</f>
        <v>0</v>
      </c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AE613">
        <f>SUMIF(L7:L611,AE612,G7:G611)</f>
        <v>0</v>
      </c>
      <c r="AF613">
        <f>SUMIF(L7:L611,AF612,G7:G611)</f>
        <v>0</v>
      </c>
      <c r="AG613" t="s">
        <v>197</v>
      </c>
    </row>
    <row r="614" spans="1:60" x14ac:dyDescent="0.25">
      <c r="A614" s="265" t="s">
        <v>666</v>
      </c>
      <c r="B614" s="265"/>
      <c r="C614" s="182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60" x14ac:dyDescent="0.25">
      <c r="A615" s="5"/>
      <c r="B615" s="6" t="s">
        <v>667</v>
      </c>
      <c r="C615" s="182" t="s">
        <v>668</v>
      </c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AG615" t="s">
        <v>669</v>
      </c>
    </row>
    <row r="616" spans="1:60" x14ac:dyDescent="0.25">
      <c r="A616" s="5"/>
      <c r="B616" s="6" t="s">
        <v>670</v>
      </c>
      <c r="C616" s="182" t="s">
        <v>671</v>
      </c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AG616" t="s">
        <v>672</v>
      </c>
    </row>
    <row r="617" spans="1:60" x14ac:dyDescent="0.25">
      <c r="A617" s="5"/>
      <c r="B617" s="6"/>
      <c r="C617" s="182" t="s">
        <v>673</v>
      </c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AG617" t="s">
        <v>674</v>
      </c>
    </row>
    <row r="618" spans="1:60" x14ac:dyDescent="0.25">
      <c r="A618" s="5"/>
      <c r="B618" s="6"/>
      <c r="C618" s="182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60" x14ac:dyDescent="0.25">
      <c r="C619" s="184"/>
      <c r="D619" s="145"/>
      <c r="AG619" t="s">
        <v>199</v>
      </c>
    </row>
    <row r="620" spans="1:60" x14ac:dyDescent="0.25">
      <c r="D620" s="145"/>
    </row>
    <row r="621" spans="1:60" x14ac:dyDescent="0.25">
      <c r="D621" s="145"/>
    </row>
    <row r="622" spans="1:60" x14ac:dyDescent="0.25">
      <c r="D622" s="145"/>
    </row>
    <row r="623" spans="1:60" x14ac:dyDescent="0.25">
      <c r="D623" s="145"/>
    </row>
    <row r="624" spans="1:60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 objects="1" scenarios="1"/>
  <mergeCells count="66">
    <mergeCell ref="A1:G1"/>
    <mergeCell ref="C2:G2"/>
    <mergeCell ref="C3:G3"/>
    <mergeCell ref="C4:G4"/>
    <mergeCell ref="A614:B614"/>
    <mergeCell ref="C10:G10"/>
    <mergeCell ref="C11:G11"/>
    <mergeCell ref="C20:G20"/>
    <mergeCell ref="C28:G28"/>
    <mergeCell ref="C38:G38"/>
    <mergeCell ref="C230:G230"/>
    <mergeCell ref="C47:G47"/>
    <mergeCell ref="C52:G52"/>
    <mergeCell ref="C95:G95"/>
    <mergeCell ref="C99:G99"/>
    <mergeCell ref="C103:G103"/>
    <mergeCell ref="C129:G129"/>
    <mergeCell ref="C146:G146"/>
    <mergeCell ref="C149:G149"/>
    <mergeCell ref="C152:G152"/>
    <mergeCell ref="C171:G171"/>
    <mergeCell ref="C205:G205"/>
    <mergeCell ref="C416:G416"/>
    <mergeCell ref="C234:G234"/>
    <mergeCell ref="C238:G238"/>
    <mergeCell ref="C242:G242"/>
    <mergeCell ref="C251:G251"/>
    <mergeCell ref="C255:G255"/>
    <mergeCell ref="C264:G264"/>
    <mergeCell ref="C265:G265"/>
    <mergeCell ref="C350:G350"/>
    <mergeCell ref="C384:G384"/>
    <mergeCell ref="C398:G398"/>
    <mergeCell ref="C404:G404"/>
    <mergeCell ref="C483:G483"/>
    <mergeCell ref="C430:G430"/>
    <mergeCell ref="C442:G442"/>
    <mergeCell ref="C446:G446"/>
    <mergeCell ref="C449:G449"/>
    <mergeCell ref="C453:G453"/>
    <mergeCell ref="C465:G465"/>
    <mergeCell ref="C466:G466"/>
    <mergeCell ref="C471:G471"/>
    <mergeCell ref="C472:G472"/>
    <mergeCell ref="C477:G477"/>
    <mergeCell ref="C478:G478"/>
    <mergeCell ref="C529:G529"/>
    <mergeCell ref="C484:G484"/>
    <mergeCell ref="C489:G489"/>
    <mergeCell ref="C490:G490"/>
    <mergeCell ref="C495:G495"/>
    <mergeCell ref="C496:G496"/>
    <mergeCell ref="C501:G501"/>
    <mergeCell ref="C506:G506"/>
    <mergeCell ref="C507:G507"/>
    <mergeCell ref="C514:G514"/>
    <mergeCell ref="C519:G519"/>
    <mergeCell ref="C524:G524"/>
    <mergeCell ref="C598:G598"/>
    <mergeCell ref="C599:G599"/>
    <mergeCell ref="C532:G532"/>
    <mergeCell ref="C535:G535"/>
    <mergeCell ref="C543:G543"/>
    <mergeCell ref="C548:G548"/>
    <mergeCell ref="C565:G565"/>
    <mergeCell ref="C588:G588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&amp;LSO-01.1.1 Rekonstrukce kanalizace -
stoka A, A-1, propoj A-1&amp;C&amp;P/&amp;N&amp;Rkvěten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64</v>
      </c>
      <c r="C3" s="257" t="s">
        <v>65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66</v>
      </c>
      <c r="C4" s="260" t="s">
        <v>67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91</v>
      </c>
      <c r="C8" s="180" t="s">
        <v>92</v>
      </c>
      <c r="D8" s="167"/>
      <c r="E8" s="168"/>
      <c r="F8" s="169"/>
      <c r="G8" s="169">
        <f>SUMIF(AG9:AG150,"&lt;&gt;NOR",G9:G150)</f>
        <v>0</v>
      </c>
      <c r="H8" s="169"/>
      <c r="I8" s="169">
        <f>SUM(I9:I150)</f>
        <v>0</v>
      </c>
      <c r="J8" s="169"/>
      <c r="K8" s="169">
        <f>SUM(K9:K150)</f>
        <v>0</v>
      </c>
      <c r="L8" s="169"/>
      <c r="M8" s="169">
        <f>SUM(M9:M150)</f>
        <v>0</v>
      </c>
      <c r="N8" s="169"/>
      <c r="O8" s="169">
        <f>SUM(O9:O150)</f>
        <v>247.73000000000002</v>
      </c>
      <c r="P8" s="169"/>
      <c r="Q8" s="169">
        <f>SUM(Q9:Q150)</f>
        <v>0</v>
      </c>
      <c r="R8" s="169"/>
      <c r="S8" s="169"/>
      <c r="T8" s="170"/>
      <c r="U8" s="164"/>
      <c r="V8" s="164">
        <f>SUM(V9:V150)</f>
        <v>940.24999999999989</v>
      </c>
      <c r="W8" s="164"/>
      <c r="AG8" t="s">
        <v>162</v>
      </c>
    </row>
    <row r="9" spans="1:60" ht="20.399999999999999" outlineLevel="1" x14ac:dyDescent="0.25">
      <c r="A9" s="171">
        <v>1</v>
      </c>
      <c r="B9" s="172" t="s">
        <v>202</v>
      </c>
      <c r="C9" s="181" t="s">
        <v>203</v>
      </c>
      <c r="D9" s="173" t="s">
        <v>204</v>
      </c>
      <c r="E9" s="174">
        <v>210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205</v>
      </c>
      <c r="S9" s="176" t="s">
        <v>206</v>
      </c>
      <c r="T9" s="177" t="s">
        <v>206</v>
      </c>
      <c r="U9" s="163">
        <v>0.20300000000000001</v>
      </c>
      <c r="V9" s="163">
        <f>ROUND(E9*U9,2)</f>
        <v>42.63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63" t="s">
        <v>208</v>
      </c>
      <c r="D10" s="264"/>
      <c r="E10" s="264"/>
      <c r="F10" s="264"/>
      <c r="G10" s="264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209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78" t="str">
        <f>C10</f>
        <v>na vzdálenost (výšku) od hladiny vody v jímce po výšku roviny proložené osou nejvyššího bodu výtlačného potrubí, odpadní potrubí v délce do 20 m,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254" t="s">
        <v>210</v>
      </c>
      <c r="D11" s="255"/>
      <c r="E11" s="255"/>
      <c r="F11" s="255"/>
      <c r="G11" s="255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170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91" t="s">
        <v>675</v>
      </c>
      <c r="D12" s="185"/>
      <c r="E12" s="186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212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92" t="s">
        <v>213</v>
      </c>
      <c r="D13" s="187"/>
      <c r="E13" s="188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212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93" t="s">
        <v>676</v>
      </c>
      <c r="D14" s="187"/>
      <c r="E14" s="188">
        <v>73.400000000000006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212</v>
      </c>
      <c r="AH14" s="154">
        <v>2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3" t="s">
        <v>677</v>
      </c>
      <c r="D15" s="187"/>
      <c r="E15" s="188">
        <v>2.9359999999999999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212</v>
      </c>
      <c r="AH15" s="154">
        <v>2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93" t="s">
        <v>678</v>
      </c>
      <c r="D16" s="187"/>
      <c r="E16" s="188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212</v>
      </c>
      <c r="AH16" s="154">
        <v>2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2" t="s">
        <v>217</v>
      </c>
      <c r="D17" s="187"/>
      <c r="E17" s="188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212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91" t="s">
        <v>679</v>
      </c>
      <c r="D18" s="185"/>
      <c r="E18" s="186">
        <v>210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212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0.399999999999999" outlineLevel="1" x14ac:dyDescent="0.25">
      <c r="A19" s="171">
        <v>2</v>
      </c>
      <c r="B19" s="172" t="s">
        <v>219</v>
      </c>
      <c r="C19" s="181" t="s">
        <v>220</v>
      </c>
      <c r="D19" s="173" t="s">
        <v>221</v>
      </c>
      <c r="E19" s="174">
        <v>21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205</v>
      </c>
      <c r="S19" s="176" t="s">
        <v>206</v>
      </c>
      <c r="T19" s="177" t="s">
        <v>206</v>
      </c>
      <c r="U19" s="163">
        <v>0</v>
      </c>
      <c r="V19" s="163">
        <f>ROUND(E19*U19,2)</f>
        <v>0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207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1" outlineLevel="1" x14ac:dyDescent="0.25">
      <c r="A20" s="161"/>
      <c r="B20" s="162"/>
      <c r="C20" s="263" t="s">
        <v>222</v>
      </c>
      <c r="D20" s="264"/>
      <c r="E20" s="264"/>
      <c r="F20" s="264"/>
      <c r="G20" s="264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209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78" t="str">
        <f>C20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91" t="s">
        <v>675</v>
      </c>
      <c r="D21" s="185"/>
      <c r="E21" s="18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212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92" t="s">
        <v>213</v>
      </c>
      <c r="D22" s="187"/>
      <c r="E22" s="188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212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93" t="s">
        <v>676</v>
      </c>
      <c r="D23" s="187"/>
      <c r="E23" s="188">
        <v>73.400000000000006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212</v>
      </c>
      <c r="AH23" s="154">
        <v>2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93" t="s">
        <v>677</v>
      </c>
      <c r="D24" s="187"/>
      <c r="E24" s="188">
        <v>2.9359999999999999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212</v>
      </c>
      <c r="AH24" s="154">
        <v>2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92" t="s">
        <v>217</v>
      </c>
      <c r="D25" s="187"/>
      <c r="E25" s="188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212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91" t="s">
        <v>680</v>
      </c>
      <c r="D26" s="185"/>
      <c r="E26" s="186">
        <v>21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212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0.399999999999999" outlineLevel="1" x14ac:dyDescent="0.25">
      <c r="A27" s="171">
        <v>3</v>
      </c>
      <c r="B27" s="172" t="s">
        <v>224</v>
      </c>
      <c r="C27" s="181" t="s">
        <v>225</v>
      </c>
      <c r="D27" s="173" t="s">
        <v>226</v>
      </c>
      <c r="E27" s="174">
        <v>22.8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1.0699999999999999E-2</v>
      </c>
      <c r="O27" s="176">
        <f>ROUND(E27*N27,2)</f>
        <v>0.24</v>
      </c>
      <c r="P27" s="176">
        <v>0</v>
      </c>
      <c r="Q27" s="176">
        <f>ROUND(E27*P27,2)</f>
        <v>0</v>
      </c>
      <c r="R27" s="176" t="s">
        <v>205</v>
      </c>
      <c r="S27" s="176" t="s">
        <v>206</v>
      </c>
      <c r="T27" s="177" t="s">
        <v>206</v>
      </c>
      <c r="U27" s="163">
        <v>0.90800000000000003</v>
      </c>
      <c r="V27" s="163">
        <f>ROUND(E27*U27,2)</f>
        <v>20.7</v>
      </c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207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1" outlineLevel="1" x14ac:dyDescent="0.25">
      <c r="A28" s="161"/>
      <c r="B28" s="162"/>
      <c r="C28" s="263" t="s">
        <v>227</v>
      </c>
      <c r="D28" s="264"/>
      <c r="E28" s="264"/>
      <c r="F28" s="264"/>
      <c r="G28" s="264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209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78" t="str">
        <f>C28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91" t="s">
        <v>228</v>
      </c>
      <c r="D29" s="185"/>
      <c r="E29" s="186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212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91" t="s">
        <v>681</v>
      </c>
      <c r="D30" s="185"/>
      <c r="E30" s="186">
        <v>18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212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1" t="s">
        <v>231</v>
      </c>
      <c r="D31" s="185"/>
      <c r="E31" s="186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212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91" t="s">
        <v>682</v>
      </c>
      <c r="D32" s="185"/>
      <c r="E32" s="186">
        <v>2.4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212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91" t="s">
        <v>683</v>
      </c>
      <c r="D33" s="185"/>
      <c r="E33" s="186">
        <v>2.4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212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71">
        <v>4</v>
      </c>
      <c r="B34" s="172" t="s">
        <v>235</v>
      </c>
      <c r="C34" s="181" t="s">
        <v>236</v>
      </c>
      <c r="D34" s="173" t="s">
        <v>226</v>
      </c>
      <c r="E34" s="174">
        <v>57.6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2.478E-2</v>
      </c>
      <c r="O34" s="176">
        <f>ROUND(E34*N34,2)</f>
        <v>1.43</v>
      </c>
      <c r="P34" s="176">
        <v>0</v>
      </c>
      <c r="Q34" s="176">
        <f>ROUND(E34*P34,2)</f>
        <v>0</v>
      </c>
      <c r="R34" s="176" t="s">
        <v>205</v>
      </c>
      <c r="S34" s="176" t="s">
        <v>206</v>
      </c>
      <c r="T34" s="177" t="s">
        <v>206</v>
      </c>
      <c r="U34" s="163">
        <v>0.54700000000000004</v>
      </c>
      <c r="V34" s="163">
        <f>ROUND(E34*U34,2)</f>
        <v>31.51</v>
      </c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207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21" outlineLevel="1" x14ac:dyDescent="0.25">
      <c r="A35" s="161"/>
      <c r="B35" s="162"/>
      <c r="C35" s="263" t="s">
        <v>227</v>
      </c>
      <c r="D35" s="264"/>
      <c r="E35" s="264"/>
      <c r="F35" s="264"/>
      <c r="G35" s="264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209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78" t="str">
        <f>C35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191" t="s">
        <v>228</v>
      </c>
      <c r="D36" s="185"/>
      <c r="E36" s="186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212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91" t="s">
        <v>684</v>
      </c>
      <c r="D37" s="185"/>
      <c r="E37" s="186">
        <v>18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212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91" t="s">
        <v>685</v>
      </c>
      <c r="D38" s="185"/>
      <c r="E38" s="186">
        <v>18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212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61"/>
      <c r="B39" s="162"/>
      <c r="C39" s="191" t="s">
        <v>686</v>
      </c>
      <c r="D39" s="185"/>
      <c r="E39" s="186">
        <v>16.8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212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1" t="s">
        <v>231</v>
      </c>
      <c r="D40" s="185"/>
      <c r="E40" s="186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212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61"/>
      <c r="B41" s="162"/>
      <c r="C41" s="191" t="s">
        <v>687</v>
      </c>
      <c r="D41" s="185"/>
      <c r="E41" s="186">
        <v>2.4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212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191" t="s">
        <v>688</v>
      </c>
      <c r="D42" s="185"/>
      <c r="E42" s="186">
        <v>2.4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212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71">
        <v>5</v>
      </c>
      <c r="B43" s="172" t="s">
        <v>242</v>
      </c>
      <c r="C43" s="181" t="s">
        <v>243</v>
      </c>
      <c r="D43" s="173" t="s">
        <v>244</v>
      </c>
      <c r="E43" s="174">
        <v>140.72399999999999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205</v>
      </c>
      <c r="S43" s="176" t="s">
        <v>206</v>
      </c>
      <c r="T43" s="177" t="s">
        <v>206</v>
      </c>
      <c r="U43" s="163">
        <v>1.7629999999999999</v>
      </c>
      <c r="V43" s="163">
        <f>ROUND(E43*U43,2)</f>
        <v>248.1</v>
      </c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207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263" t="s">
        <v>245</v>
      </c>
      <c r="D44" s="264"/>
      <c r="E44" s="264"/>
      <c r="F44" s="264"/>
      <c r="G44" s="264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209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1" t="s">
        <v>689</v>
      </c>
      <c r="D45" s="185"/>
      <c r="E45" s="186">
        <v>118.26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212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61"/>
      <c r="B46" s="162"/>
      <c r="C46" s="191" t="s">
        <v>690</v>
      </c>
      <c r="D46" s="185"/>
      <c r="E46" s="186">
        <v>22.463999999999999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212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71">
        <v>6</v>
      </c>
      <c r="B47" s="172" t="s">
        <v>249</v>
      </c>
      <c r="C47" s="181" t="s">
        <v>250</v>
      </c>
      <c r="D47" s="173" t="s">
        <v>244</v>
      </c>
      <c r="E47" s="174">
        <v>122.62074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205</v>
      </c>
      <c r="S47" s="176" t="s">
        <v>206</v>
      </c>
      <c r="T47" s="177" t="s">
        <v>206</v>
      </c>
      <c r="U47" s="163">
        <v>0.16</v>
      </c>
      <c r="V47" s="163">
        <f>ROUND(E47*U47,2)</f>
        <v>19.62</v>
      </c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207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1" outlineLevel="1" x14ac:dyDescent="0.25">
      <c r="A48" s="161"/>
      <c r="B48" s="162"/>
      <c r="C48" s="263" t="s">
        <v>251</v>
      </c>
      <c r="D48" s="264"/>
      <c r="E48" s="264"/>
      <c r="F48" s="264"/>
      <c r="G48" s="264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209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78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92" t="s">
        <v>213</v>
      </c>
      <c r="D49" s="187"/>
      <c r="E49" s="188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212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61"/>
      <c r="B50" s="162"/>
      <c r="C50" s="193" t="s">
        <v>691</v>
      </c>
      <c r="D50" s="187"/>
      <c r="E50" s="188">
        <v>248.28960000000001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212</v>
      </c>
      <c r="AH50" s="154">
        <v>2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61"/>
      <c r="B51" s="162"/>
      <c r="C51" s="193" t="s">
        <v>692</v>
      </c>
      <c r="D51" s="187"/>
      <c r="E51" s="188">
        <v>13.507199999999999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212</v>
      </c>
      <c r="AH51" s="154">
        <v>2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193" t="s">
        <v>693</v>
      </c>
      <c r="D52" s="187"/>
      <c r="E52" s="188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212</v>
      </c>
      <c r="AH52" s="154">
        <v>2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93" t="s">
        <v>278</v>
      </c>
      <c r="D53" s="187"/>
      <c r="E53" s="188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212</v>
      </c>
      <c r="AH53" s="154">
        <v>2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61"/>
      <c r="B54" s="162"/>
      <c r="C54" s="193" t="s">
        <v>279</v>
      </c>
      <c r="D54" s="187"/>
      <c r="E54" s="188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212</v>
      </c>
      <c r="AH54" s="154">
        <v>2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193" t="s">
        <v>694</v>
      </c>
      <c r="D55" s="187"/>
      <c r="E55" s="188">
        <v>-29.172000000000001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212</v>
      </c>
      <c r="AH55" s="154">
        <v>2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3" t="s">
        <v>695</v>
      </c>
      <c r="D56" s="187"/>
      <c r="E56" s="188">
        <v>-2.1779999999999999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212</v>
      </c>
      <c r="AH56" s="154">
        <v>2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93" t="s">
        <v>696</v>
      </c>
      <c r="D57" s="187"/>
      <c r="E57" s="188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212</v>
      </c>
      <c r="AH57" s="154">
        <v>2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93" t="s">
        <v>697</v>
      </c>
      <c r="D58" s="187"/>
      <c r="E58" s="188">
        <v>-7.5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212</v>
      </c>
      <c r="AH58" s="154">
        <v>2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94" t="s">
        <v>287</v>
      </c>
      <c r="D59" s="189"/>
      <c r="E59" s="190">
        <v>222.9468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212</v>
      </c>
      <c r="AH59" s="154">
        <v>3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61"/>
      <c r="B60" s="162"/>
      <c r="C60" s="192" t="s">
        <v>217</v>
      </c>
      <c r="D60" s="187"/>
      <c r="E60" s="188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212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91" t="s">
        <v>698</v>
      </c>
      <c r="D61" s="185"/>
      <c r="E61" s="186">
        <v>122.62074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212</v>
      </c>
      <c r="AH61" s="154">
        <v>0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71">
        <v>7</v>
      </c>
      <c r="B62" s="172" t="s">
        <v>289</v>
      </c>
      <c r="C62" s="181" t="s">
        <v>290</v>
      </c>
      <c r="D62" s="173" t="s">
        <v>244</v>
      </c>
      <c r="E62" s="174">
        <v>66.884039999999999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 t="s">
        <v>205</v>
      </c>
      <c r="S62" s="176" t="s">
        <v>206</v>
      </c>
      <c r="T62" s="177" t="s">
        <v>206</v>
      </c>
      <c r="U62" s="163">
        <v>0.53</v>
      </c>
      <c r="V62" s="163">
        <f>ROUND(E62*U62,2)</f>
        <v>35.450000000000003</v>
      </c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207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1" outlineLevel="1" x14ac:dyDescent="0.25">
      <c r="A63" s="161"/>
      <c r="B63" s="162"/>
      <c r="C63" s="263" t="s">
        <v>251</v>
      </c>
      <c r="D63" s="264"/>
      <c r="E63" s="264"/>
      <c r="F63" s="264"/>
      <c r="G63" s="264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209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78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91" t="s">
        <v>291</v>
      </c>
      <c r="D64" s="185"/>
      <c r="E64" s="186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212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91" t="s">
        <v>699</v>
      </c>
      <c r="D65" s="185"/>
      <c r="E65" s="186">
        <v>66.884039999999999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212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71">
        <v>8</v>
      </c>
      <c r="B66" s="172" t="s">
        <v>293</v>
      </c>
      <c r="C66" s="181" t="s">
        <v>294</v>
      </c>
      <c r="D66" s="173" t="s">
        <v>244</v>
      </c>
      <c r="E66" s="174">
        <v>33.442019999999999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 t="s">
        <v>205</v>
      </c>
      <c r="S66" s="176" t="s">
        <v>206</v>
      </c>
      <c r="T66" s="177" t="s">
        <v>206</v>
      </c>
      <c r="U66" s="163">
        <v>0.25</v>
      </c>
      <c r="V66" s="163">
        <f>ROUND(E66*U66,2)</f>
        <v>8.36</v>
      </c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207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21" outlineLevel="1" x14ac:dyDescent="0.25">
      <c r="A67" s="161"/>
      <c r="B67" s="162"/>
      <c r="C67" s="263" t="s">
        <v>251</v>
      </c>
      <c r="D67" s="264"/>
      <c r="E67" s="264"/>
      <c r="F67" s="264"/>
      <c r="G67" s="264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209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78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191" t="s">
        <v>291</v>
      </c>
      <c r="D68" s="185"/>
      <c r="E68" s="186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212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191" t="s">
        <v>700</v>
      </c>
      <c r="D69" s="185"/>
      <c r="E69" s="186">
        <v>33.442019999999999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212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5">
      <c r="A70" s="171">
        <v>9</v>
      </c>
      <c r="B70" s="172" t="s">
        <v>296</v>
      </c>
      <c r="C70" s="181" t="s">
        <v>297</v>
      </c>
      <c r="D70" s="173" t="s">
        <v>298</v>
      </c>
      <c r="E70" s="174">
        <v>436.32799999999997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8.5999999999999998E-4</v>
      </c>
      <c r="O70" s="176">
        <f>ROUND(E70*N70,2)</f>
        <v>0.38</v>
      </c>
      <c r="P70" s="176">
        <v>0</v>
      </c>
      <c r="Q70" s="176">
        <f>ROUND(E70*P70,2)</f>
        <v>0</v>
      </c>
      <c r="R70" s="176" t="s">
        <v>205</v>
      </c>
      <c r="S70" s="176" t="s">
        <v>206</v>
      </c>
      <c r="T70" s="177" t="s">
        <v>206</v>
      </c>
      <c r="U70" s="163">
        <v>0.47899999999999998</v>
      </c>
      <c r="V70" s="163">
        <f>ROUND(E70*U70,2)</f>
        <v>209</v>
      </c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207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263" t="s">
        <v>299</v>
      </c>
      <c r="D71" s="264"/>
      <c r="E71" s="264"/>
      <c r="F71" s="264"/>
      <c r="G71" s="264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209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191" t="s">
        <v>701</v>
      </c>
      <c r="D72" s="185"/>
      <c r="E72" s="186">
        <v>413.81599999999997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212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191" t="s">
        <v>702</v>
      </c>
      <c r="D73" s="185"/>
      <c r="E73" s="186">
        <v>22.512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212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71">
        <v>10</v>
      </c>
      <c r="B74" s="172" t="s">
        <v>336</v>
      </c>
      <c r="C74" s="181" t="s">
        <v>337</v>
      </c>
      <c r="D74" s="173" t="s">
        <v>298</v>
      </c>
      <c r="E74" s="174">
        <v>436.32799999999997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 t="s">
        <v>205</v>
      </c>
      <c r="S74" s="176" t="s">
        <v>206</v>
      </c>
      <c r="T74" s="177" t="s">
        <v>206</v>
      </c>
      <c r="U74" s="163">
        <v>0.32700000000000001</v>
      </c>
      <c r="V74" s="163">
        <f>ROUND(E74*U74,2)</f>
        <v>142.68</v>
      </c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207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263" t="s">
        <v>338</v>
      </c>
      <c r="D75" s="264"/>
      <c r="E75" s="264"/>
      <c r="F75" s="264"/>
      <c r="G75" s="264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209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91" t="s">
        <v>701</v>
      </c>
      <c r="D76" s="185"/>
      <c r="E76" s="186">
        <v>413.81599999999997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212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191" t="s">
        <v>702</v>
      </c>
      <c r="D77" s="185"/>
      <c r="E77" s="186">
        <v>22.512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212</v>
      </c>
      <c r="AH77" s="154">
        <v>0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71">
        <v>11</v>
      </c>
      <c r="B78" s="172" t="s">
        <v>351</v>
      </c>
      <c r="C78" s="181" t="s">
        <v>352</v>
      </c>
      <c r="D78" s="173" t="s">
        <v>244</v>
      </c>
      <c r="E78" s="174">
        <v>67.441410000000005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 t="s">
        <v>205</v>
      </c>
      <c r="S78" s="176" t="s">
        <v>206</v>
      </c>
      <c r="T78" s="177" t="s">
        <v>206</v>
      </c>
      <c r="U78" s="163">
        <v>0.51900000000000002</v>
      </c>
      <c r="V78" s="163">
        <f>ROUND(E78*U78,2)</f>
        <v>35</v>
      </c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207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263" t="s">
        <v>345</v>
      </c>
      <c r="D79" s="264"/>
      <c r="E79" s="264"/>
      <c r="F79" s="264"/>
      <c r="G79" s="264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209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92" t="s">
        <v>213</v>
      </c>
      <c r="D80" s="187"/>
      <c r="E80" s="188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212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61"/>
      <c r="B81" s="162"/>
      <c r="C81" s="193" t="s">
        <v>691</v>
      </c>
      <c r="D81" s="187"/>
      <c r="E81" s="188">
        <v>248.28960000000001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212</v>
      </c>
      <c r="AH81" s="154">
        <v>2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61"/>
      <c r="B82" s="162"/>
      <c r="C82" s="193" t="s">
        <v>692</v>
      </c>
      <c r="D82" s="187"/>
      <c r="E82" s="188">
        <v>13.507199999999999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212</v>
      </c>
      <c r="AH82" s="154">
        <v>2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193" t="s">
        <v>693</v>
      </c>
      <c r="D83" s="187"/>
      <c r="E83" s="188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212</v>
      </c>
      <c r="AH83" s="154">
        <v>2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93" t="s">
        <v>278</v>
      </c>
      <c r="D84" s="187"/>
      <c r="E84" s="188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212</v>
      </c>
      <c r="AH84" s="154">
        <v>2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61"/>
      <c r="B85" s="162"/>
      <c r="C85" s="193" t="s">
        <v>279</v>
      </c>
      <c r="D85" s="187"/>
      <c r="E85" s="188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212</v>
      </c>
      <c r="AH85" s="154">
        <v>2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193" t="s">
        <v>694</v>
      </c>
      <c r="D86" s="187"/>
      <c r="E86" s="188">
        <v>-29.172000000000001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212</v>
      </c>
      <c r="AH86" s="154">
        <v>2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93" t="s">
        <v>695</v>
      </c>
      <c r="D87" s="187"/>
      <c r="E87" s="188">
        <v>-2.1779999999999999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212</v>
      </c>
      <c r="AH87" s="154">
        <v>2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61"/>
      <c r="B88" s="162"/>
      <c r="C88" s="193" t="s">
        <v>696</v>
      </c>
      <c r="D88" s="187"/>
      <c r="E88" s="188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212</v>
      </c>
      <c r="AH88" s="154">
        <v>2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5">
      <c r="A89" s="161"/>
      <c r="B89" s="162"/>
      <c r="C89" s="193" t="s">
        <v>697</v>
      </c>
      <c r="D89" s="187"/>
      <c r="E89" s="188">
        <v>-7.5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212</v>
      </c>
      <c r="AH89" s="154">
        <v>2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194" t="s">
        <v>287</v>
      </c>
      <c r="D90" s="189"/>
      <c r="E90" s="190">
        <v>222.9468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212</v>
      </c>
      <c r="AH90" s="154">
        <v>3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92" t="s">
        <v>217</v>
      </c>
      <c r="D91" s="187"/>
      <c r="E91" s="188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212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61"/>
      <c r="B92" s="162"/>
      <c r="C92" s="191" t="s">
        <v>703</v>
      </c>
      <c r="D92" s="185"/>
      <c r="E92" s="186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212</v>
      </c>
      <c r="AH92" s="154">
        <v>0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61"/>
      <c r="B93" s="162"/>
      <c r="C93" s="191" t="s">
        <v>704</v>
      </c>
      <c r="D93" s="185"/>
      <c r="E93" s="186">
        <v>67.441410000000005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212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71">
        <v>12</v>
      </c>
      <c r="B94" s="172" t="s">
        <v>372</v>
      </c>
      <c r="C94" s="181" t="s">
        <v>373</v>
      </c>
      <c r="D94" s="173" t="s">
        <v>244</v>
      </c>
      <c r="E94" s="174">
        <v>55.17933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205</v>
      </c>
      <c r="S94" s="176" t="s">
        <v>206</v>
      </c>
      <c r="T94" s="177" t="s">
        <v>206</v>
      </c>
      <c r="U94" s="163">
        <v>0.72899999999999998</v>
      </c>
      <c r="V94" s="163">
        <f>ROUND(E94*U94,2)</f>
        <v>40.229999999999997</v>
      </c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207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61"/>
      <c r="B95" s="162"/>
      <c r="C95" s="263" t="s">
        <v>345</v>
      </c>
      <c r="D95" s="264"/>
      <c r="E95" s="264"/>
      <c r="F95" s="264"/>
      <c r="G95" s="264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209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91" t="s">
        <v>374</v>
      </c>
      <c r="D96" s="185"/>
      <c r="E96" s="186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212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61"/>
      <c r="B97" s="162"/>
      <c r="C97" s="191" t="s">
        <v>705</v>
      </c>
      <c r="D97" s="185"/>
      <c r="E97" s="186">
        <v>55.17933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212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71">
        <v>13</v>
      </c>
      <c r="B98" s="172" t="s">
        <v>380</v>
      </c>
      <c r="C98" s="181" t="s">
        <v>381</v>
      </c>
      <c r="D98" s="173" t="s">
        <v>244</v>
      </c>
      <c r="E98" s="174">
        <v>151.02180000000001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 t="s">
        <v>205</v>
      </c>
      <c r="S98" s="176" t="s">
        <v>206</v>
      </c>
      <c r="T98" s="177" t="s">
        <v>206</v>
      </c>
      <c r="U98" s="163">
        <v>1.0999999999999999E-2</v>
      </c>
      <c r="V98" s="163">
        <f>ROUND(E98*U98,2)</f>
        <v>1.66</v>
      </c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207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61"/>
      <c r="B99" s="162"/>
      <c r="C99" s="263" t="s">
        <v>382</v>
      </c>
      <c r="D99" s="264"/>
      <c r="E99" s="264"/>
      <c r="F99" s="264"/>
      <c r="G99" s="264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209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192" t="s">
        <v>213</v>
      </c>
      <c r="D100" s="187"/>
      <c r="E100" s="188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212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93" t="s">
        <v>706</v>
      </c>
      <c r="D101" s="187"/>
      <c r="E101" s="188">
        <v>167.80199999999999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212</v>
      </c>
      <c r="AH101" s="154">
        <v>2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5">
      <c r="A102" s="161"/>
      <c r="B102" s="162"/>
      <c r="C102" s="194" t="s">
        <v>287</v>
      </c>
      <c r="D102" s="189"/>
      <c r="E102" s="190">
        <v>167.80199999999999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212</v>
      </c>
      <c r="AH102" s="154">
        <v>3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193" t="s">
        <v>707</v>
      </c>
      <c r="D103" s="187"/>
      <c r="E103" s="188">
        <v>75.510900000000007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212</v>
      </c>
      <c r="AH103" s="154">
        <v>2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4" t="s">
        <v>287</v>
      </c>
      <c r="D104" s="189"/>
      <c r="E104" s="190">
        <v>75.510900000000007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212</v>
      </c>
      <c r="AH104" s="154">
        <v>3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5">
      <c r="A105" s="161"/>
      <c r="B105" s="162"/>
      <c r="C105" s="192" t="s">
        <v>217</v>
      </c>
      <c r="D105" s="187"/>
      <c r="E105" s="188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212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61"/>
      <c r="B106" s="162"/>
      <c r="C106" s="191" t="s">
        <v>708</v>
      </c>
      <c r="D106" s="185"/>
      <c r="E106" s="186">
        <v>151.02180000000001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212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5">
      <c r="A107" s="171">
        <v>14</v>
      </c>
      <c r="B107" s="172" t="s">
        <v>386</v>
      </c>
      <c r="C107" s="181" t="s">
        <v>387</v>
      </c>
      <c r="D107" s="173" t="s">
        <v>244</v>
      </c>
      <c r="E107" s="174">
        <v>47.109839999999998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 t="s">
        <v>205</v>
      </c>
      <c r="S107" s="176" t="s">
        <v>206</v>
      </c>
      <c r="T107" s="177" t="s">
        <v>206</v>
      </c>
      <c r="U107" s="163">
        <v>1.0999999999999999E-2</v>
      </c>
      <c r="V107" s="163">
        <f>ROUND(E107*U107,2)</f>
        <v>0.52</v>
      </c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207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5">
      <c r="A108" s="161"/>
      <c r="B108" s="162"/>
      <c r="C108" s="263" t="s">
        <v>388</v>
      </c>
      <c r="D108" s="264"/>
      <c r="E108" s="264"/>
      <c r="F108" s="264"/>
      <c r="G108" s="264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209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61"/>
      <c r="B109" s="162"/>
      <c r="C109" s="191" t="s">
        <v>709</v>
      </c>
      <c r="D109" s="185"/>
      <c r="E109" s="186">
        <v>122.62074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212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61"/>
      <c r="B110" s="162"/>
      <c r="C110" s="191" t="s">
        <v>710</v>
      </c>
      <c r="D110" s="185"/>
      <c r="E110" s="186">
        <v>-75.510900000000007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212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71">
        <v>15</v>
      </c>
      <c r="B111" s="172" t="s">
        <v>391</v>
      </c>
      <c r="C111" s="181" t="s">
        <v>392</v>
      </c>
      <c r="D111" s="173" t="s">
        <v>244</v>
      </c>
      <c r="E111" s="174">
        <v>100.30423999999999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 t="s">
        <v>205</v>
      </c>
      <c r="S111" s="176" t="s">
        <v>206</v>
      </c>
      <c r="T111" s="177" t="s">
        <v>206</v>
      </c>
      <c r="U111" s="163">
        <v>1.2E-2</v>
      </c>
      <c r="V111" s="163">
        <f>ROUND(E111*U111,2)</f>
        <v>1.2</v>
      </c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207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5">
      <c r="A112" s="161"/>
      <c r="B112" s="162"/>
      <c r="C112" s="263" t="s">
        <v>382</v>
      </c>
      <c r="D112" s="264"/>
      <c r="E112" s="264"/>
      <c r="F112" s="264"/>
      <c r="G112" s="264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209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191" t="s">
        <v>711</v>
      </c>
      <c r="D113" s="185"/>
      <c r="E113" s="186">
        <v>100.30423999999999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212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ht="20.399999999999999" outlineLevel="1" x14ac:dyDescent="0.25">
      <c r="A114" s="171">
        <v>16</v>
      </c>
      <c r="B114" s="172" t="s">
        <v>394</v>
      </c>
      <c r="C114" s="181" t="s">
        <v>395</v>
      </c>
      <c r="D114" s="173" t="s">
        <v>244</v>
      </c>
      <c r="E114" s="174">
        <v>75.510900000000007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 t="s">
        <v>205</v>
      </c>
      <c r="S114" s="176" t="s">
        <v>206</v>
      </c>
      <c r="T114" s="177" t="s">
        <v>206</v>
      </c>
      <c r="U114" s="163">
        <v>5.2999999999999999E-2</v>
      </c>
      <c r="V114" s="163">
        <f>ROUND(E114*U114,2)</f>
        <v>4</v>
      </c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396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5">
      <c r="A115" s="161"/>
      <c r="B115" s="162"/>
      <c r="C115" s="191" t="s">
        <v>712</v>
      </c>
      <c r="D115" s="185"/>
      <c r="E115" s="186">
        <v>75.510900000000007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212</v>
      </c>
      <c r="AH115" s="154">
        <v>0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ht="20.399999999999999" outlineLevel="1" x14ac:dyDescent="0.25">
      <c r="A116" s="171">
        <v>17</v>
      </c>
      <c r="B116" s="172" t="s">
        <v>398</v>
      </c>
      <c r="C116" s="181" t="s">
        <v>399</v>
      </c>
      <c r="D116" s="173" t="s">
        <v>244</v>
      </c>
      <c r="E116" s="174">
        <v>222.92498000000001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 t="s">
        <v>205</v>
      </c>
      <c r="S116" s="176" t="s">
        <v>206</v>
      </c>
      <c r="T116" s="177" t="s">
        <v>206</v>
      </c>
      <c r="U116" s="163">
        <v>8.9999999999999993E-3</v>
      </c>
      <c r="V116" s="163">
        <f>ROUND(E116*U116,2)</f>
        <v>2.0099999999999998</v>
      </c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207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61"/>
      <c r="B117" s="162"/>
      <c r="C117" s="191" t="s">
        <v>713</v>
      </c>
      <c r="D117" s="185"/>
      <c r="E117" s="186">
        <v>47.109839999999998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212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5">
      <c r="A118" s="161"/>
      <c r="B118" s="162"/>
      <c r="C118" s="191" t="s">
        <v>714</v>
      </c>
      <c r="D118" s="185"/>
      <c r="E118" s="186">
        <v>100.30423999999999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212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61"/>
      <c r="B119" s="162"/>
      <c r="C119" s="191" t="s">
        <v>712</v>
      </c>
      <c r="D119" s="185"/>
      <c r="E119" s="186">
        <v>75.510900000000007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212</v>
      </c>
      <c r="AH119" s="154">
        <v>0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5">
      <c r="A120" s="171">
        <v>18</v>
      </c>
      <c r="B120" s="172" t="s">
        <v>402</v>
      </c>
      <c r="C120" s="181" t="s">
        <v>403</v>
      </c>
      <c r="D120" s="173" t="s">
        <v>244</v>
      </c>
      <c r="E120" s="174">
        <v>167.80199999999999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6" t="s">
        <v>205</v>
      </c>
      <c r="S120" s="176" t="s">
        <v>206</v>
      </c>
      <c r="T120" s="177" t="s">
        <v>206</v>
      </c>
      <c r="U120" s="163">
        <v>0.20200000000000001</v>
      </c>
      <c r="V120" s="163">
        <f>ROUND(E120*U120,2)</f>
        <v>33.9</v>
      </c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207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61"/>
      <c r="B121" s="162"/>
      <c r="C121" s="263" t="s">
        <v>404</v>
      </c>
      <c r="D121" s="264"/>
      <c r="E121" s="264"/>
      <c r="F121" s="264"/>
      <c r="G121" s="264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209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61"/>
      <c r="B122" s="162"/>
      <c r="C122" s="254" t="s">
        <v>405</v>
      </c>
      <c r="D122" s="255"/>
      <c r="E122" s="255"/>
      <c r="F122" s="255"/>
      <c r="G122" s="255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170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5">
      <c r="A123" s="161"/>
      <c r="B123" s="162"/>
      <c r="C123" s="191" t="s">
        <v>715</v>
      </c>
      <c r="D123" s="185"/>
      <c r="E123" s="186">
        <v>222.9468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212</v>
      </c>
      <c r="AH123" s="154">
        <v>0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5">
      <c r="A124" s="161"/>
      <c r="B124" s="162"/>
      <c r="C124" s="191" t="s">
        <v>407</v>
      </c>
      <c r="D124" s="185"/>
      <c r="E124" s="186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212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5">
      <c r="A125" s="161"/>
      <c r="B125" s="162"/>
      <c r="C125" s="191" t="s">
        <v>716</v>
      </c>
      <c r="D125" s="185"/>
      <c r="E125" s="186">
        <v>-0.88221000000000005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212</v>
      </c>
      <c r="AH125" s="154">
        <v>0</v>
      </c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61"/>
      <c r="B126" s="162"/>
      <c r="C126" s="191" t="s">
        <v>717</v>
      </c>
      <c r="D126" s="185"/>
      <c r="E126" s="186">
        <v>-0.92630000000000001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212</v>
      </c>
      <c r="AH126" s="154">
        <v>0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61"/>
      <c r="B127" s="162"/>
      <c r="C127" s="191" t="s">
        <v>718</v>
      </c>
      <c r="D127" s="185"/>
      <c r="E127" s="186">
        <v>-40.124290000000002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212</v>
      </c>
      <c r="AH127" s="154">
        <v>0</v>
      </c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5">
      <c r="A128" s="161"/>
      <c r="B128" s="162"/>
      <c r="C128" s="191" t="s">
        <v>719</v>
      </c>
      <c r="D128" s="185"/>
      <c r="E128" s="186">
        <v>-13.212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212</v>
      </c>
      <c r="AH128" s="154">
        <v>0</v>
      </c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71">
        <v>19</v>
      </c>
      <c r="B129" s="172" t="s">
        <v>720</v>
      </c>
      <c r="C129" s="181" t="s">
        <v>721</v>
      </c>
      <c r="D129" s="173" t="s">
        <v>244</v>
      </c>
      <c r="E129" s="174">
        <v>40.124290000000002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205</v>
      </c>
      <c r="S129" s="176" t="s">
        <v>206</v>
      </c>
      <c r="T129" s="177" t="s">
        <v>206</v>
      </c>
      <c r="U129" s="163">
        <v>1.587</v>
      </c>
      <c r="V129" s="163">
        <f>ROUND(E129*U129,2)</f>
        <v>63.68</v>
      </c>
      <c r="W129" s="163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207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ht="21" outlineLevel="1" x14ac:dyDescent="0.25">
      <c r="A130" s="161"/>
      <c r="B130" s="162"/>
      <c r="C130" s="263" t="s">
        <v>722</v>
      </c>
      <c r="D130" s="264"/>
      <c r="E130" s="264"/>
      <c r="F130" s="264"/>
      <c r="G130" s="264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 t="s">
        <v>209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78" t="str">
        <f>C130</f>
        <v>sypaninou z vhodných hornin tř. 1 - 4 nebo materiálem připraveným podél výkopu ve vzdálenosti do 3 m od jeho kraje, pro jakoukoliv hloubku výkopu a jakoukoliv míru zhutnění,</v>
      </c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5">
      <c r="A131" s="161"/>
      <c r="B131" s="162"/>
      <c r="C131" s="191" t="s">
        <v>723</v>
      </c>
      <c r="D131" s="185"/>
      <c r="E131" s="186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212</v>
      </c>
      <c r="AH131" s="154">
        <v>0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61"/>
      <c r="B132" s="162"/>
      <c r="C132" s="191" t="s">
        <v>724</v>
      </c>
      <c r="D132" s="185"/>
      <c r="E132" s="186">
        <v>24.232800000000001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212</v>
      </c>
      <c r="AH132" s="154">
        <v>0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91" t="s">
        <v>725</v>
      </c>
      <c r="D133" s="185"/>
      <c r="E133" s="186">
        <v>15.18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212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61"/>
      <c r="B134" s="162"/>
      <c r="C134" s="191" t="s">
        <v>726</v>
      </c>
      <c r="D134" s="185"/>
      <c r="E134" s="186">
        <v>2.52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212</v>
      </c>
      <c r="AH134" s="154">
        <v>0</v>
      </c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61"/>
      <c r="B135" s="162"/>
      <c r="C135" s="191" t="s">
        <v>727</v>
      </c>
      <c r="D135" s="185"/>
      <c r="E135" s="186">
        <v>-0.88221000000000005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212</v>
      </c>
      <c r="AH135" s="154">
        <v>0</v>
      </c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5">
      <c r="A136" s="161"/>
      <c r="B136" s="162"/>
      <c r="C136" s="191" t="s">
        <v>728</v>
      </c>
      <c r="D136" s="185"/>
      <c r="E136" s="186">
        <v>-0.92630000000000001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212</v>
      </c>
      <c r="AH136" s="154">
        <v>0</v>
      </c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71">
        <v>20</v>
      </c>
      <c r="B137" s="172" t="s">
        <v>423</v>
      </c>
      <c r="C137" s="181" t="s">
        <v>424</v>
      </c>
      <c r="D137" s="173" t="s">
        <v>244</v>
      </c>
      <c r="E137" s="174">
        <v>47.109839999999998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 t="s">
        <v>205</v>
      </c>
      <c r="S137" s="176" t="s">
        <v>206</v>
      </c>
      <c r="T137" s="177" t="s">
        <v>206</v>
      </c>
      <c r="U137" s="163">
        <v>0</v>
      </c>
      <c r="V137" s="163">
        <f>ROUND(E137*U137,2)</f>
        <v>0</v>
      </c>
      <c r="W137" s="163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207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5">
      <c r="A138" s="161"/>
      <c r="B138" s="162"/>
      <c r="C138" s="191" t="s">
        <v>709</v>
      </c>
      <c r="D138" s="185"/>
      <c r="E138" s="186">
        <v>122.62074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212</v>
      </c>
      <c r="AH138" s="154">
        <v>0</v>
      </c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5">
      <c r="A139" s="161"/>
      <c r="B139" s="162"/>
      <c r="C139" s="191" t="s">
        <v>710</v>
      </c>
      <c r="D139" s="185"/>
      <c r="E139" s="186">
        <v>-75.510900000000007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212</v>
      </c>
      <c r="AH139" s="154">
        <v>0</v>
      </c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5">
      <c r="A140" s="171">
        <v>21</v>
      </c>
      <c r="B140" s="172" t="s">
        <v>425</v>
      </c>
      <c r="C140" s="181" t="s">
        <v>426</v>
      </c>
      <c r="D140" s="173" t="s">
        <v>244</v>
      </c>
      <c r="E140" s="174">
        <v>100.32606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6" t="s">
        <v>205</v>
      </c>
      <c r="S140" s="176" t="s">
        <v>206</v>
      </c>
      <c r="T140" s="177" t="s">
        <v>206</v>
      </c>
      <c r="U140" s="163">
        <v>0</v>
      </c>
      <c r="V140" s="163">
        <f>ROUND(E140*U140,2)</f>
        <v>0</v>
      </c>
      <c r="W140" s="163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207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5">
      <c r="A141" s="161"/>
      <c r="B141" s="162"/>
      <c r="C141" s="191" t="s">
        <v>729</v>
      </c>
      <c r="D141" s="185"/>
      <c r="E141" s="186">
        <v>100.32606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212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71">
        <v>22</v>
      </c>
      <c r="B142" s="172" t="s">
        <v>427</v>
      </c>
      <c r="C142" s="181" t="s">
        <v>428</v>
      </c>
      <c r="D142" s="173" t="s">
        <v>244</v>
      </c>
      <c r="E142" s="174">
        <v>102.53541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1.67</v>
      </c>
      <c r="O142" s="176">
        <f>ROUND(E142*N142,2)</f>
        <v>171.23</v>
      </c>
      <c r="P142" s="176">
        <v>0</v>
      </c>
      <c r="Q142" s="176">
        <f>ROUND(E142*P142,2)</f>
        <v>0</v>
      </c>
      <c r="R142" s="176"/>
      <c r="S142" s="176" t="s">
        <v>166</v>
      </c>
      <c r="T142" s="177" t="s">
        <v>167</v>
      </c>
      <c r="U142" s="163">
        <v>0</v>
      </c>
      <c r="V142" s="163">
        <f>ROUND(E142*U142,2)</f>
        <v>0</v>
      </c>
      <c r="W142" s="163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429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61"/>
      <c r="B143" s="162"/>
      <c r="C143" s="192" t="s">
        <v>213</v>
      </c>
      <c r="D143" s="187"/>
      <c r="E143" s="188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212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5">
      <c r="A144" s="161"/>
      <c r="B144" s="162"/>
      <c r="C144" s="193" t="s">
        <v>730</v>
      </c>
      <c r="D144" s="187"/>
      <c r="E144" s="188">
        <v>167.80199999999999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212</v>
      </c>
      <c r="AH144" s="154">
        <v>2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5">
      <c r="A145" s="161"/>
      <c r="B145" s="162"/>
      <c r="C145" s="193" t="s">
        <v>731</v>
      </c>
      <c r="D145" s="187"/>
      <c r="E145" s="188">
        <v>-75.510900000000007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 t="s">
        <v>212</v>
      </c>
      <c r="AH145" s="154">
        <v>2</v>
      </c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5">
      <c r="A146" s="161"/>
      <c r="B146" s="162"/>
      <c r="C146" s="194" t="s">
        <v>287</v>
      </c>
      <c r="D146" s="189"/>
      <c r="E146" s="190">
        <v>92.2911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212</v>
      </c>
      <c r="AH146" s="154">
        <v>3</v>
      </c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192" t="s">
        <v>217</v>
      </c>
      <c r="D147" s="187"/>
      <c r="E147" s="188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212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61"/>
      <c r="B148" s="162"/>
      <c r="C148" s="191" t="s">
        <v>732</v>
      </c>
      <c r="D148" s="185"/>
      <c r="E148" s="186">
        <v>102.53541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212</v>
      </c>
      <c r="AH148" s="154">
        <v>0</v>
      </c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71">
        <v>23</v>
      </c>
      <c r="B149" s="172" t="s">
        <v>733</v>
      </c>
      <c r="C149" s="181" t="s">
        <v>734</v>
      </c>
      <c r="D149" s="173" t="s">
        <v>451</v>
      </c>
      <c r="E149" s="174">
        <v>74.445400000000006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1</v>
      </c>
      <c r="O149" s="176">
        <f>ROUND(E149*N149,2)</f>
        <v>74.45</v>
      </c>
      <c r="P149" s="176">
        <v>0</v>
      </c>
      <c r="Q149" s="176">
        <f>ROUND(E149*P149,2)</f>
        <v>0</v>
      </c>
      <c r="R149" s="176" t="s">
        <v>495</v>
      </c>
      <c r="S149" s="176" t="s">
        <v>206</v>
      </c>
      <c r="T149" s="177" t="s">
        <v>206</v>
      </c>
      <c r="U149" s="163">
        <v>0</v>
      </c>
      <c r="V149" s="163">
        <f>ROUND(E149*U149,2)</f>
        <v>0</v>
      </c>
      <c r="W149" s="163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496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61"/>
      <c r="B150" s="162"/>
      <c r="C150" s="191" t="s">
        <v>735</v>
      </c>
      <c r="D150" s="185"/>
      <c r="E150" s="186">
        <v>74.445400000000006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212</v>
      </c>
      <c r="AH150" s="154">
        <v>0</v>
      </c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x14ac:dyDescent="0.25">
      <c r="A151" s="165" t="s">
        <v>161</v>
      </c>
      <c r="B151" s="166" t="s">
        <v>93</v>
      </c>
      <c r="C151" s="180" t="s">
        <v>94</v>
      </c>
      <c r="D151" s="167"/>
      <c r="E151" s="168"/>
      <c r="F151" s="169"/>
      <c r="G151" s="169">
        <f>SUMIF(AG152:AG199,"&lt;&gt;NOR",G152:G199)</f>
        <v>0</v>
      </c>
      <c r="H151" s="169"/>
      <c r="I151" s="169">
        <f>SUM(I152:I199)</f>
        <v>0</v>
      </c>
      <c r="J151" s="169"/>
      <c r="K151" s="169">
        <f>SUM(K152:K199)</f>
        <v>0</v>
      </c>
      <c r="L151" s="169"/>
      <c r="M151" s="169">
        <f>SUM(M152:M199)</f>
        <v>0</v>
      </c>
      <c r="N151" s="169"/>
      <c r="O151" s="169">
        <f>SUM(O152:O199)</f>
        <v>0</v>
      </c>
      <c r="P151" s="169"/>
      <c r="Q151" s="169">
        <f>SUM(Q152:Q199)</f>
        <v>86.86999999999999</v>
      </c>
      <c r="R151" s="169"/>
      <c r="S151" s="169"/>
      <c r="T151" s="170"/>
      <c r="U151" s="164"/>
      <c r="V151" s="164">
        <f>SUM(V152:V199)</f>
        <v>23.59</v>
      </c>
      <c r="W151" s="164"/>
      <c r="AG151" t="s">
        <v>162</v>
      </c>
    </row>
    <row r="152" spans="1:60" ht="20.399999999999999" outlineLevel="1" x14ac:dyDescent="0.25">
      <c r="A152" s="171">
        <v>24</v>
      </c>
      <c r="B152" s="172" t="s">
        <v>736</v>
      </c>
      <c r="C152" s="181" t="s">
        <v>737</v>
      </c>
      <c r="D152" s="173" t="s">
        <v>298</v>
      </c>
      <c r="E152" s="174">
        <v>30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6">
        <v>0</v>
      </c>
      <c r="O152" s="176">
        <f>ROUND(E152*N152,2)</f>
        <v>0</v>
      </c>
      <c r="P152" s="176">
        <v>0.22500000000000001</v>
      </c>
      <c r="Q152" s="176">
        <f>ROUND(E152*P152,2)</f>
        <v>6.75</v>
      </c>
      <c r="R152" s="176" t="s">
        <v>435</v>
      </c>
      <c r="S152" s="176" t="s">
        <v>206</v>
      </c>
      <c r="T152" s="177" t="s">
        <v>206</v>
      </c>
      <c r="U152" s="163">
        <v>0.14199999999999999</v>
      </c>
      <c r="V152" s="163">
        <f>ROUND(E152*U152,2)</f>
        <v>4.26</v>
      </c>
      <c r="W152" s="163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207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5">
      <c r="A153" s="161"/>
      <c r="B153" s="162"/>
      <c r="C153" s="263" t="s">
        <v>738</v>
      </c>
      <c r="D153" s="264"/>
      <c r="E153" s="264"/>
      <c r="F153" s="264"/>
      <c r="G153" s="264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209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91" t="s">
        <v>739</v>
      </c>
      <c r="D154" s="185"/>
      <c r="E154" s="186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212</v>
      </c>
      <c r="AH154" s="154">
        <v>0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61"/>
      <c r="B155" s="162"/>
      <c r="C155" s="191" t="s">
        <v>740</v>
      </c>
      <c r="D155" s="185"/>
      <c r="E155" s="186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 t="s">
        <v>212</v>
      </c>
      <c r="AH155" s="154">
        <v>0</v>
      </c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191" t="s">
        <v>741</v>
      </c>
      <c r="D156" s="185"/>
      <c r="E156" s="186">
        <v>30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212</v>
      </c>
      <c r="AH156" s="154">
        <v>0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5">
      <c r="A157" s="171">
        <v>25</v>
      </c>
      <c r="B157" s="172" t="s">
        <v>742</v>
      </c>
      <c r="C157" s="181" t="s">
        <v>743</v>
      </c>
      <c r="D157" s="173" t="s">
        <v>226</v>
      </c>
      <c r="E157" s="174">
        <v>15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0.14499999999999999</v>
      </c>
      <c r="Q157" s="176">
        <f>ROUND(E157*P157,2)</f>
        <v>2.1800000000000002</v>
      </c>
      <c r="R157" s="176"/>
      <c r="S157" s="176" t="s">
        <v>206</v>
      </c>
      <c r="T157" s="177" t="s">
        <v>206</v>
      </c>
      <c r="U157" s="163">
        <v>0.123</v>
      </c>
      <c r="V157" s="163">
        <f>ROUND(E157*U157,2)</f>
        <v>1.85</v>
      </c>
      <c r="W157" s="163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744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5">
      <c r="A158" s="161"/>
      <c r="B158" s="162"/>
      <c r="C158" s="191" t="s">
        <v>745</v>
      </c>
      <c r="D158" s="185"/>
      <c r="E158" s="186">
        <v>15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212</v>
      </c>
      <c r="AH158" s="154">
        <v>0</v>
      </c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ht="20.399999999999999" outlineLevel="1" x14ac:dyDescent="0.25">
      <c r="A159" s="171">
        <v>26</v>
      </c>
      <c r="B159" s="172" t="s">
        <v>746</v>
      </c>
      <c r="C159" s="181" t="s">
        <v>747</v>
      </c>
      <c r="D159" s="173" t="s">
        <v>298</v>
      </c>
      <c r="E159" s="174">
        <v>30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0.11</v>
      </c>
      <c r="Q159" s="176">
        <f>ROUND(E159*P159,2)</f>
        <v>3.3</v>
      </c>
      <c r="R159" s="176" t="s">
        <v>435</v>
      </c>
      <c r="S159" s="176" t="s">
        <v>206</v>
      </c>
      <c r="T159" s="177" t="s">
        <v>206</v>
      </c>
      <c r="U159" s="163">
        <v>1.7500000000000002E-2</v>
      </c>
      <c r="V159" s="163">
        <f>ROUND(E159*U159,2)</f>
        <v>0.53</v>
      </c>
      <c r="W159" s="163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207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5">
      <c r="A160" s="161"/>
      <c r="B160" s="162"/>
      <c r="C160" s="191" t="s">
        <v>739</v>
      </c>
      <c r="D160" s="185"/>
      <c r="E160" s="186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212</v>
      </c>
      <c r="AH160" s="154">
        <v>0</v>
      </c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61"/>
      <c r="B161" s="162"/>
      <c r="C161" s="191" t="s">
        <v>740</v>
      </c>
      <c r="D161" s="185"/>
      <c r="E161" s="186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212</v>
      </c>
      <c r="AH161" s="154">
        <v>0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61"/>
      <c r="B162" s="162"/>
      <c r="C162" s="191" t="s">
        <v>741</v>
      </c>
      <c r="D162" s="185"/>
      <c r="E162" s="186">
        <v>30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212</v>
      </c>
      <c r="AH162" s="154">
        <v>0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ht="20.399999999999999" outlineLevel="1" x14ac:dyDescent="0.25">
      <c r="A163" s="171">
        <v>27</v>
      </c>
      <c r="B163" s="172" t="s">
        <v>433</v>
      </c>
      <c r="C163" s="181" t="s">
        <v>434</v>
      </c>
      <c r="D163" s="173" t="s">
        <v>298</v>
      </c>
      <c r="E163" s="174">
        <v>57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0.11</v>
      </c>
      <c r="Q163" s="176">
        <f>ROUND(E163*P163,2)</f>
        <v>6.27</v>
      </c>
      <c r="R163" s="176" t="s">
        <v>435</v>
      </c>
      <c r="S163" s="176" t="s">
        <v>206</v>
      </c>
      <c r="T163" s="177" t="s">
        <v>206</v>
      </c>
      <c r="U163" s="163">
        <v>2.5899999999999999E-2</v>
      </c>
      <c r="V163" s="163">
        <f>ROUND(E163*U163,2)</f>
        <v>1.48</v>
      </c>
      <c r="W163" s="163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207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61"/>
      <c r="B164" s="162"/>
      <c r="C164" s="191" t="s">
        <v>436</v>
      </c>
      <c r="D164" s="185"/>
      <c r="E164" s="186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212</v>
      </c>
      <c r="AH164" s="154">
        <v>0</v>
      </c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5">
      <c r="A165" s="161"/>
      <c r="B165" s="162"/>
      <c r="C165" s="191" t="s">
        <v>437</v>
      </c>
      <c r="D165" s="185"/>
      <c r="E165" s="186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212</v>
      </c>
      <c r="AH165" s="154">
        <v>0</v>
      </c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5">
      <c r="A166" s="161"/>
      <c r="B166" s="162"/>
      <c r="C166" s="191" t="s">
        <v>748</v>
      </c>
      <c r="D166" s="185"/>
      <c r="E166" s="186">
        <v>53.04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212</v>
      </c>
      <c r="AH166" s="154">
        <v>0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61"/>
      <c r="B167" s="162"/>
      <c r="C167" s="191" t="s">
        <v>749</v>
      </c>
      <c r="D167" s="185"/>
      <c r="E167" s="186">
        <v>3.96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212</v>
      </c>
      <c r="AH167" s="154">
        <v>0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ht="20.399999999999999" outlineLevel="1" x14ac:dyDescent="0.25">
      <c r="A168" s="171">
        <v>28</v>
      </c>
      <c r="B168" s="172" t="s">
        <v>445</v>
      </c>
      <c r="C168" s="181" t="s">
        <v>446</v>
      </c>
      <c r="D168" s="173" t="s">
        <v>298</v>
      </c>
      <c r="E168" s="174">
        <v>87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0</v>
      </c>
      <c r="O168" s="176">
        <f>ROUND(E168*N168,2)</f>
        <v>0</v>
      </c>
      <c r="P168" s="176">
        <v>0.33</v>
      </c>
      <c r="Q168" s="176">
        <f>ROUND(E168*P168,2)</f>
        <v>28.71</v>
      </c>
      <c r="R168" s="176" t="s">
        <v>435</v>
      </c>
      <c r="S168" s="176" t="s">
        <v>206</v>
      </c>
      <c r="T168" s="177" t="s">
        <v>206</v>
      </c>
      <c r="U168" s="163">
        <v>0.06</v>
      </c>
      <c r="V168" s="163">
        <f>ROUND(E168*U168,2)</f>
        <v>5.22</v>
      </c>
      <c r="W168" s="163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207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61"/>
      <c r="B169" s="162"/>
      <c r="C169" s="191" t="s">
        <v>436</v>
      </c>
      <c r="D169" s="185"/>
      <c r="E169" s="186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212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5">
      <c r="A170" s="161"/>
      <c r="B170" s="162"/>
      <c r="C170" s="191" t="s">
        <v>437</v>
      </c>
      <c r="D170" s="185"/>
      <c r="E170" s="186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212</v>
      </c>
      <c r="AH170" s="154">
        <v>0</v>
      </c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5">
      <c r="A171" s="161"/>
      <c r="B171" s="162"/>
      <c r="C171" s="191" t="s">
        <v>748</v>
      </c>
      <c r="D171" s="185"/>
      <c r="E171" s="186">
        <v>53.04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212</v>
      </c>
      <c r="AH171" s="154">
        <v>0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5">
      <c r="A172" s="161"/>
      <c r="B172" s="162"/>
      <c r="C172" s="191" t="s">
        <v>749</v>
      </c>
      <c r="D172" s="185"/>
      <c r="E172" s="186">
        <v>3.96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 t="s">
        <v>212</v>
      </c>
      <c r="AH172" s="154">
        <v>0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5">
      <c r="A173" s="161"/>
      <c r="B173" s="162"/>
      <c r="C173" s="191" t="s">
        <v>739</v>
      </c>
      <c r="D173" s="185"/>
      <c r="E173" s="186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212</v>
      </c>
      <c r="AH173" s="154">
        <v>0</v>
      </c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61"/>
      <c r="B174" s="162"/>
      <c r="C174" s="191" t="s">
        <v>740</v>
      </c>
      <c r="D174" s="185"/>
      <c r="E174" s="186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212</v>
      </c>
      <c r="AH174" s="154">
        <v>0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5">
      <c r="A175" s="161"/>
      <c r="B175" s="162"/>
      <c r="C175" s="191" t="s">
        <v>741</v>
      </c>
      <c r="D175" s="185"/>
      <c r="E175" s="186">
        <v>30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212</v>
      </c>
      <c r="AH175" s="154">
        <v>0</v>
      </c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ht="20.399999999999999" outlineLevel="1" x14ac:dyDescent="0.25">
      <c r="A176" s="171">
        <v>29</v>
      </c>
      <c r="B176" s="172" t="s">
        <v>447</v>
      </c>
      <c r="C176" s="181" t="s">
        <v>448</v>
      </c>
      <c r="D176" s="173" t="s">
        <v>298</v>
      </c>
      <c r="E176" s="174">
        <v>57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0</v>
      </c>
      <c r="O176" s="176">
        <f>ROUND(E176*N176,2)</f>
        <v>0</v>
      </c>
      <c r="P176" s="176">
        <v>0.44</v>
      </c>
      <c r="Q176" s="176">
        <f>ROUND(E176*P176,2)</f>
        <v>25.08</v>
      </c>
      <c r="R176" s="176" t="s">
        <v>435</v>
      </c>
      <c r="S176" s="176" t="s">
        <v>206</v>
      </c>
      <c r="T176" s="177" t="s">
        <v>206</v>
      </c>
      <c r="U176" s="163">
        <v>4.8000000000000001E-2</v>
      </c>
      <c r="V176" s="163">
        <f>ROUND(E176*U176,2)</f>
        <v>2.74</v>
      </c>
      <c r="W176" s="163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207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5">
      <c r="A177" s="161"/>
      <c r="B177" s="162"/>
      <c r="C177" s="191" t="s">
        <v>436</v>
      </c>
      <c r="D177" s="185"/>
      <c r="E177" s="186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212</v>
      </c>
      <c r="AH177" s="154">
        <v>0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91" t="s">
        <v>437</v>
      </c>
      <c r="D178" s="185"/>
      <c r="E178" s="186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212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5">
      <c r="A179" s="161"/>
      <c r="B179" s="162"/>
      <c r="C179" s="191" t="s">
        <v>748</v>
      </c>
      <c r="D179" s="185"/>
      <c r="E179" s="186">
        <v>53.04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 t="s">
        <v>212</v>
      </c>
      <c r="AH179" s="154">
        <v>0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5">
      <c r="A180" s="161"/>
      <c r="B180" s="162"/>
      <c r="C180" s="191" t="s">
        <v>749</v>
      </c>
      <c r="D180" s="185"/>
      <c r="E180" s="186">
        <v>3.96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212</v>
      </c>
      <c r="AH180" s="154">
        <v>0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5">
      <c r="A181" s="171">
        <v>30</v>
      </c>
      <c r="B181" s="172" t="s">
        <v>742</v>
      </c>
      <c r="C181" s="181" t="s">
        <v>743</v>
      </c>
      <c r="D181" s="173" t="s">
        <v>226</v>
      </c>
      <c r="E181" s="174">
        <v>54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6">
        <v>0</v>
      </c>
      <c r="O181" s="176">
        <f>ROUND(E181*N181,2)</f>
        <v>0</v>
      </c>
      <c r="P181" s="176">
        <v>0.27</v>
      </c>
      <c r="Q181" s="176">
        <f>ROUND(E181*P181,2)</f>
        <v>14.58</v>
      </c>
      <c r="R181" s="176" t="s">
        <v>435</v>
      </c>
      <c r="S181" s="176" t="s">
        <v>206</v>
      </c>
      <c r="T181" s="177" t="s">
        <v>206</v>
      </c>
      <c r="U181" s="163">
        <v>0.123</v>
      </c>
      <c r="V181" s="163">
        <f>ROUND(E181*U181,2)</f>
        <v>6.64</v>
      </c>
      <c r="W181" s="163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207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5">
      <c r="A182" s="161"/>
      <c r="B182" s="162"/>
      <c r="C182" s="263" t="s">
        <v>750</v>
      </c>
      <c r="D182" s="264"/>
      <c r="E182" s="264"/>
      <c r="F182" s="264"/>
      <c r="G182" s="264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209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5">
      <c r="A183" s="161"/>
      <c r="B183" s="162"/>
      <c r="C183" s="191" t="s">
        <v>436</v>
      </c>
      <c r="D183" s="185"/>
      <c r="E183" s="186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212</v>
      </c>
      <c r="AH183" s="154">
        <v>0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91" t="s">
        <v>437</v>
      </c>
      <c r="D184" s="185"/>
      <c r="E184" s="186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212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5">
      <c r="A185" s="161"/>
      <c r="B185" s="162"/>
      <c r="C185" s="191" t="s">
        <v>751</v>
      </c>
      <c r="D185" s="185"/>
      <c r="E185" s="186">
        <v>42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212</v>
      </c>
      <c r="AH185" s="154">
        <v>0</v>
      </c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91" t="s">
        <v>752</v>
      </c>
      <c r="D186" s="185"/>
      <c r="E186" s="186">
        <v>12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 t="s">
        <v>212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5">
      <c r="A187" s="161"/>
      <c r="B187" s="162"/>
      <c r="C187" s="191" t="s">
        <v>753</v>
      </c>
      <c r="D187" s="185"/>
      <c r="E187" s="186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212</v>
      </c>
      <c r="AH187" s="154">
        <v>0</v>
      </c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ht="20.399999999999999" outlineLevel="1" x14ac:dyDescent="0.25">
      <c r="A188" s="171">
        <v>31</v>
      </c>
      <c r="B188" s="172" t="s">
        <v>449</v>
      </c>
      <c r="C188" s="181" t="s">
        <v>450</v>
      </c>
      <c r="D188" s="173" t="s">
        <v>451</v>
      </c>
      <c r="E188" s="174">
        <v>86.864999999999995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0</v>
      </c>
      <c r="O188" s="176">
        <f>ROUND(E188*N188,2)</f>
        <v>0</v>
      </c>
      <c r="P188" s="176">
        <v>0</v>
      </c>
      <c r="Q188" s="176">
        <f>ROUND(E188*P188,2)</f>
        <v>0</v>
      </c>
      <c r="R188" s="176" t="s">
        <v>435</v>
      </c>
      <c r="S188" s="176" t="s">
        <v>206</v>
      </c>
      <c r="T188" s="177" t="s">
        <v>206</v>
      </c>
      <c r="U188" s="163">
        <v>0.01</v>
      </c>
      <c r="V188" s="163">
        <f>ROUND(E188*U188,2)</f>
        <v>0.87</v>
      </c>
      <c r="W188" s="163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452</v>
      </c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5">
      <c r="A189" s="161"/>
      <c r="B189" s="162"/>
      <c r="C189" s="191" t="s">
        <v>453</v>
      </c>
      <c r="D189" s="185"/>
      <c r="E189" s="186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212</v>
      </c>
      <c r="AH189" s="154">
        <v>0</v>
      </c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61"/>
      <c r="B190" s="162"/>
      <c r="C190" s="191" t="s">
        <v>754</v>
      </c>
      <c r="D190" s="185"/>
      <c r="E190" s="186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212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5">
      <c r="A191" s="161"/>
      <c r="B191" s="162"/>
      <c r="C191" s="191" t="s">
        <v>755</v>
      </c>
      <c r="D191" s="185"/>
      <c r="E191" s="186">
        <v>86.864999999999995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212</v>
      </c>
      <c r="AH191" s="154">
        <v>0</v>
      </c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5">
      <c r="A192" s="171">
        <v>32</v>
      </c>
      <c r="B192" s="172" t="s">
        <v>456</v>
      </c>
      <c r="C192" s="181" t="s">
        <v>457</v>
      </c>
      <c r="D192" s="173" t="s">
        <v>451</v>
      </c>
      <c r="E192" s="174">
        <v>781.78499999999997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0</v>
      </c>
      <c r="O192" s="176">
        <f>ROUND(E192*N192,2)</f>
        <v>0</v>
      </c>
      <c r="P192" s="176">
        <v>0</v>
      </c>
      <c r="Q192" s="176">
        <f>ROUND(E192*P192,2)</f>
        <v>0</v>
      </c>
      <c r="R192" s="176" t="s">
        <v>435</v>
      </c>
      <c r="S192" s="176" t="s">
        <v>206</v>
      </c>
      <c r="T192" s="177" t="s">
        <v>206</v>
      </c>
      <c r="U192" s="163">
        <v>0</v>
      </c>
      <c r="V192" s="163">
        <f>ROUND(E192*U192,2)</f>
        <v>0</v>
      </c>
      <c r="W192" s="163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452</v>
      </c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5">
      <c r="A193" s="161"/>
      <c r="B193" s="162"/>
      <c r="C193" s="191" t="s">
        <v>453</v>
      </c>
      <c r="D193" s="185"/>
      <c r="E193" s="186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 t="s">
        <v>212</v>
      </c>
      <c r="AH193" s="154">
        <v>0</v>
      </c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5">
      <c r="A194" s="161"/>
      <c r="B194" s="162"/>
      <c r="C194" s="191" t="s">
        <v>754</v>
      </c>
      <c r="D194" s="185"/>
      <c r="E194" s="186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212</v>
      </c>
      <c r="AH194" s="154">
        <v>0</v>
      </c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5">
      <c r="A195" s="161"/>
      <c r="B195" s="162"/>
      <c r="C195" s="191" t="s">
        <v>756</v>
      </c>
      <c r="D195" s="185"/>
      <c r="E195" s="186">
        <v>781.78499999999997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212</v>
      </c>
      <c r="AH195" s="154">
        <v>0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5">
      <c r="A196" s="171">
        <v>33</v>
      </c>
      <c r="B196" s="172" t="s">
        <v>459</v>
      </c>
      <c r="C196" s="181" t="s">
        <v>460</v>
      </c>
      <c r="D196" s="173" t="s">
        <v>451</v>
      </c>
      <c r="E196" s="174">
        <v>86.864999999999995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 t="s">
        <v>461</v>
      </c>
      <c r="S196" s="176" t="s">
        <v>206</v>
      </c>
      <c r="T196" s="177" t="s">
        <v>206</v>
      </c>
      <c r="U196" s="163">
        <v>0</v>
      </c>
      <c r="V196" s="163">
        <f>ROUND(E196*U196,2)</f>
        <v>0</v>
      </c>
      <c r="W196" s="163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452</v>
      </c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5">
      <c r="A197" s="161"/>
      <c r="B197" s="162"/>
      <c r="C197" s="191" t="s">
        <v>453</v>
      </c>
      <c r="D197" s="185"/>
      <c r="E197" s="186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212</v>
      </c>
      <c r="AH197" s="154">
        <v>0</v>
      </c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5">
      <c r="A198" s="161"/>
      <c r="B198" s="162"/>
      <c r="C198" s="191" t="s">
        <v>754</v>
      </c>
      <c r="D198" s="185"/>
      <c r="E198" s="186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212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5">
      <c r="A199" s="161"/>
      <c r="B199" s="162"/>
      <c r="C199" s="191" t="s">
        <v>755</v>
      </c>
      <c r="D199" s="185"/>
      <c r="E199" s="186">
        <v>86.864999999999995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212</v>
      </c>
      <c r="AH199" s="154">
        <v>0</v>
      </c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x14ac:dyDescent="0.25">
      <c r="A200" s="165" t="s">
        <v>161</v>
      </c>
      <c r="B200" s="166" t="s">
        <v>95</v>
      </c>
      <c r="C200" s="180" t="s">
        <v>96</v>
      </c>
      <c r="D200" s="167"/>
      <c r="E200" s="168"/>
      <c r="F200" s="169"/>
      <c r="G200" s="169">
        <f>SUMIF(AG201:AG223,"&lt;&gt;NOR",G201:G223)</f>
        <v>0</v>
      </c>
      <c r="H200" s="169"/>
      <c r="I200" s="169">
        <f>SUM(I201:I223)</f>
        <v>0</v>
      </c>
      <c r="J200" s="169"/>
      <c r="K200" s="169">
        <f>SUM(K201:K223)</f>
        <v>0</v>
      </c>
      <c r="L200" s="169"/>
      <c r="M200" s="169">
        <f>SUM(M201:M223)</f>
        <v>0</v>
      </c>
      <c r="N200" s="169"/>
      <c r="O200" s="169">
        <f>SUM(O201:O223)</f>
        <v>0</v>
      </c>
      <c r="P200" s="169"/>
      <c r="Q200" s="169">
        <f>SUM(Q201:Q223)</f>
        <v>18.809999999999999</v>
      </c>
      <c r="R200" s="169"/>
      <c r="S200" s="169"/>
      <c r="T200" s="170"/>
      <c r="U200" s="164"/>
      <c r="V200" s="164">
        <f>SUM(V201:V223)</f>
        <v>27.080000000000002</v>
      </c>
      <c r="W200" s="164"/>
      <c r="AG200" t="s">
        <v>162</v>
      </c>
    </row>
    <row r="201" spans="1:60" outlineLevel="1" x14ac:dyDescent="0.25">
      <c r="A201" s="171">
        <v>34</v>
      </c>
      <c r="B201" s="172" t="s">
        <v>462</v>
      </c>
      <c r="C201" s="181" t="s">
        <v>463</v>
      </c>
      <c r="D201" s="173" t="s">
        <v>298</v>
      </c>
      <c r="E201" s="174">
        <v>57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6">
        <v>0</v>
      </c>
      <c r="O201" s="176">
        <f>ROUND(E201*N201,2)</f>
        <v>0</v>
      </c>
      <c r="P201" s="176">
        <v>0.24199999999999999</v>
      </c>
      <c r="Q201" s="176">
        <f>ROUND(E201*P201,2)</f>
        <v>13.79</v>
      </c>
      <c r="R201" s="176" t="s">
        <v>435</v>
      </c>
      <c r="S201" s="176" t="s">
        <v>206</v>
      </c>
      <c r="T201" s="177" t="s">
        <v>206</v>
      </c>
      <c r="U201" s="163">
        <v>0.39979999999999999</v>
      </c>
      <c r="V201" s="163">
        <f>ROUND(E201*U201,2)</f>
        <v>22.79</v>
      </c>
      <c r="W201" s="163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396</v>
      </c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5">
      <c r="A202" s="161"/>
      <c r="B202" s="162"/>
      <c r="C202" s="191" t="s">
        <v>436</v>
      </c>
      <c r="D202" s="185"/>
      <c r="E202" s="186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212</v>
      </c>
      <c r="AH202" s="154">
        <v>0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5">
      <c r="A203" s="161"/>
      <c r="B203" s="162"/>
      <c r="C203" s="191" t="s">
        <v>437</v>
      </c>
      <c r="D203" s="185"/>
      <c r="E203" s="186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 t="s">
        <v>212</v>
      </c>
      <c r="AH203" s="154">
        <v>0</v>
      </c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5">
      <c r="A204" s="161"/>
      <c r="B204" s="162"/>
      <c r="C204" s="191" t="s">
        <v>748</v>
      </c>
      <c r="D204" s="185"/>
      <c r="E204" s="186">
        <v>53.04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212</v>
      </c>
      <c r="AH204" s="154">
        <v>0</v>
      </c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5">
      <c r="A205" s="161"/>
      <c r="B205" s="162"/>
      <c r="C205" s="191" t="s">
        <v>749</v>
      </c>
      <c r="D205" s="185"/>
      <c r="E205" s="186">
        <v>3.96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212</v>
      </c>
      <c r="AH205" s="154">
        <v>0</v>
      </c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ht="20.399999999999999" outlineLevel="1" x14ac:dyDescent="0.25">
      <c r="A206" s="171">
        <v>35</v>
      </c>
      <c r="B206" s="172" t="s">
        <v>464</v>
      </c>
      <c r="C206" s="181" t="s">
        <v>465</v>
      </c>
      <c r="D206" s="173" t="s">
        <v>298</v>
      </c>
      <c r="E206" s="174">
        <v>57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0</v>
      </c>
      <c r="O206" s="176">
        <f>ROUND(E206*N206,2)</f>
        <v>0</v>
      </c>
      <c r="P206" s="176">
        <v>8.7999999999999995E-2</v>
      </c>
      <c r="Q206" s="176">
        <f>ROUND(E206*P206,2)</f>
        <v>5.0199999999999996</v>
      </c>
      <c r="R206" s="176" t="s">
        <v>435</v>
      </c>
      <c r="S206" s="176" t="s">
        <v>206</v>
      </c>
      <c r="T206" s="177" t="s">
        <v>206</v>
      </c>
      <c r="U206" s="163">
        <v>7.1999999999999995E-2</v>
      </c>
      <c r="V206" s="163">
        <f>ROUND(E206*U206,2)</f>
        <v>4.0999999999999996</v>
      </c>
      <c r="W206" s="163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207</v>
      </c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ht="21" outlineLevel="1" x14ac:dyDescent="0.25">
      <c r="A207" s="161"/>
      <c r="B207" s="162"/>
      <c r="C207" s="263" t="s">
        <v>466</v>
      </c>
      <c r="D207" s="264"/>
      <c r="E207" s="264"/>
      <c r="F207" s="264"/>
      <c r="G207" s="264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209</v>
      </c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78" t="str">
        <f>C207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5">
      <c r="A208" s="161"/>
      <c r="B208" s="162"/>
      <c r="C208" s="191" t="s">
        <v>436</v>
      </c>
      <c r="D208" s="185"/>
      <c r="E208" s="186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 t="s">
        <v>212</v>
      </c>
      <c r="AH208" s="154">
        <v>0</v>
      </c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5">
      <c r="A209" s="161"/>
      <c r="B209" s="162"/>
      <c r="C209" s="191" t="s">
        <v>437</v>
      </c>
      <c r="D209" s="185"/>
      <c r="E209" s="186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212</v>
      </c>
      <c r="AH209" s="154">
        <v>0</v>
      </c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5">
      <c r="A210" s="161"/>
      <c r="B210" s="162"/>
      <c r="C210" s="191" t="s">
        <v>748</v>
      </c>
      <c r="D210" s="185"/>
      <c r="E210" s="186">
        <v>53.04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212</v>
      </c>
      <c r="AH210" s="154">
        <v>0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5">
      <c r="A211" s="161"/>
      <c r="B211" s="162"/>
      <c r="C211" s="191" t="s">
        <v>749</v>
      </c>
      <c r="D211" s="185"/>
      <c r="E211" s="186">
        <v>3.96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 t="s">
        <v>212</v>
      </c>
      <c r="AH211" s="154">
        <v>0</v>
      </c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ht="20.399999999999999" outlineLevel="1" x14ac:dyDescent="0.25">
      <c r="A212" s="171">
        <v>36</v>
      </c>
      <c r="B212" s="172" t="s">
        <v>449</v>
      </c>
      <c r="C212" s="181" t="s">
        <v>450</v>
      </c>
      <c r="D212" s="173" t="s">
        <v>451</v>
      </c>
      <c r="E212" s="174">
        <v>18.809999999999999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435</v>
      </c>
      <c r="S212" s="176" t="s">
        <v>206</v>
      </c>
      <c r="T212" s="177" t="s">
        <v>206</v>
      </c>
      <c r="U212" s="163">
        <v>0.01</v>
      </c>
      <c r="V212" s="163">
        <f>ROUND(E212*U212,2)</f>
        <v>0.19</v>
      </c>
      <c r="W212" s="163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452</v>
      </c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5">
      <c r="A213" s="161"/>
      <c r="B213" s="162"/>
      <c r="C213" s="191" t="s">
        <v>453</v>
      </c>
      <c r="D213" s="185"/>
      <c r="E213" s="186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212</v>
      </c>
      <c r="AH213" s="154">
        <v>0</v>
      </c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5">
      <c r="A214" s="161"/>
      <c r="B214" s="162"/>
      <c r="C214" s="191" t="s">
        <v>467</v>
      </c>
      <c r="D214" s="185"/>
      <c r="E214" s="186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212</v>
      </c>
      <c r="AH214" s="154">
        <v>0</v>
      </c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5">
      <c r="A215" s="161"/>
      <c r="B215" s="162"/>
      <c r="C215" s="191" t="s">
        <v>757</v>
      </c>
      <c r="D215" s="185"/>
      <c r="E215" s="186">
        <v>18.809999999999999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212</v>
      </c>
      <c r="AH215" s="154">
        <v>0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5">
      <c r="A216" s="171">
        <v>37</v>
      </c>
      <c r="B216" s="172" t="s">
        <v>456</v>
      </c>
      <c r="C216" s="181" t="s">
        <v>457</v>
      </c>
      <c r="D216" s="173" t="s">
        <v>451</v>
      </c>
      <c r="E216" s="174">
        <v>169.29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6">
        <v>0</v>
      </c>
      <c r="O216" s="176">
        <f>ROUND(E216*N216,2)</f>
        <v>0</v>
      </c>
      <c r="P216" s="176">
        <v>0</v>
      </c>
      <c r="Q216" s="176">
        <f>ROUND(E216*P216,2)</f>
        <v>0</v>
      </c>
      <c r="R216" s="176" t="s">
        <v>435</v>
      </c>
      <c r="S216" s="176" t="s">
        <v>206</v>
      </c>
      <c r="T216" s="177" t="s">
        <v>206</v>
      </c>
      <c r="U216" s="163">
        <v>0</v>
      </c>
      <c r="V216" s="163">
        <f>ROUND(E216*U216,2)</f>
        <v>0</v>
      </c>
      <c r="W216" s="163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 t="s">
        <v>452</v>
      </c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5">
      <c r="A217" s="161"/>
      <c r="B217" s="162"/>
      <c r="C217" s="191" t="s">
        <v>453</v>
      </c>
      <c r="D217" s="185"/>
      <c r="E217" s="186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 t="s">
        <v>212</v>
      </c>
      <c r="AH217" s="154">
        <v>0</v>
      </c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5">
      <c r="A218" s="161"/>
      <c r="B218" s="162"/>
      <c r="C218" s="191" t="s">
        <v>467</v>
      </c>
      <c r="D218" s="185"/>
      <c r="E218" s="186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212</v>
      </c>
      <c r="AH218" s="154">
        <v>0</v>
      </c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5">
      <c r="A219" s="161"/>
      <c r="B219" s="162"/>
      <c r="C219" s="191" t="s">
        <v>758</v>
      </c>
      <c r="D219" s="185"/>
      <c r="E219" s="186">
        <v>169.29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212</v>
      </c>
      <c r="AH219" s="154">
        <v>0</v>
      </c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5">
      <c r="A220" s="171">
        <v>38</v>
      </c>
      <c r="B220" s="172" t="s">
        <v>470</v>
      </c>
      <c r="C220" s="181" t="s">
        <v>471</v>
      </c>
      <c r="D220" s="173" t="s">
        <v>451</v>
      </c>
      <c r="E220" s="174">
        <v>18.809999999999999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6" t="s">
        <v>461</v>
      </c>
      <c r="S220" s="176" t="s">
        <v>206</v>
      </c>
      <c r="T220" s="177" t="s">
        <v>206</v>
      </c>
      <c r="U220" s="163">
        <v>0</v>
      </c>
      <c r="V220" s="163">
        <f>ROUND(E220*U220,2)</f>
        <v>0</v>
      </c>
      <c r="W220" s="163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472</v>
      </c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5">
      <c r="A221" s="161"/>
      <c r="B221" s="162"/>
      <c r="C221" s="191" t="s">
        <v>453</v>
      </c>
      <c r="D221" s="185"/>
      <c r="E221" s="186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 t="s">
        <v>212</v>
      </c>
      <c r="AH221" s="154">
        <v>0</v>
      </c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5">
      <c r="A222" s="161"/>
      <c r="B222" s="162"/>
      <c r="C222" s="191" t="s">
        <v>467</v>
      </c>
      <c r="D222" s="185"/>
      <c r="E222" s="186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212</v>
      </c>
      <c r="AH222" s="154">
        <v>0</v>
      </c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5">
      <c r="A223" s="161"/>
      <c r="B223" s="162"/>
      <c r="C223" s="191" t="s">
        <v>757</v>
      </c>
      <c r="D223" s="185"/>
      <c r="E223" s="186">
        <v>18.809999999999999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212</v>
      </c>
      <c r="AH223" s="154">
        <v>0</v>
      </c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x14ac:dyDescent="0.25">
      <c r="A224" s="165" t="s">
        <v>161</v>
      </c>
      <c r="B224" s="166" t="s">
        <v>99</v>
      </c>
      <c r="C224" s="180" t="s">
        <v>100</v>
      </c>
      <c r="D224" s="167"/>
      <c r="E224" s="168"/>
      <c r="F224" s="169"/>
      <c r="G224" s="169">
        <f>SUMIF(AG225:AG227,"&lt;&gt;NOR",G225:G227)</f>
        <v>0</v>
      </c>
      <c r="H224" s="169"/>
      <c r="I224" s="169">
        <f>SUM(I225:I227)</f>
        <v>0</v>
      </c>
      <c r="J224" s="169"/>
      <c r="K224" s="169">
        <f>SUM(K225:K227)</f>
        <v>0</v>
      </c>
      <c r="L224" s="169"/>
      <c r="M224" s="169">
        <f>SUM(M225:M227)</f>
        <v>0</v>
      </c>
      <c r="N224" s="169"/>
      <c r="O224" s="169">
        <f>SUM(O225:O227)</f>
        <v>24.98</v>
      </c>
      <c r="P224" s="169"/>
      <c r="Q224" s="169">
        <f>SUM(Q225:Q227)</f>
        <v>0</v>
      </c>
      <c r="R224" s="169"/>
      <c r="S224" s="169"/>
      <c r="T224" s="170"/>
      <c r="U224" s="164"/>
      <c r="V224" s="164">
        <f>SUM(V225:V227)</f>
        <v>17.399999999999999</v>
      </c>
      <c r="W224" s="164"/>
      <c r="AG224" t="s">
        <v>162</v>
      </c>
    </row>
    <row r="225" spans="1:60" outlineLevel="1" x14ac:dyDescent="0.25">
      <c r="A225" s="171">
        <v>39</v>
      </c>
      <c r="B225" s="172" t="s">
        <v>518</v>
      </c>
      <c r="C225" s="181" t="s">
        <v>519</v>
      </c>
      <c r="D225" s="173" t="s">
        <v>244</v>
      </c>
      <c r="E225" s="174">
        <v>13.212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6">
        <v>1.8907700000000001</v>
      </c>
      <c r="O225" s="176">
        <f>ROUND(E225*N225,2)</f>
        <v>24.98</v>
      </c>
      <c r="P225" s="176">
        <v>0</v>
      </c>
      <c r="Q225" s="176">
        <f>ROUND(E225*P225,2)</f>
        <v>0</v>
      </c>
      <c r="R225" s="176" t="s">
        <v>475</v>
      </c>
      <c r="S225" s="176" t="s">
        <v>206</v>
      </c>
      <c r="T225" s="177" t="s">
        <v>206</v>
      </c>
      <c r="U225" s="163">
        <v>1.3169999999999999</v>
      </c>
      <c r="V225" s="163">
        <f>ROUND(E225*U225,2)</f>
        <v>17.399999999999999</v>
      </c>
      <c r="W225" s="163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207</v>
      </c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5">
      <c r="A226" s="161"/>
      <c r="B226" s="162"/>
      <c r="C226" s="263" t="s">
        <v>488</v>
      </c>
      <c r="D226" s="264"/>
      <c r="E226" s="264"/>
      <c r="F226" s="264"/>
      <c r="G226" s="264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209</v>
      </c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5">
      <c r="A227" s="161"/>
      <c r="B227" s="162"/>
      <c r="C227" s="191" t="s">
        <v>759</v>
      </c>
      <c r="D227" s="185"/>
      <c r="E227" s="186">
        <v>13.212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212</v>
      </c>
      <c r="AH227" s="154">
        <v>0</v>
      </c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x14ac:dyDescent="0.25">
      <c r="A228" s="165" t="s">
        <v>161</v>
      </c>
      <c r="B228" s="166" t="s">
        <v>104</v>
      </c>
      <c r="C228" s="180" t="s">
        <v>105</v>
      </c>
      <c r="D228" s="167"/>
      <c r="E228" s="168"/>
      <c r="F228" s="169"/>
      <c r="G228" s="169">
        <f>SUMIF(AG229:AG327,"&lt;&gt;NOR",G229:G327)</f>
        <v>0</v>
      </c>
      <c r="H228" s="169"/>
      <c r="I228" s="169">
        <f>SUM(I229:I327)</f>
        <v>0</v>
      </c>
      <c r="J228" s="169"/>
      <c r="K228" s="169">
        <f>SUM(K229:K327)</f>
        <v>0</v>
      </c>
      <c r="L228" s="169"/>
      <c r="M228" s="169">
        <f>SUM(M229:M327)</f>
        <v>0</v>
      </c>
      <c r="N228" s="169"/>
      <c r="O228" s="169">
        <f>SUM(O229:O327)</f>
        <v>2.5</v>
      </c>
      <c r="P228" s="169"/>
      <c r="Q228" s="169">
        <f>SUM(Q229:Q327)</f>
        <v>0</v>
      </c>
      <c r="R228" s="169"/>
      <c r="S228" s="169"/>
      <c r="T228" s="170"/>
      <c r="U228" s="164"/>
      <c r="V228" s="164">
        <f>SUM(V229:V327)</f>
        <v>76.849999999999994</v>
      </c>
      <c r="W228" s="164"/>
      <c r="AG228" t="s">
        <v>162</v>
      </c>
    </row>
    <row r="229" spans="1:60" outlineLevel="1" x14ac:dyDescent="0.25">
      <c r="A229" s="171">
        <v>40</v>
      </c>
      <c r="B229" s="172" t="s">
        <v>760</v>
      </c>
      <c r="C229" s="181" t="s">
        <v>761</v>
      </c>
      <c r="D229" s="173" t="s">
        <v>226</v>
      </c>
      <c r="E229" s="174">
        <v>43.9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475</v>
      </c>
      <c r="S229" s="176" t="s">
        <v>206</v>
      </c>
      <c r="T229" s="177" t="s">
        <v>206</v>
      </c>
      <c r="U229" s="163">
        <v>6.6000000000000003E-2</v>
      </c>
      <c r="V229" s="163">
        <f>ROUND(E229*U229,2)</f>
        <v>2.9</v>
      </c>
      <c r="W229" s="163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 t="s">
        <v>207</v>
      </c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5">
      <c r="A230" s="161"/>
      <c r="B230" s="162"/>
      <c r="C230" s="263" t="s">
        <v>762</v>
      </c>
      <c r="D230" s="264"/>
      <c r="E230" s="264"/>
      <c r="F230" s="264"/>
      <c r="G230" s="264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209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5">
      <c r="A231" s="161"/>
      <c r="B231" s="162"/>
      <c r="C231" s="191" t="s">
        <v>723</v>
      </c>
      <c r="D231" s="185"/>
      <c r="E231" s="186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212</v>
      </c>
      <c r="AH231" s="154">
        <v>0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5">
      <c r="A232" s="161"/>
      <c r="B232" s="162"/>
      <c r="C232" s="191" t="s">
        <v>763</v>
      </c>
      <c r="D232" s="185"/>
      <c r="E232" s="186">
        <v>43.9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212</v>
      </c>
      <c r="AH232" s="154">
        <v>0</v>
      </c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5">
      <c r="A233" s="161"/>
      <c r="B233" s="162"/>
      <c r="C233" s="191" t="s">
        <v>764</v>
      </c>
      <c r="D233" s="185"/>
      <c r="E233" s="186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212</v>
      </c>
      <c r="AH233" s="154">
        <v>0</v>
      </c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ht="20.399999999999999" outlineLevel="1" x14ac:dyDescent="0.25">
      <c r="A234" s="171">
        <v>41</v>
      </c>
      <c r="B234" s="172" t="s">
        <v>765</v>
      </c>
      <c r="C234" s="181" t="s">
        <v>766</v>
      </c>
      <c r="D234" s="173" t="s">
        <v>537</v>
      </c>
      <c r="E234" s="174">
        <v>45.216999999999999</v>
      </c>
      <c r="F234" s="175"/>
      <c r="G234" s="176">
        <f>ROUND(E234*F234,2)</f>
        <v>0</v>
      </c>
      <c r="H234" s="175"/>
      <c r="I234" s="176">
        <f>ROUND(E234*H234,2)</f>
        <v>0</v>
      </c>
      <c r="J234" s="175"/>
      <c r="K234" s="176">
        <f>ROUND(E234*J234,2)</f>
        <v>0</v>
      </c>
      <c r="L234" s="176">
        <v>21</v>
      </c>
      <c r="M234" s="176">
        <f>G234*(1+L234/100)</f>
        <v>0</v>
      </c>
      <c r="N234" s="176">
        <v>1.6049999999999998E-2</v>
      </c>
      <c r="O234" s="176">
        <f>ROUND(E234*N234,2)</f>
        <v>0.73</v>
      </c>
      <c r="P234" s="176">
        <v>0</v>
      </c>
      <c r="Q234" s="176">
        <f>ROUND(E234*P234,2)</f>
        <v>0</v>
      </c>
      <c r="R234" s="176" t="s">
        <v>495</v>
      </c>
      <c r="S234" s="176" t="s">
        <v>206</v>
      </c>
      <c r="T234" s="177" t="s">
        <v>167</v>
      </c>
      <c r="U234" s="163">
        <v>0</v>
      </c>
      <c r="V234" s="163">
        <f>ROUND(E234*U234,2)</f>
        <v>0</v>
      </c>
      <c r="W234" s="163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496</v>
      </c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5">
      <c r="A235" s="161"/>
      <c r="B235" s="162"/>
      <c r="C235" s="191" t="s">
        <v>767</v>
      </c>
      <c r="D235" s="185"/>
      <c r="E235" s="186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212</v>
      </c>
      <c r="AH235" s="154">
        <v>0</v>
      </c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5">
      <c r="A236" s="161"/>
      <c r="B236" s="162"/>
      <c r="C236" s="191" t="s">
        <v>723</v>
      </c>
      <c r="D236" s="185"/>
      <c r="E236" s="186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212</v>
      </c>
      <c r="AH236" s="154">
        <v>0</v>
      </c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5">
      <c r="A237" s="161"/>
      <c r="B237" s="162"/>
      <c r="C237" s="191" t="s">
        <v>768</v>
      </c>
      <c r="D237" s="185"/>
      <c r="E237" s="186">
        <v>45.216999999999999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212</v>
      </c>
      <c r="AH237" s="154">
        <v>0</v>
      </c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5">
      <c r="A238" s="161"/>
      <c r="B238" s="162"/>
      <c r="C238" s="191" t="s">
        <v>764</v>
      </c>
      <c r="D238" s="185"/>
      <c r="E238" s="186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 t="s">
        <v>212</v>
      </c>
      <c r="AH238" s="154">
        <v>0</v>
      </c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5">
      <c r="A239" s="171">
        <v>42</v>
      </c>
      <c r="B239" s="172" t="s">
        <v>769</v>
      </c>
      <c r="C239" s="181" t="s">
        <v>770</v>
      </c>
      <c r="D239" s="173" t="s">
        <v>226</v>
      </c>
      <c r="E239" s="174">
        <v>29.5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1.0000000000000001E-5</v>
      </c>
      <c r="O239" s="176">
        <f>ROUND(E239*N239,2)</f>
        <v>0</v>
      </c>
      <c r="P239" s="176">
        <v>0</v>
      </c>
      <c r="Q239" s="176">
        <f>ROUND(E239*P239,2)</f>
        <v>0</v>
      </c>
      <c r="R239" s="176" t="s">
        <v>475</v>
      </c>
      <c r="S239" s="176" t="s">
        <v>206</v>
      </c>
      <c r="T239" s="177" t="s">
        <v>206</v>
      </c>
      <c r="U239" s="163">
        <v>0.08</v>
      </c>
      <c r="V239" s="163">
        <f>ROUND(E239*U239,2)</f>
        <v>2.36</v>
      </c>
      <c r="W239" s="163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 t="s">
        <v>207</v>
      </c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5">
      <c r="A240" s="161"/>
      <c r="B240" s="162"/>
      <c r="C240" s="263" t="s">
        <v>762</v>
      </c>
      <c r="D240" s="264"/>
      <c r="E240" s="264"/>
      <c r="F240" s="264"/>
      <c r="G240" s="264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209</v>
      </c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5">
      <c r="A241" s="161"/>
      <c r="B241" s="162"/>
      <c r="C241" s="191" t="s">
        <v>723</v>
      </c>
      <c r="D241" s="185"/>
      <c r="E241" s="186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212</v>
      </c>
      <c r="AH241" s="154">
        <v>0</v>
      </c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5">
      <c r="A242" s="161"/>
      <c r="B242" s="162"/>
      <c r="C242" s="191" t="s">
        <v>771</v>
      </c>
      <c r="D242" s="185"/>
      <c r="E242" s="186">
        <v>25.3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212</v>
      </c>
      <c r="AH242" s="154">
        <v>0</v>
      </c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5">
      <c r="A243" s="161"/>
      <c r="B243" s="162"/>
      <c r="C243" s="191" t="s">
        <v>772</v>
      </c>
      <c r="D243" s="185"/>
      <c r="E243" s="186">
        <v>4.2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212</v>
      </c>
      <c r="AH243" s="154">
        <v>0</v>
      </c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ht="20.399999999999999" outlineLevel="1" x14ac:dyDescent="0.25">
      <c r="A244" s="171">
        <v>43</v>
      </c>
      <c r="B244" s="172" t="s">
        <v>773</v>
      </c>
      <c r="C244" s="181" t="s">
        <v>774</v>
      </c>
      <c r="D244" s="173" t="s">
        <v>537</v>
      </c>
      <c r="E244" s="174">
        <v>30.385000000000002</v>
      </c>
      <c r="F244" s="175"/>
      <c r="G244" s="176">
        <f>ROUND(E244*F244,2)</f>
        <v>0</v>
      </c>
      <c r="H244" s="175"/>
      <c r="I244" s="176">
        <f>ROUND(E244*H244,2)</f>
        <v>0</v>
      </c>
      <c r="J244" s="175"/>
      <c r="K244" s="176">
        <f>ROUND(E244*J244,2)</f>
        <v>0</v>
      </c>
      <c r="L244" s="176">
        <v>21</v>
      </c>
      <c r="M244" s="176">
        <f>G244*(1+L244/100)</f>
        <v>0</v>
      </c>
      <c r="N244" s="176">
        <v>2.52E-2</v>
      </c>
      <c r="O244" s="176">
        <f>ROUND(E244*N244,2)</f>
        <v>0.77</v>
      </c>
      <c r="P244" s="176">
        <v>0</v>
      </c>
      <c r="Q244" s="176">
        <f>ROUND(E244*P244,2)</f>
        <v>0</v>
      </c>
      <c r="R244" s="176" t="s">
        <v>495</v>
      </c>
      <c r="S244" s="176" t="s">
        <v>206</v>
      </c>
      <c r="T244" s="177" t="s">
        <v>167</v>
      </c>
      <c r="U244" s="163">
        <v>0</v>
      </c>
      <c r="V244" s="163">
        <f>ROUND(E244*U244,2)</f>
        <v>0</v>
      </c>
      <c r="W244" s="163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496</v>
      </c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5">
      <c r="A245" s="161"/>
      <c r="B245" s="162"/>
      <c r="C245" s="191" t="s">
        <v>767</v>
      </c>
      <c r="D245" s="185"/>
      <c r="E245" s="186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212</v>
      </c>
      <c r="AH245" s="154">
        <v>0</v>
      </c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5">
      <c r="A246" s="161"/>
      <c r="B246" s="162"/>
      <c r="C246" s="191" t="s">
        <v>723</v>
      </c>
      <c r="D246" s="185"/>
      <c r="E246" s="186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 t="s">
        <v>212</v>
      </c>
      <c r="AH246" s="154">
        <v>0</v>
      </c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5">
      <c r="A247" s="161"/>
      <c r="B247" s="162"/>
      <c r="C247" s="191" t="s">
        <v>775</v>
      </c>
      <c r="D247" s="185"/>
      <c r="E247" s="186">
        <v>26.059000000000001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212</v>
      </c>
      <c r="AH247" s="154">
        <v>0</v>
      </c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5">
      <c r="A248" s="161"/>
      <c r="B248" s="162"/>
      <c r="C248" s="191" t="s">
        <v>776</v>
      </c>
      <c r="D248" s="185"/>
      <c r="E248" s="186">
        <v>4.3259999999999996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212</v>
      </c>
      <c r="AH248" s="154">
        <v>0</v>
      </c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ht="20.399999999999999" outlineLevel="1" x14ac:dyDescent="0.25">
      <c r="A249" s="171">
        <v>44</v>
      </c>
      <c r="B249" s="172" t="s">
        <v>777</v>
      </c>
      <c r="C249" s="181" t="s">
        <v>778</v>
      </c>
      <c r="D249" s="173" t="s">
        <v>564</v>
      </c>
      <c r="E249" s="174">
        <v>30</v>
      </c>
      <c r="F249" s="175"/>
      <c r="G249" s="176">
        <f>ROUND(E249*F249,2)</f>
        <v>0</v>
      </c>
      <c r="H249" s="175"/>
      <c r="I249" s="176">
        <f>ROUND(E249*H249,2)</f>
        <v>0</v>
      </c>
      <c r="J249" s="175"/>
      <c r="K249" s="176">
        <f>ROUND(E249*J249,2)</f>
        <v>0</v>
      </c>
      <c r="L249" s="176">
        <v>21</v>
      </c>
      <c r="M249" s="176">
        <f>G249*(1+L249/100)</f>
        <v>0</v>
      </c>
      <c r="N249" s="176">
        <v>1.0000000000000001E-5</v>
      </c>
      <c r="O249" s="176">
        <f>ROUND(E249*N249,2)</f>
        <v>0</v>
      </c>
      <c r="P249" s="176">
        <v>0</v>
      </c>
      <c r="Q249" s="176">
        <f>ROUND(E249*P249,2)</f>
        <v>0</v>
      </c>
      <c r="R249" s="176" t="s">
        <v>475</v>
      </c>
      <c r="S249" s="176" t="s">
        <v>206</v>
      </c>
      <c r="T249" s="177" t="s">
        <v>206</v>
      </c>
      <c r="U249" s="163">
        <v>0.17599999999999999</v>
      </c>
      <c r="V249" s="163">
        <f>ROUND(E249*U249,2)</f>
        <v>5.28</v>
      </c>
      <c r="W249" s="163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207</v>
      </c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5">
      <c r="A250" s="161"/>
      <c r="B250" s="162"/>
      <c r="C250" s="263" t="s">
        <v>488</v>
      </c>
      <c r="D250" s="264"/>
      <c r="E250" s="264"/>
      <c r="F250" s="264"/>
      <c r="G250" s="264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 t="s">
        <v>209</v>
      </c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5">
      <c r="A251" s="161"/>
      <c r="B251" s="162"/>
      <c r="C251" s="191" t="s">
        <v>779</v>
      </c>
      <c r="D251" s="185"/>
      <c r="E251" s="186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 t="s">
        <v>212</v>
      </c>
      <c r="AH251" s="154">
        <v>0</v>
      </c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5">
      <c r="A252" s="161"/>
      <c r="B252" s="162"/>
      <c r="C252" s="192" t="s">
        <v>213</v>
      </c>
      <c r="D252" s="187"/>
      <c r="E252" s="188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212</v>
      </c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5">
      <c r="A253" s="161"/>
      <c r="B253" s="162"/>
      <c r="C253" s="193" t="s">
        <v>780</v>
      </c>
      <c r="D253" s="187"/>
      <c r="E253" s="188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212</v>
      </c>
      <c r="AH253" s="154">
        <v>2</v>
      </c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5">
      <c r="A254" s="161"/>
      <c r="B254" s="162"/>
      <c r="C254" s="193" t="s">
        <v>781</v>
      </c>
      <c r="D254" s="187"/>
      <c r="E254" s="188">
        <v>10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212</v>
      </c>
      <c r="AH254" s="154">
        <v>2</v>
      </c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5">
      <c r="A255" s="161"/>
      <c r="B255" s="162"/>
      <c r="C255" s="193" t="s">
        <v>782</v>
      </c>
      <c r="D255" s="187"/>
      <c r="E255" s="188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 t="s">
        <v>212</v>
      </c>
      <c r="AH255" s="154">
        <v>2</v>
      </c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5">
      <c r="A256" s="161"/>
      <c r="B256" s="162"/>
      <c r="C256" s="193" t="s">
        <v>783</v>
      </c>
      <c r="D256" s="187"/>
      <c r="E256" s="188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 t="s">
        <v>212</v>
      </c>
      <c r="AH256" s="154">
        <v>2</v>
      </c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5">
      <c r="A257" s="161"/>
      <c r="B257" s="162"/>
      <c r="C257" s="194" t="s">
        <v>287</v>
      </c>
      <c r="D257" s="189"/>
      <c r="E257" s="190">
        <v>10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 t="s">
        <v>212</v>
      </c>
      <c r="AH257" s="154">
        <v>3</v>
      </c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5">
      <c r="A258" s="161"/>
      <c r="B258" s="162"/>
      <c r="C258" s="192" t="s">
        <v>217</v>
      </c>
      <c r="D258" s="187"/>
      <c r="E258" s="188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212</v>
      </c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5">
      <c r="A259" s="161"/>
      <c r="B259" s="162"/>
      <c r="C259" s="191" t="s">
        <v>784</v>
      </c>
      <c r="D259" s="185"/>
      <c r="E259" s="186">
        <v>20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212</v>
      </c>
      <c r="AH259" s="154">
        <v>0</v>
      </c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5">
      <c r="A260" s="161"/>
      <c r="B260" s="162"/>
      <c r="C260" s="191" t="s">
        <v>785</v>
      </c>
      <c r="D260" s="185"/>
      <c r="E260" s="186">
        <v>10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 t="s">
        <v>212</v>
      </c>
      <c r="AH260" s="154">
        <v>0</v>
      </c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5">
      <c r="A261" s="171">
        <v>45</v>
      </c>
      <c r="B261" s="172" t="s">
        <v>786</v>
      </c>
      <c r="C261" s="181" t="s">
        <v>787</v>
      </c>
      <c r="D261" s="173" t="s">
        <v>564</v>
      </c>
      <c r="E261" s="174">
        <v>10.15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6.4000000000000005E-4</v>
      </c>
      <c r="O261" s="176">
        <f>ROUND(E261*N261,2)</f>
        <v>0.01</v>
      </c>
      <c r="P261" s="176">
        <v>0</v>
      </c>
      <c r="Q261" s="176">
        <f>ROUND(E261*P261,2)</f>
        <v>0</v>
      </c>
      <c r="R261" s="176" t="s">
        <v>495</v>
      </c>
      <c r="S261" s="176" t="s">
        <v>206</v>
      </c>
      <c r="T261" s="177" t="s">
        <v>206</v>
      </c>
      <c r="U261" s="163">
        <v>0</v>
      </c>
      <c r="V261" s="163">
        <f>ROUND(E261*U261,2)</f>
        <v>0</v>
      </c>
      <c r="W261" s="163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496</v>
      </c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5">
      <c r="A262" s="161"/>
      <c r="B262" s="162"/>
      <c r="C262" s="191" t="s">
        <v>788</v>
      </c>
      <c r="D262" s="185"/>
      <c r="E262" s="186">
        <v>10.15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212</v>
      </c>
      <c r="AH262" s="154">
        <v>0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5">
      <c r="A263" s="171">
        <v>46</v>
      </c>
      <c r="B263" s="172" t="s">
        <v>789</v>
      </c>
      <c r="C263" s="181" t="s">
        <v>790</v>
      </c>
      <c r="D263" s="173" t="s">
        <v>564</v>
      </c>
      <c r="E263" s="174">
        <v>10.15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6.6E-4</v>
      </c>
      <c r="O263" s="176">
        <f>ROUND(E263*N263,2)</f>
        <v>0.01</v>
      </c>
      <c r="P263" s="176">
        <v>0</v>
      </c>
      <c r="Q263" s="176">
        <f>ROUND(E263*P263,2)</f>
        <v>0</v>
      </c>
      <c r="R263" s="176" t="s">
        <v>495</v>
      </c>
      <c r="S263" s="176" t="s">
        <v>206</v>
      </c>
      <c r="T263" s="177" t="s">
        <v>206</v>
      </c>
      <c r="U263" s="163">
        <v>0</v>
      </c>
      <c r="V263" s="163">
        <f>ROUND(E263*U263,2)</f>
        <v>0</v>
      </c>
      <c r="W263" s="163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496</v>
      </c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5">
      <c r="A264" s="161"/>
      <c r="B264" s="162"/>
      <c r="C264" s="191" t="s">
        <v>788</v>
      </c>
      <c r="D264" s="185"/>
      <c r="E264" s="186">
        <v>10.15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 t="s">
        <v>212</v>
      </c>
      <c r="AH264" s="154">
        <v>0</v>
      </c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5">
      <c r="A265" s="171">
        <v>47</v>
      </c>
      <c r="B265" s="172" t="s">
        <v>791</v>
      </c>
      <c r="C265" s="181" t="s">
        <v>792</v>
      </c>
      <c r="D265" s="173" t="s">
        <v>564</v>
      </c>
      <c r="E265" s="174">
        <v>10.15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8.8999999999999995E-4</v>
      </c>
      <c r="O265" s="176">
        <f>ROUND(E265*N265,2)</f>
        <v>0.01</v>
      </c>
      <c r="P265" s="176">
        <v>0</v>
      </c>
      <c r="Q265" s="176">
        <f>ROUND(E265*P265,2)</f>
        <v>0</v>
      </c>
      <c r="R265" s="176" t="s">
        <v>495</v>
      </c>
      <c r="S265" s="176" t="s">
        <v>206</v>
      </c>
      <c r="T265" s="177" t="s">
        <v>206</v>
      </c>
      <c r="U265" s="163">
        <v>0</v>
      </c>
      <c r="V265" s="163">
        <f>ROUND(E265*U265,2)</f>
        <v>0</v>
      </c>
      <c r="W265" s="163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 t="s">
        <v>496</v>
      </c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5">
      <c r="A266" s="161"/>
      <c r="B266" s="162"/>
      <c r="C266" s="191" t="s">
        <v>788</v>
      </c>
      <c r="D266" s="185"/>
      <c r="E266" s="186">
        <v>10.15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 t="s">
        <v>212</v>
      </c>
      <c r="AH266" s="154">
        <v>0</v>
      </c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ht="20.399999999999999" outlineLevel="1" x14ac:dyDescent="0.25">
      <c r="A267" s="171">
        <v>48</v>
      </c>
      <c r="B267" s="172" t="s">
        <v>793</v>
      </c>
      <c r="C267" s="181" t="s">
        <v>794</v>
      </c>
      <c r="D267" s="173" t="s">
        <v>564</v>
      </c>
      <c r="E267" s="174">
        <v>21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2.0000000000000002E-5</v>
      </c>
      <c r="O267" s="176">
        <f>ROUND(E267*N267,2)</f>
        <v>0</v>
      </c>
      <c r="P267" s="176">
        <v>0</v>
      </c>
      <c r="Q267" s="176">
        <f>ROUND(E267*P267,2)</f>
        <v>0</v>
      </c>
      <c r="R267" s="176" t="s">
        <v>475</v>
      </c>
      <c r="S267" s="176" t="s">
        <v>206</v>
      </c>
      <c r="T267" s="177" t="s">
        <v>206</v>
      </c>
      <c r="U267" s="163">
        <v>0.20599999999999999</v>
      </c>
      <c r="V267" s="163">
        <f>ROUND(E267*U267,2)</f>
        <v>4.33</v>
      </c>
      <c r="W267" s="163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 t="s">
        <v>207</v>
      </c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5">
      <c r="A268" s="161"/>
      <c r="B268" s="162"/>
      <c r="C268" s="263" t="s">
        <v>488</v>
      </c>
      <c r="D268" s="264"/>
      <c r="E268" s="264"/>
      <c r="F268" s="264"/>
      <c r="G268" s="264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 t="s">
        <v>209</v>
      </c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5">
      <c r="A269" s="161"/>
      <c r="B269" s="162"/>
      <c r="C269" s="191" t="s">
        <v>779</v>
      </c>
      <c r="D269" s="185"/>
      <c r="E269" s="186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 t="s">
        <v>212</v>
      </c>
      <c r="AH269" s="154">
        <v>0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5">
      <c r="A270" s="161"/>
      <c r="B270" s="162"/>
      <c r="C270" s="192" t="s">
        <v>213</v>
      </c>
      <c r="D270" s="187"/>
      <c r="E270" s="188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 t="s">
        <v>212</v>
      </c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5">
      <c r="A271" s="161"/>
      <c r="B271" s="162"/>
      <c r="C271" s="193" t="s">
        <v>780</v>
      </c>
      <c r="D271" s="187"/>
      <c r="E271" s="188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 t="s">
        <v>212</v>
      </c>
      <c r="AH271" s="154">
        <v>2</v>
      </c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5">
      <c r="A272" s="161"/>
      <c r="B272" s="162"/>
      <c r="C272" s="193" t="s">
        <v>795</v>
      </c>
      <c r="D272" s="187"/>
      <c r="E272" s="188">
        <v>5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 t="s">
        <v>212</v>
      </c>
      <c r="AH272" s="154">
        <v>2</v>
      </c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5">
      <c r="A273" s="161"/>
      <c r="B273" s="162"/>
      <c r="C273" s="193" t="s">
        <v>782</v>
      </c>
      <c r="D273" s="187"/>
      <c r="E273" s="188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 t="s">
        <v>212</v>
      </c>
      <c r="AH273" s="154">
        <v>2</v>
      </c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5">
      <c r="A274" s="161"/>
      <c r="B274" s="162"/>
      <c r="C274" s="193" t="s">
        <v>796</v>
      </c>
      <c r="D274" s="187"/>
      <c r="E274" s="188">
        <v>2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 t="s">
        <v>212</v>
      </c>
      <c r="AH274" s="154">
        <v>2</v>
      </c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5">
      <c r="A275" s="161"/>
      <c r="B275" s="162"/>
      <c r="C275" s="194" t="s">
        <v>287</v>
      </c>
      <c r="D275" s="189"/>
      <c r="E275" s="190">
        <v>7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 t="s">
        <v>212</v>
      </c>
      <c r="AH275" s="154">
        <v>3</v>
      </c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5">
      <c r="A276" s="161"/>
      <c r="B276" s="162"/>
      <c r="C276" s="192" t="s">
        <v>217</v>
      </c>
      <c r="D276" s="187"/>
      <c r="E276" s="188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 t="s">
        <v>212</v>
      </c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5">
      <c r="A277" s="161"/>
      <c r="B277" s="162"/>
      <c r="C277" s="191" t="s">
        <v>797</v>
      </c>
      <c r="D277" s="185"/>
      <c r="E277" s="186">
        <v>14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 t="s">
        <v>212</v>
      </c>
      <c r="AH277" s="154">
        <v>0</v>
      </c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5">
      <c r="A278" s="161"/>
      <c r="B278" s="162"/>
      <c r="C278" s="191" t="s">
        <v>798</v>
      </c>
      <c r="D278" s="185"/>
      <c r="E278" s="186">
        <v>7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 t="s">
        <v>212</v>
      </c>
      <c r="AH278" s="154">
        <v>0</v>
      </c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5">
      <c r="A279" s="171">
        <v>49</v>
      </c>
      <c r="B279" s="172" t="s">
        <v>799</v>
      </c>
      <c r="C279" s="181" t="s">
        <v>800</v>
      </c>
      <c r="D279" s="173" t="s">
        <v>564</v>
      </c>
      <c r="E279" s="174">
        <v>7.1050000000000004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6">
        <v>1.07E-3</v>
      </c>
      <c r="O279" s="176">
        <f>ROUND(E279*N279,2)</f>
        <v>0.01</v>
      </c>
      <c r="P279" s="176">
        <v>0</v>
      </c>
      <c r="Q279" s="176">
        <f>ROUND(E279*P279,2)</f>
        <v>0</v>
      </c>
      <c r="R279" s="176" t="s">
        <v>495</v>
      </c>
      <c r="S279" s="176" t="s">
        <v>206</v>
      </c>
      <c r="T279" s="177" t="s">
        <v>206</v>
      </c>
      <c r="U279" s="163">
        <v>0</v>
      </c>
      <c r="V279" s="163">
        <f>ROUND(E279*U279,2)</f>
        <v>0</v>
      </c>
      <c r="W279" s="163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 t="s">
        <v>496</v>
      </c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5">
      <c r="A280" s="161"/>
      <c r="B280" s="162"/>
      <c r="C280" s="191" t="s">
        <v>801</v>
      </c>
      <c r="D280" s="185"/>
      <c r="E280" s="186">
        <v>7.1050000000000004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 t="s">
        <v>212</v>
      </c>
      <c r="AH280" s="154">
        <v>0</v>
      </c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5">
      <c r="A281" s="171">
        <v>50</v>
      </c>
      <c r="B281" s="172" t="s">
        <v>802</v>
      </c>
      <c r="C281" s="181" t="s">
        <v>803</v>
      </c>
      <c r="D281" s="173" t="s">
        <v>564</v>
      </c>
      <c r="E281" s="174">
        <v>7.1050000000000004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1.2700000000000001E-3</v>
      </c>
      <c r="O281" s="176">
        <f>ROUND(E281*N281,2)</f>
        <v>0.01</v>
      </c>
      <c r="P281" s="176">
        <v>0</v>
      </c>
      <c r="Q281" s="176">
        <f>ROUND(E281*P281,2)</f>
        <v>0</v>
      </c>
      <c r="R281" s="176" t="s">
        <v>495</v>
      </c>
      <c r="S281" s="176" t="s">
        <v>206</v>
      </c>
      <c r="T281" s="177" t="s">
        <v>206</v>
      </c>
      <c r="U281" s="163">
        <v>0</v>
      </c>
      <c r="V281" s="163">
        <f>ROUND(E281*U281,2)</f>
        <v>0</v>
      </c>
      <c r="W281" s="163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 t="s">
        <v>496</v>
      </c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outlineLevel="1" x14ac:dyDescent="0.25">
      <c r="A282" s="161"/>
      <c r="B282" s="162"/>
      <c r="C282" s="191" t="s">
        <v>801</v>
      </c>
      <c r="D282" s="185"/>
      <c r="E282" s="186">
        <v>7.1050000000000004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 t="s">
        <v>212</v>
      </c>
      <c r="AH282" s="154">
        <v>0</v>
      </c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5">
      <c r="A283" s="171">
        <v>51</v>
      </c>
      <c r="B283" s="172" t="s">
        <v>804</v>
      </c>
      <c r="C283" s="181" t="s">
        <v>805</v>
      </c>
      <c r="D283" s="173" t="s">
        <v>564</v>
      </c>
      <c r="E283" s="174">
        <v>7.1050000000000004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1.5900000000000001E-3</v>
      </c>
      <c r="O283" s="176">
        <f>ROUND(E283*N283,2)</f>
        <v>0.01</v>
      </c>
      <c r="P283" s="176">
        <v>0</v>
      </c>
      <c r="Q283" s="176">
        <f>ROUND(E283*P283,2)</f>
        <v>0</v>
      </c>
      <c r="R283" s="176" t="s">
        <v>495</v>
      </c>
      <c r="S283" s="176" t="s">
        <v>206</v>
      </c>
      <c r="T283" s="177" t="s">
        <v>206</v>
      </c>
      <c r="U283" s="163">
        <v>0</v>
      </c>
      <c r="V283" s="163">
        <f>ROUND(E283*U283,2)</f>
        <v>0</v>
      </c>
      <c r="W283" s="163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 t="s">
        <v>496</v>
      </c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5">
      <c r="A284" s="161"/>
      <c r="B284" s="162"/>
      <c r="C284" s="191" t="s">
        <v>801</v>
      </c>
      <c r="D284" s="185"/>
      <c r="E284" s="186">
        <v>7.1050000000000004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 t="s">
        <v>212</v>
      </c>
      <c r="AH284" s="154">
        <v>0</v>
      </c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ht="20.399999999999999" outlineLevel="1" x14ac:dyDescent="0.25">
      <c r="A285" s="171">
        <v>52</v>
      </c>
      <c r="B285" s="172" t="s">
        <v>806</v>
      </c>
      <c r="C285" s="181" t="s">
        <v>807</v>
      </c>
      <c r="D285" s="173" t="s">
        <v>564</v>
      </c>
      <c r="E285" s="174">
        <v>10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21</v>
      </c>
      <c r="M285" s="176">
        <f>G285*(1+L285/100)</f>
        <v>0</v>
      </c>
      <c r="N285" s="176">
        <v>3.0000000000000001E-5</v>
      </c>
      <c r="O285" s="176">
        <f>ROUND(E285*N285,2)</f>
        <v>0</v>
      </c>
      <c r="P285" s="176">
        <v>0</v>
      </c>
      <c r="Q285" s="176">
        <f>ROUND(E285*P285,2)</f>
        <v>0</v>
      </c>
      <c r="R285" s="176" t="s">
        <v>475</v>
      </c>
      <c r="S285" s="176" t="s">
        <v>206</v>
      </c>
      <c r="T285" s="177" t="s">
        <v>206</v>
      </c>
      <c r="U285" s="163">
        <v>0.33</v>
      </c>
      <c r="V285" s="163">
        <f>ROUND(E285*U285,2)</f>
        <v>3.3</v>
      </c>
      <c r="W285" s="163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 t="s">
        <v>207</v>
      </c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5">
      <c r="A286" s="161"/>
      <c r="B286" s="162"/>
      <c r="C286" s="263" t="s">
        <v>488</v>
      </c>
      <c r="D286" s="264"/>
      <c r="E286" s="264"/>
      <c r="F286" s="264"/>
      <c r="G286" s="264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 t="s">
        <v>209</v>
      </c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5">
      <c r="A287" s="161"/>
      <c r="B287" s="162"/>
      <c r="C287" s="191" t="s">
        <v>808</v>
      </c>
      <c r="D287" s="185"/>
      <c r="E287" s="186">
        <v>10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 t="s">
        <v>212</v>
      </c>
      <c r="AH287" s="154">
        <v>0</v>
      </c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ht="20.399999999999999" outlineLevel="1" x14ac:dyDescent="0.25">
      <c r="A288" s="171">
        <v>53</v>
      </c>
      <c r="B288" s="172" t="s">
        <v>809</v>
      </c>
      <c r="C288" s="181" t="s">
        <v>810</v>
      </c>
      <c r="D288" s="173" t="s">
        <v>564</v>
      </c>
      <c r="E288" s="174">
        <v>10.15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2.0699999999999998E-3</v>
      </c>
      <c r="O288" s="176">
        <f>ROUND(E288*N288,2)</f>
        <v>0.02</v>
      </c>
      <c r="P288" s="176">
        <v>0</v>
      </c>
      <c r="Q288" s="176">
        <f>ROUND(E288*P288,2)</f>
        <v>0</v>
      </c>
      <c r="R288" s="176" t="s">
        <v>495</v>
      </c>
      <c r="S288" s="176" t="s">
        <v>206</v>
      </c>
      <c r="T288" s="177" t="s">
        <v>206</v>
      </c>
      <c r="U288" s="163">
        <v>0</v>
      </c>
      <c r="V288" s="163">
        <f>ROUND(E288*U288,2)</f>
        <v>0</v>
      </c>
      <c r="W288" s="163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 t="s">
        <v>496</v>
      </c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5">
      <c r="A289" s="161"/>
      <c r="B289" s="162"/>
      <c r="C289" s="191" t="s">
        <v>788</v>
      </c>
      <c r="D289" s="185"/>
      <c r="E289" s="186">
        <v>10.15</v>
      </c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 t="s">
        <v>212</v>
      </c>
      <c r="AH289" s="154">
        <v>0</v>
      </c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ht="20.399999999999999" outlineLevel="1" x14ac:dyDescent="0.25">
      <c r="A290" s="171">
        <v>54</v>
      </c>
      <c r="B290" s="172" t="s">
        <v>811</v>
      </c>
      <c r="C290" s="181" t="s">
        <v>812</v>
      </c>
      <c r="D290" s="173" t="s">
        <v>226</v>
      </c>
      <c r="E290" s="174">
        <v>73.400000000000006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0</v>
      </c>
      <c r="O290" s="176">
        <f>ROUND(E290*N290,2)</f>
        <v>0</v>
      </c>
      <c r="P290" s="176">
        <v>0</v>
      </c>
      <c r="Q290" s="176">
        <f>ROUND(E290*P290,2)</f>
        <v>0</v>
      </c>
      <c r="R290" s="176" t="s">
        <v>475</v>
      </c>
      <c r="S290" s="176" t="s">
        <v>206</v>
      </c>
      <c r="T290" s="177" t="s">
        <v>206</v>
      </c>
      <c r="U290" s="163">
        <v>5.8999999999999997E-2</v>
      </c>
      <c r="V290" s="163">
        <f>ROUND(E290*U290,2)</f>
        <v>4.33</v>
      </c>
      <c r="W290" s="163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 t="s">
        <v>396</v>
      </c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5">
      <c r="A291" s="161"/>
      <c r="B291" s="162"/>
      <c r="C291" s="263" t="s">
        <v>545</v>
      </c>
      <c r="D291" s="264"/>
      <c r="E291" s="264"/>
      <c r="F291" s="264"/>
      <c r="G291" s="264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 t="s">
        <v>209</v>
      </c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5">
      <c r="A292" s="161"/>
      <c r="B292" s="162"/>
      <c r="C292" s="254" t="s">
        <v>813</v>
      </c>
      <c r="D292" s="255"/>
      <c r="E292" s="255"/>
      <c r="F292" s="255"/>
      <c r="G292" s="255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 t="s">
        <v>170</v>
      </c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5">
      <c r="A293" s="161"/>
      <c r="B293" s="162"/>
      <c r="C293" s="191" t="s">
        <v>723</v>
      </c>
      <c r="D293" s="185"/>
      <c r="E293" s="186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 t="s">
        <v>212</v>
      </c>
      <c r="AH293" s="154">
        <v>0</v>
      </c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5">
      <c r="A294" s="161"/>
      <c r="B294" s="162"/>
      <c r="C294" s="191" t="s">
        <v>814</v>
      </c>
      <c r="D294" s="185"/>
      <c r="E294" s="186">
        <v>69.2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 t="s">
        <v>212</v>
      </c>
      <c r="AH294" s="154">
        <v>0</v>
      </c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5">
      <c r="A295" s="161"/>
      <c r="B295" s="162"/>
      <c r="C295" s="191" t="s">
        <v>772</v>
      </c>
      <c r="D295" s="185"/>
      <c r="E295" s="186">
        <v>4.2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 t="s">
        <v>212</v>
      </c>
      <c r="AH295" s="154">
        <v>0</v>
      </c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ht="20.399999999999999" outlineLevel="1" x14ac:dyDescent="0.25">
      <c r="A296" s="171">
        <v>55</v>
      </c>
      <c r="B296" s="172" t="s">
        <v>815</v>
      </c>
      <c r="C296" s="181" t="s">
        <v>816</v>
      </c>
      <c r="D296" s="173" t="s">
        <v>817</v>
      </c>
      <c r="E296" s="174">
        <v>17</v>
      </c>
      <c r="F296" s="175"/>
      <c r="G296" s="176">
        <f>ROUND(E296*F296,2)</f>
        <v>0</v>
      </c>
      <c r="H296" s="175"/>
      <c r="I296" s="176">
        <f>ROUND(E296*H296,2)</f>
        <v>0</v>
      </c>
      <c r="J296" s="175"/>
      <c r="K296" s="176">
        <f>ROUND(E296*J296,2)</f>
        <v>0</v>
      </c>
      <c r="L296" s="176">
        <v>21</v>
      </c>
      <c r="M296" s="176">
        <f>G296*(1+L296/100)</f>
        <v>0</v>
      </c>
      <c r="N296" s="176">
        <v>2.0000000000000002E-5</v>
      </c>
      <c r="O296" s="176">
        <f>ROUND(E296*N296,2)</f>
        <v>0</v>
      </c>
      <c r="P296" s="176">
        <v>0</v>
      </c>
      <c r="Q296" s="176">
        <f>ROUND(E296*P296,2)</f>
        <v>0</v>
      </c>
      <c r="R296" s="176" t="s">
        <v>475</v>
      </c>
      <c r="S296" s="176" t="s">
        <v>206</v>
      </c>
      <c r="T296" s="177" t="s">
        <v>206</v>
      </c>
      <c r="U296" s="163">
        <v>0.31</v>
      </c>
      <c r="V296" s="163">
        <f>ROUND(E296*U296,2)</f>
        <v>5.27</v>
      </c>
      <c r="W296" s="163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 t="s">
        <v>207</v>
      </c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5">
      <c r="A297" s="161"/>
      <c r="B297" s="162"/>
      <c r="C297" s="263" t="s">
        <v>545</v>
      </c>
      <c r="D297" s="264"/>
      <c r="E297" s="264"/>
      <c r="F297" s="264"/>
      <c r="G297" s="264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 t="s">
        <v>209</v>
      </c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5">
      <c r="A298" s="161"/>
      <c r="B298" s="162"/>
      <c r="C298" s="191" t="s">
        <v>228</v>
      </c>
      <c r="D298" s="185"/>
      <c r="E298" s="186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 t="s">
        <v>212</v>
      </c>
      <c r="AH298" s="154">
        <v>0</v>
      </c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5">
      <c r="A299" s="161"/>
      <c r="B299" s="162"/>
      <c r="C299" s="191" t="s">
        <v>818</v>
      </c>
      <c r="D299" s="185"/>
      <c r="E299" s="186">
        <v>15</v>
      </c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 t="s">
        <v>212</v>
      </c>
      <c r="AH299" s="154">
        <v>0</v>
      </c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5">
      <c r="A300" s="161"/>
      <c r="B300" s="162"/>
      <c r="C300" s="191" t="s">
        <v>231</v>
      </c>
      <c r="D300" s="185"/>
      <c r="E300" s="186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 t="s">
        <v>212</v>
      </c>
      <c r="AH300" s="154">
        <v>0</v>
      </c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5">
      <c r="A301" s="161"/>
      <c r="B301" s="162"/>
      <c r="C301" s="191" t="s">
        <v>819</v>
      </c>
      <c r="D301" s="185"/>
      <c r="E301" s="186">
        <v>2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 t="s">
        <v>212</v>
      </c>
      <c r="AH301" s="154">
        <v>0</v>
      </c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outlineLevel="1" x14ac:dyDescent="0.25">
      <c r="A302" s="171">
        <v>56</v>
      </c>
      <c r="B302" s="172" t="s">
        <v>820</v>
      </c>
      <c r="C302" s="181" t="s">
        <v>821</v>
      </c>
      <c r="D302" s="173" t="s">
        <v>226</v>
      </c>
      <c r="E302" s="174">
        <v>73.400000000000006</v>
      </c>
      <c r="F302" s="175"/>
      <c r="G302" s="176">
        <f>ROUND(E302*F302,2)</f>
        <v>0</v>
      </c>
      <c r="H302" s="175"/>
      <c r="I302" s="176">
        <f>ROUND(E302*H302,2)</f>
        <v>0</v>
      </c>
      <c r="J302" s="175"/>
      <c r="K302" s="176">
        <f>ROUND(E302*J302,2)</f>
        <v>0</v>
      </c>
      <c r="L302" s="176">
        <v>21</v>
      </c>
      <c r="M302" s="176">
        <f>G302*(1+L302/100)</f>
        <v>0</v>
      </c>
      <c r="N302" s="176">
        <v>0</v>
      </c>
      <c r="O302" s="176">
        <f>ROUND(E302*N302,2)</f>
        <v>0</v>
      </c>
      <c r="P302" s="176">
        <v>0</v>
      </c>
      <c r="Q302" s="176">
        <f>ROUND(E302*P302,2)</f>
        <v>0</v>
      </c>
      <c r="R302" s="176" t="s">
        <v>475</v>
      </c>
      <c r="S302" s="176" t="s">
        <v>206</v>
      </c>
      <c r="T302" s="177" t="s">
        <v>206</v>
      </c>
      <c r="U302" s="163">
        <v>6.0999999999999999E-2</v>
      </c>
      <c r="V302" s="163">
        <f>ROUND(E302*U302,2)</f>
        <v>4.4800000000000004</v>
      </c>
      <c r="W302" s="163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 t="s">
        <v>207</v>
      </c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5">
      <c r="A303" s="161"/>
      <c r="B303" s="162"/>
      <c r="C303" s="191" t="s">
        <v>723</v>
      </c>
      <c r="D303" s="185"/>
      <c r="E303" s="186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 t="s">
        <v>212</v>
      </c>
      <c r="AH303" s="154">
        <v>0</v>
      </c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5">
      <c r="A304" s="161"/>
      <c r="B304" s="162"/>
      <c r="C304" s="191" t="s">
        <v>814</v>
      </c>
      <c r="D304" s="185"/>
      <c r="E304" s="186">
        <v>69.2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 t="s">
        <v>212</v>
      </c>
      <c r="AH304" s="154">
        <v>0</v>
      </c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5">
      <c r="A305" s="161"/>
      <c r="B305" s="162"/>
      <c r="C305" s="191" t="s">
        <v>772</v>
      </c>
      <c r="D305" s="185"/>
      <c r="E305" s="186">
        <v>4.2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 t="s">
        <v>212</v>
      </c>
      <c r="AH305" s="154">
        <v>0</v>
      </c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5">
      <c r="A306" s="171">
        <v>57</v>
      </c>
      <c r="B306" s="172" t="s">
        <v>822</v>
      </c>
      <c r="C306" s="181" t="s">
        <v>823</v>
      </c>
      <c r="D306" s="173" t="s">
        <v>564</v>
      </c>
      <c r="E306" s="174">
        <v>2</v>
      </c>
      <c r="F306" s="175"/>
      <c r="G306" s="176">
        <f>ROUND(E306*F306,2)</f>
        <v>0</v>
      </c>
      <c r="H306" s="175"/>
      <c r="I306" s="176">
        <f>ROUND(E306*H306,2)</f>
        <v>0</v>
      </c>
      <c r="J306" s="175"/>
      <c r="K306" s="176">
        <f>ROUND(E306*J306,2)</f>
        <v>0</v>
      </c>
      <c r="L306" s="176">
        <v>21</v>
      </c>
      <c r="M306" s="176">
        <f>G306*(1+L306/100)</f>
        <v>0</v>
      </c>
      <c r="N306" s="176">
        <v>6.9999999999999994E-5</v>
      </c>
      <c r="O306" s="176">
        <f>ROUND(E306*N306,2)</f>
        <v>0</v>
      </c>
      <c r="P306" s="176">
        <v>0</v>
      </c>
      <c r="Q306" s="176">
        <f>ROUND(E306*P306,2)</f>
        <v>0</v>
      </c>
      <c r="R306" s="176" t="s">
        <v>475</v>
      </c>
      <c r="S306" s="176" t="s">
        <v>206</v>
      </c>
      <c r="T306" s="177" t="s">
        <v>206</v>
      </c>
      <c r="U306" s="163">
        <v>0.626</v>
      </c>
      <c r="V306" s="163">
        <f>ROUND(E306*U306,2)</f>
        <v>1.25</v>
      </c>
      <c r="W306" s="163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 t="s">
        <v>207</v>
      </c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5">
      <c r="A307" s="161"/>
      <c r="B307" s="162"/>
      <c r="C307" s="263" t="s">
        <v>824</v>
      </c>
      <c r="D307" s="264"/>
      <c r="E307" s="264"/>
      <c r="F307" s="264"/>
      <c r="G307" s="264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 t="s">
        <v>209</v>
      </c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5">
      <c r="A308" s="161"/>
      <c r="B308" s="162"/>
      <c r="C308" s="191" t="s">
        <v>551</v>
      </c>
      <c r="D308" s="185"/>
      <c r="E308" s="186">
        <v>2</v>
      </c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 t="s">
        <v>212</v>
      </c>
      <c r="AH308" s="154">
        <v>0</v>
      </c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ht="20.399999999999999" outlineLevel="1" x14ac:dyDescent="0.25">
      <c r="A309" s="171">
        <v>58</v>
      </c>
      <c r="B309" s="172" t="s">
        <v>825</v>
      </c>
      <c r="C309" s="181" t="s">
        <v>826</v>
      </c>
      <c r="D309" s="173" t="s">
        <v>564</v>
      </c>
      <c r="E309" s="174">
        <v>2.0299999999999998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6">
        <v>8.5999999999999993E-2</v>
      </c>
      <c r="O309" s="176">
        <f>ROUND(E309*N309,2)</f>
        <v>0.17</v>
      </c>
      <c r="P309" s="176">
        <v>0</v>
      </c>
      <c r="Q309" s="176">
        <f>ROUND(E309*P309,2)</f>
        <v>0</v>
      </c>
      <c r="R309" s="176" t="s">
        <v>495</v>
      </c>
      <c r="S309" s="176" t="s">
        <v>206</v>
      </c>
      <c r="T309" s="177" t="s">
        <v>206</v>
      </c>
      <c r="U309" s="163">
        <v>0</v>
      </c>
      <c r="V309" s="163">
        <f>ROUND(E309*U309,2)</f>
        <v>0</v>
      </c>
      <c r="W309" s="163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 t="s">
        <v>496</v>
      </c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5">
      <c r="A310" s="161"/>
      <c r="B310" s="162"/>
      <c r="C310" s="191" t="s">
        <v>533</v>
      </c>
      <c r="D310" s="185"/>
      <c r="E310" s="186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 t="s">
        <v>212</v>
      </c>
      <c r="AH310" s="154">
        <v>0</v>
      </c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 x14ac:dyDescent="0.25">
      <c r="A311" s="161"/>
      <c r="B311" s="162"/>
      <c r="C311" s="191" t="s">
        <v>231</v>
      </c>
      <c r="D311" s="185"/>
      <c r="E311" s="186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 t="s">
        <v>212</v>
      </c>
      <c r="AH311" s="154">
        <v>0</v>
      </c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outlineLevel="1" x14ac:dyDescent="0.25">
      <c r="A312" s="161"/>
      <c r="B312" s="162"/>
      <c r="C312" s="191" t="s">
        <v>827</v>
      </c>
      <c r="D312" s="185"/>
      <c r="E312" s="186">
        <v>2.0299999999999998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 t="s">
        <v>212</v>
      </c>
      <c r="AH312" s="154">
        <v>0</v>
      </c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5">
      <c r="A313" s="171">
        <v>59</v>
      </c>
      <c r="B313" s="172" t="s">
        <v>828</v>
      </c>
      <c r="C313" s="181" t="s">
        <v>829</v>
      </c>
      <c r="D313" s="173" t="s">
        <v>564</v>
      </c>
      <c r="E313" s="174">
        <v>15</v>
      </c>
      <c r="F313" s="175"/>
      <c r="G313" s="176">
        <f>ROUND(E313*F313,2)</f>
        <v>0</v>
      </c>
      <c r="H313" s="175"/>
      <c r="I313" s="176">
        <f>ROUND(E313*H313,2)</f>
        <v>0</v>
      </c>
      <c r="J313" s="175"/>
      <c r="K313" s="176">
        <f>ROUND(E313*J313,2)</f>
        <v>0</v>
      </c>
      <c r="L313" s="176">
        <v>21</v>
      </c>
      <c r="M313" s="176">
        <f>G313*(1+L313/100)</f>
        <v>0</v>
      </c>
      <c r="N313" s="176">
        <v>3.8999999999999999E-4</v>
      </c>
      <c r="O313" s="176">
        <f>ROUND(E313*N313,2)</f>
        <v>0.01</v>
      </c>
      <c r="P313" s="176">
        <v>0</v>
      </c>
      <c r="Q313" s="176">
        <f>ROUND(E313*P313,2)</f>
        <v>0</v>
      </c>
      <c r="R313" s="176" t="s">
        <v>475</v>
      </c>
      <c r="S313" s="176" t="s">
        <v>206</v>
      </c>
      <c r="T313" s="177" t="s">
        <v>206</v>
      </c>
      <c r="U313" s="163">
        <v>2.89</v>
      </c>
      <c r="V313" s="163">
        <f>ROUND(E313*U313,2)</f>
        <v>43.35</v>
      </c>
      <c r="W313" s="163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 t="s">
        <v>207</v>
      </c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5">
      <c r="A314" s="161"/>
      <c r="B314" s="162"/>
      <c r="C314" s="263" t="s">
        <v>830</v>
      </c>
      <c r="D314" s="264"/>
      <c r="E314" s="264"/>
      <c r="F314" s="264"/>
      <c r="G314" s="264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 t="s">
        <v>209</v>
      </c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5">
      <c r="A315" s="161"/>
      <c r="B315" s="162"/>
      <c r="C315" s="191" t="s">
        <v>228</v>
      </c>
      <c r="D315" s="185"/>
      <c r="E315" s="186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 t="s">
        <v>212</v>
      </c>
      <c r="AH315" s="154">
        <v>0</v>
      </c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outlineLevel="1" x14ac:dyDescent="0.25">
      <c r="A316" s="161"/>
      <c r="B316" s="162"/>
      <c r="C316" s="191" t="s">
        <v>818</v>
      </c>
      <c r="D316" s="185"/>
      <c r="E316" s="186">
        <v>15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 t="s">
        <v>212</v>
      </c>
      <c r="AH316" s="154">
        <v>0</v>
      </c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5">
      <c r="A317" s="171">
        <v>60</v>
      </c>
      <c r="B317" s="172" t="s">
        <v>831</v>
      </c>
      <c r="C317" s="181" t="s">
        <v>832</v>
      </c>
      <c r="D317" s="173" t="s">
        <v>564</v>
      </c>
      <c r="E317" s="174">
        <v>10.15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1.2E-2</v>
      </c>
      <c r="O317" s="176">
        <f>ROUND(E317*N317,2)</f>
        <v>0.12</v>
      </c>
      <c r="P317" s="176">
        <v>0</v>
      </c>
      <c r="Q317" s="176">
        <f>ROUND(E317*P317,2)</f>
        <v>0</v>
      </c>
      <c r="R317" s="176"/>
      <c r="S317" s="176" t="s">
        <v>166</v>
      </c>
      <c r="T317" s="177" t="s">
        <v>538</v>
      </c>
      <c r="U317" s="163">
        <v>0</v>
      </c>
      <c r="V317" s="163">
        <f>ROUND(E317*U317,2)</f>
        <v>0</v>
      </c>
      <c r="W317" s="163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 t="s">
        <v>496</v>
      </c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5">
      <c r="A318" s="161"/>
      <c r="B318" s="162"/>
      <c r="C318" s="191" t="s">
        <v>533</v>
      </c>
      <c r="D318" s="185"/>
      <c r="E318" s="186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 t="s">
        <v>212</v>
      </c>
      <c r="AH318" s="154">
        <v>0</v>
      </c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5">
      <c r="A319" s="161"/>
      <c r="B319" s="162"/>
      <c r="C319" s="191" t="s">
        <v>228</v>
      </c>
      <c r="D319" s="185"/>
      <c r="E319" s="186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 t="s">
        <v>212</v>
      </c>
      <c r="AH319" s="154">
        <v>0</v>
      </c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5">
      <c r="A320" s="161"/>
      <c r="B320" s="162"/>
      <c r="C320" s="191" t="s">
        <v>833</v>
      </c>
      <c r="D320" s="185"/>
      <c r="E320" s="186">
        <v>10.15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 t="s">
        <v>212</v>
      </c>
      <c r="AH320" s="154">
        <v>0</v>
      </c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5">
      <c r="A321" s="171">
        <v>61</v>
      </c>
      <c r="B321" s="172" t="s">
        <v>834</v>
      </c>
      <c r="C321" s="181" t="s">
        <v>835</v>
      </c>
      <c r="D321" s="173" t="s">
        <v>564</v>
      </c>
      <c r="E321" s="174">
        <v>5.0750000000000002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6">
        <v>0.12180000000000001</v>
      </c>
      <c r="O321" s="176">
        <f>ROUND(E321*N321,2)</f>
        <v>0.62</v>
      </c>
      <c r="P321" s="176">
        <v>0</v>
      </c>
      <c r="Q321" s="176">
        <f>ROUND(E321*P321,2)</f>
        <v>0</v>
      </c>
      <c r="R321" s="176"/>
      <c r="S321" s="176" t="s">
        <v>166</v>
      </c>
      <c r="T321" s="177" t="s">
        <v>538</v>
      </c>
      <c r="U321" s="163">
        <v>0</v>
      </c>
      <c r="V321" s="163">
        <f>ROUND(E321*U321,2)</f>
        <v>0</v>
      </c>
      <c r="W321" s="163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 t="s">
        <v>496</v>
      </c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5">
      <c r="A322" s="161"/>
      <c r="B322" s="162"/>
      <c r="C322" s="191" t="s">
        <v>533</v>
      </c>
      <c r="D322" s="185"/>
      <c r="E322" s="186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 t="s">
        <v>212</v>
      </c>
      <c r="AH322" s="154">
        <v>0</v>
      </c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outlineLevel="1" x14ac:dyDescent="0.25">
      <c r="A323" s="161"/>
      <c r="B323" s="162"/>
      <c r="C323" s="191" t="s">
        <v>228</v>
      </c>
      <c r="D323" s="185"/>
      <c r="E323" s="186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 t="s">
        <v>212</v>
      </c>
      <c r="AH323" s="154">
        <v>0</v>
      </c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5">
      <c r="A324" s="161"/>
      <c r="B324" s="162"/>
      <c r="C324" s="191" t="s">
        <v>836</v>
      </c>
      <c r="D324" s="185"/>
      <c r="E324" s="186">
        <v>5.0750000000000002</v>
      </c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 t="s">
        <v>212</v>
      </c>
      <c r="AH324" s="154">
        <v>0</v>
      </c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5">
      <c r="A325" s="171">
        <v>62</v>
      </c>
      <c r="B325" s="172" t="s">
        <v>837</v>
      </c>
      <c r="C325" s="181" t="s">
        <v>838</v>
      </c>
      <c r="D325" s="173" t="s">
        <v>564</v>
      </c>
      <c r="E325" s="174">
        <v>17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/>
      <c r="S325" s="176" t="s">
        <v>206</v>
      </c>
      <c r="T325" s="177" t="s">
        <v>839</v>
      </c>
      <c r="U325" s="163">
        <v>0</v>
      </c>
      <c r="V325" s="163">
        <f>ROUND(E325*U325,2)</f>
        <v>0</v>
      </c>
      <c r="W325" s="163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 t="s">
        <v>565</v>
      </c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outlineLevel="1" x14ac:dyDescent="0.25">
      <c r="A326" s="161"/>
      <c r="B326" s="162"/>
      <c r="C326" s="191" t="s">
        <v>745</v>
      </c>
      <c r="D326" s="185"/>
      <c r="E326" s="186">
        <v>15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 t="s">
        <v>212</v>
      </c>
      <c r="AH326" s="154">
        <v>0</v>
      </c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5">
      <c r="A327" s="161"/>
      <c r="B327" s="162"/>
      <c r="C327" s="191" t="s">
        <v>840</v>
      </c>
      <c r="D327" s="185"/>
      <c r="E327" s="186">
        <v>2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 t="s">
        <v>212</v>
      </c>
      <c r="AH327" s="154">
        <v>0</v>
      </c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x14ac:dyDescent="0.25">
      <c r="A328" s="165" t="s">
        <v>161</v>
      </c>
      <c r="B328" s="166" t="s">
        <v>108</v>
      </c>
      <c r="C328" s="180" t="s">
        <v>109</v>
      </c>
      <c r="D328" s="167"/>
      <c r="E328" s="168"/>
      <c r="F328" s="169"/>
      <c r="G328" s="169">
        <f>SUMIF(AG329:AG333,"&lt;&gt;NOR",G329:G333)</f>
        <v>0</v>
      </c>
      <c r="H328" s="169"/>
      <c r="I328" s="169">
        <f>SUM(I329:I333)</f>
        <v>0</v>
      </c>
      <c r="J328" s="169"/>
      <c r="K328" s="169">
        <f>SUM(K329:K333)</f>
        <v>0</v>
      </c>
      <c r="L328" s="169"/>
      <c r="M328" s="169">
        <f>SUM(M329:M333)</f>
        <v>0</v>
      </c>
      <c r="N328" s="169"/>
      <c r="O328" s="169">
        <f>SUM(O329:O333)</f>
        <v>0</v>
      </c>
      <c r="P328" s="169"/>
      <c r="Q328" s="169">
        <f>SUM(Q329:Q333)</f>
        <v>0</v>
      </c>
      <c r="R328" s="169"/>
      <c r="S328" s="169"/>
      <c r="T328" s="170"/>
      <c r="U328" s="164"/>
      <c r="V328" s="164">
        <f>SUM(V329:V333)</f>
        <v>3.52</v>
      </c>
      <c r="W328" s="164"/>
      <c r="AG328" t="s">
        <v>162</v>
      </c>
    </row>
    <row r="329" spans="1:60" outlineLevel="1" x14ac:dyDescent="0.25">
      <c r="A329" s="171">
        <v>63</v>
      </c>
      <c r="B329" s="172" t="s">
        <v>633</v>
      </c>
      <c r="C329" s="181" t="s">
        <v>634</v>
      </c>
      <c r="D329" s="173" t="s">
        <v>226</v>
      </c>
      <c r="E329" s="174">
        <v>95</v>
      </c>
      <c r="F329" s="175"/>
      <c r="G329" s="176">
        <f>ROUND(E329*F329,2)</f>
        <v>0</v>
      </c>
      <c r="H329" s="175"/>
      <c r="I329" s="176">
        <f>ROUND(E329*H329,2)</f>
        <v>0</v>
      </c>
      <c r="J329" s="175"/>
      <c r="K329" s="176">
        <f>ROUND(E329*J329,2)</f>
        <v>0</v>
      </c>
      <c r="L329" s="176">
        <v>21</v>
      </c>
      <c r="M329" s="176">
        <f>G329*(1+L329/100)</f>
        <v>0</v>
      </c>
      <c r="N329" s="176">
        <v>0</v>
      </c>
      <c r="O329" s="176">
        <f>ROUND(E329*N329,2)</f>
        <v>0</v>
      </c>
      <c r="P329" s="176">
        <v>0</v>
      </c>
      <c r="Q329" s="176">
        <f>ROUND(E329*P329,2)</f>
        <v>0</v>
      </c>
      <c r="R329" s="176" t="s">
        <v>435</v>
      </c>
      <c r="S329" s="176" t="s">
        <v>206</v>
      </c>
      <c r="T329" s="177" t="s">
        <v>206</v>
      </c>
      <c r="U329" s="163">
        <v>3.6999999999999998E-2</v>
      </c>
      <c r="V329" s="163">
        <f>ROUND(E329*U329,2)</f>
        <v>3.52</v>
      </c>
      <c r="W329" s="163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 t="s">
        <v>207</v>
      </c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outlineLevel="1" x14ac:dyDescent="0.25">
      <c r="A330" s="161"/>
      <c r="B330" s="162"/>
      <c r="C330" s="263" t="s">
        <v>635</v>
      </c>
      <c r="D330" s="264"/>
      <c r="E330" s="264"/>
      <c r="F330" s="264"/>
      <c r="G330" s="264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 t="s">
        <v>209</v>
      </c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5">
      <c r="A331" s="161"/>
      <c r="B331" s="162"/>
      <c r="C331" s="191" t="s">
        <v>437</v>
      </c>
      <c r="D331" s="185"/>
      <c r="E331" s="186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 t="s">
        <v>212</v>
      </c>
      <c r="AH331" s="154">
        <v>0</v>
      </c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5">
      <c r="A332" s="161"/>
      <c r="B332" s="162"/>
      <c r="C332" s="191" t="s">
        <v>841</v>
      </c>
      <c r="D332" s="185"/>
      <c r="E332" s="186">
        <v>88.4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 t="s">
        <v>212</v>
      </c>
      <c r="AH332" s="154">
        <v>0</v>
      </c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5">
      <c r="A333" s="161"/>
      <c r="B333" s="162"/>
      <c r="C333" s="191" t="s">
        <v>842</v>
      </c>
      <c r="D333" s="185"/>
      <c r="E333" s="186">
        <v>6.6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 t="s">
        <v>212</v>
      </c>
      <c r="AH333" s="154">
        <v>0</v>
      </c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x14ac:dyDescent="0.25">
      <c r="A334" s="165" t="s">
        <v>161</v>
      </c>
      <c r="B334" s="166" t="s">
        <v>112</v>
      </c>
      <c r="C334" s="180" t="s">
        <v>113</v>
      </c>
      <c r="D334" s="167"/>
      <c r="E334" s="168"/>
      <c r="F334" s="169"/>
      <c r="G334" s="169">
        <f>SUMIF(AG335:AG349,"&lt;&gt;NOR",G335:G349)</f>
        <v>0</v>
      </c>
      <c r="H334" s="169"/>
      <c r="I334" s="169">
        <f>SUM(I335:I349)</f>
        <v>0</v>
      </c>
      <c r="J334" s="169"/>
      <c r="K334" s="169">
        <f>SUM(K335:K349)</f>
        <v>0</v>
      </c>
      <c r="L334" s="169"/>
      <c r="M334" s="169">
        <f>SUM(M335:M349)</f>
        <v>0</v>
      </c>
      <c r="N334" s="169"/>
      <c r="O334" s="169">
        <f>SUM(O335:O349)</f>
        <v>0</v>
      </c>
      <c r="P334" s="169"/>
      <c r="Q334" s="169">
        <f>SUM(Q335:Q349)</f>
        <v>2.79</v>
      </c>
      <c r="R334" s="169"/>
      <c r="S334" s="169"/>
      <c r="T334" s="170"/>
      <c r="U334" s="164"/>
      <c r="V334" s="164">
        <f>SUM(V335:V349)</f>
        <v>0.03</v>
      </c>
      <c r="W334" s="164"/>
      <c r="AG334" t="s">
        <v>162</v>
      </c>
    </row>
    <row r="335" spans="1:60" outlineLevel="1" x14ac:dyDescent="0.25">
      <c r="A335" s="171">
        <v>64</v>
      </c>
      <c r="B335" s="172" t="s">
        <v>843</v>
      </c>
      <c r="C335" s="181" t="s">
        <v>844</v>
      </c>
      <c r="D335" s="173" t="s">
        <v>537</v>
      </c>
      <c r="E335" s="174">
        <v>73.400000000000006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3.7999999999999999E-2</v>
      </c>
      <c r="Q335" s="176">
        <f>ROUND(E335*P335,2)</f>
        <v>2.79</v>
      </c>
      <c r="R335" s="176"/>
      <c r="S335" s="176" t="s">
        <v>166</v>
      </c>
      <c r="T335" s="177" t="s">
        <v>538</v>
      </c>
      <c r="U335" s="163">
        <v>0</v>
      </c>
      <c r="V335" s="163">
        <f>ROUND(E335*U335,2)</f>
        <v>0</v>
      </c>
      <c r="W335" s="163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 t="s">
        <v>207</v>
      </c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5">
      <c r="A336" s="161"/>
      <c r="B336" s="162"/>
      <c r="C336" s="191" t="s">
        <v>845</v>
      </c>
      <c r="D336" s="185"/>
      <c r="E336" s="186">
        <v>73.400000000000006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 t="s">
        <v>212</v>
      </c>
      <c r="AH336" s="154">
        <v>0</v>
      </c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ht="20.399999999999999" outlineLevel="1" x14ac:dyDescent="0.25">
      <c r="A337" s="171">
        <v>65</v>
      </c>
      <c r="B337" s="172" t="s">
        <v>449</v>
      </c>
      <c r="C337" s="181" t="s">
        <v>450</v>
      </c>
      <c r="D337" s="173" t="s">
        <v>451</v>
      </c>
      <c r="E337" s="174">
        <v>2.7892000000000001</v>
      </c>
      <c r="F337" s="175"/>
      <c r="G337" s="176">
        <f>ROUND(E337*F337,2)</f>
        <v>0</v>
      </c>
      <c r="H337" s="175"/>
      <c r="I337" s="176">
        <f>ROUND(E337*H337,2)</f>
        <v>0</v>
      </c>
      <c r="J337" s="175"/>
      <c r="K337" s="176">
        <f>ROUND(E337*J337,2)</f>
        <v>0</v>
      </c>
      <c r="L337" s="176">
        <v>21</v>
      </c>
      <c r="M337" s="176">
        <f>G337*(1+L337/100)</f>
        <v>0</v>
      </c>
      <c r="N337" s="176">
        <v>0</v>
      </c>
      <c r="O337" s="176">
        <f>ROUND(E337*N337,2)</f>
        <v>0</v>
      </c>
      <c r="P337" s="176">
        <v>0</v>
      </c>
      <c r="Q337" s="176">
        <f>ROUND(E337*P337,2)</f>
        <v>0</v>
      </c>
      <c r="R337" s="176" t="s">
        <v>435</v>
      </c>
      <c r="S337" s="176" t="s">
        <v>206</v>
      </c>
      <c r="T337" s="177" t="s">
        <v>206</v>
      </c>
      <c r="U337" s="163">
        <v>0.01</v>
      </c>
      <c r="V337" s="163">
        <f>ROUND(E337*U337,2)</f>
        <v>0.03</v>
      </c>
      <c r="W337" s="163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 t="s">
        <v>452</v>
      </c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outlineLevel="1" x14ac:dyDescent="0.25">
      <c r="A338" s="161"/>
      <c r="B338" s="162"/>
      <c r="C338" s="191" t="s">
        <v>453</v>
      </c>
      <c r="D338" s="185"/>
      <c r="E338" s="186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 t="s">
        <v>212</v>
      </c>
      <c r="AH338" s="154">
        <v>0</v>
      </c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5">
      <c r="A339" s="161"/>
      <c r="B339" s="162"/>
      <c r="C339" s="191" t="s">
        <v>846</v>
      </c>
      <c r="D339" s="185"/>
      <c r="E339" s="186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 t="s">
        <v>212</v>
      </c>
      <c r="AH339" s="154">
        <v>0</v>
      </c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5">
      <c r="A340" s="161"/>
      <c r="B340" s="162"/>
      <c r="C340" s="191" t="s">
        <v>847</v>
      </c>
      <c r="D340" s="185"/>
      <c r="E340" s="186">
        <v>2.7892000000000001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 t="s">
        <v>212</v>
      </c>
      <c r="AH340" s="154">
        <v>0</v>
      </c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5">
      <c r="A341" s="171">
        <v>66</v>
      </c>
      <c r="B341" s="172" t="s">
        <v>456</v>
      </c>
      <c r="C341" s="181" t="s">
        <v>457</v>
      </c>
      <c r="D341" s="173" t="s">
        <v>451</v>
      </c>
      <c r="E341" s="174">
        <v>25.102799999999998</v>
      </c>
      <c r="F341" s="175"/>
      <c r="G341" s="176">
        <f>ROUND(E341*F341,2)</f>
        <v>0</v>
      </c>
      <c r="H341" s="175"/>
      <c r="I341" s="176">
        <f>ROUND(E341*H341,2)</f>
        <v>0</v>
      </c>
      <c r="J341" s="175"/>
      <c r="K341" s="176">
        <f>ROUND(E341*J341,2)</f>
        <v>0</v>
      </c>
      <c r="L341" s="176">
        <v>21</v>
      </c>
      <c r="M341" s="176">
        <f>G341*(1+L341/100)</f>
        <v>0</v>
      </c>
      <c r="N341" s="176">
        <v>0</v>
      </c>
      <c r="O341" s="176">
        <f>ROUND(E341*N341,2)</f>
        <v>0</v>
      </c>
      <c r="P341" s="176">
        <v>0</v>
      </c>
      <c r="Q341" s="176">
        <f>ROUND(E341*P341,2)</f>
        <v>0</v>
      </c>
      <c r="R341" s="176" t="s">
        <v>435</v>
      </c>
      <c r="S341" s="176" t="s">
        <v>206</v>
      </c>
      <c r="T341" s="177" t="s">
        <v>206</v>
      </c>
      <c r="U341" s="163">
        <v>0</v>
      </c>
      <c r="V341" s="163">
        <f>ROUND(E341*U341,2)</f>
        <v>0</v>
      </c>
      <c r="W341" s="163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 t="s">
        <v>452</v>
      </c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5">
      <c r="A342" s="161"/>
      <c r="B342" s="162"/>
      <c r="C342" s="252" t="s">
        <v>653</v>
      </c>
      <c r="D342" s="253"/>
      <c r="E342" s="253"/>
      <c r="F342" s="253"/>
      <c r="G342" s="25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 t="s">
        <v>170</v>
      </c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5">
      <c r="A343" s="161"/>
      <c r="B343" s="162"/>
      <c r="C343" s="191" t="s">
        <v>453</v>
      </c>
      <c r="D343" s="185"/>
      <c r="E343" s="186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 t="s">
        <v>212</v>
      </c>
      <c r="AH343" s="154">
        <v>0</v>
      </c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outlineLevel="1" x14ac:dyDescent="0.25">
      <c r="A344" s="161"/>
      <c r="B344" s="162"/>
      <c r="C344" s="191" t="s">
        <v>846</v>
      </c>
      <c r="D344" s="185"/>
      <c r="E344" s="186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 t="s">
        <v>212</v>
      </c>
      <c r="AH344" s="154">
        <v>0</v>
      </c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5">
      <c r="A345" s="161"/>
      <c r="B345" s="162"/>
      <c r="C345" s="191" t="s">
        <v>848</v>
      </c>
      <c r="D345" s="185"/>
      <c r="E345" s="186">
        <v>25.102799999999998</v>
      </c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 t="s">
        <v>212</v>
      </c>
      <c r="AH345" s="154">
        <v>0</v>
      </c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outlineLevel="1" x14ac:dyDescent="0.25">
      <c r="A346" s="171">
        <v>67</v>
      </c>
      <c r="B346" s="172" t="s">
        <v>459</v>
      </c>
      <c r="C346" s="181" t="s">
        <v>460</v>
      </c>
      <c r="D346" s="173" t="s">
        <v>451</v>
      </c>
      <c r="E346" s="174">
        <v>2.7892000000000001</v>
      </c>
      <c r="F346" s="175"/>
      <c r="G346" s="176">
        <f>ROUND(E346*F346,2)</f>
        <v>0</v>
      </c>
      <c r="H346" s="175"/>
      <c r="I346" s="176">
        <f>ROUND(E346*H346,2)</f>
        <v>0</v>
      </c>
      <c r="J346" s="175"/>
      <c r="K346" s="176">
        <f>ROUND(E346*J346,2)</f>
        <v>0</v>
      </c>
      <c r="L346" s="176">
        <v>21</v>
      </c>
      <c r="M346" s="176">
        <f>G346*(1+L346/100)</f>
        <v>0</v>
      </c>
      <c r="N346" s="176">
        <v>0</v>
      </c>
      <c r="O346" s="176">
        <f>ROUND(E346*N346,2)</f>
        <v>0</v>
      </c>
      <c r="P346" s="176">
        <v>0</v>
      </c>
      <c r="Q346" s="176">
        <f>ROUND(E346*P346,2)</f>
        <v>0</v>
      </c>
      <c r="R346" s="176" t="s">
        <v>461</v>
      </c>
      <c r="S346" s="176" t="s">
        <v>206</v>
      </c>
      <c r="T346" s="177" t="s">
        <v>206</v>
      </c>
      <c r="U346" s="163">
        <v>0</v>
      </c>
      <c r="V346" s="163">
        <f>ROUND(E346*U346,2)</f>
        <v>0</v>
      </c>
      <c r="W346" s="163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 t="s">
        <v>452</v>
      </c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5">
      <c r="A347" s="161"/>
      <c r="B347" s="162"/>
      <c r="C347" s="191" t="s">
        <v>453</v>
      </c>
      <c r="D347" s="185"/>
      <c r="E347" s="186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 t="s">
        <v>212</v>
      </c>
      <c r="AH347" s="154">
        <v>0</v>
      </c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5">
      <c r="A348" s="161"/>
      <c r="B348" s="162"/>
      <c r="C348" s="191" t="s">
        <v>846</v>
      </c>
      <c r="D348" s="185"/>
      <c r="E348" s="186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 t="s">
        <v>212</v>
      </c>
      <c r="AH348" s="154">
        <v>0</v>
      </c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outlineLevel="1" x14ac:dyDescent="0.25">
      <c r="A349" s="161"/>
      <c r="B349" s="162"/>
      <c r="C349" s="191" t="s">
        <v>847</v>
      </c>
      <c r="D349" s="185"/>
      <c r="E349" s="186">
        <v>2.7892000000000001</v>
      </c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 t="s">
        <v>212</v>
      </c>
      <c r="AH349" s="154">
        <v>0</v>
      </c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x14ac:dyDescent="0.25">
      <c r="A350" s="165" t="s">
        <v>161</v>
      </c>
      <c r="B350" s="166" t="s">
        <v>114</v>
      </c>
      <c r="C350" s="180" t="s">
        <v>115</v>
      </c>
      <c r="D350" s="167"/>
      <c r="E350" s="168"/>
      <c r="F350" s="169"/>
      <c r="G350" s="169">
        <f>SUMIF(AG351:AG356,"&lt;&gt;NOR",G351:G356)</f>
        <v>0</v>
      </c>
      <c r="H350" s="169"/>
      <c r="I350" s="169">
        <f>SUM(I351:I356)</f>
        <v>0</v>
      </c>
      <c r="J350" s="169"/>
      <c r="K350" s="169">
        <f>SUM(K351:K356)</f>
        <v>0</v>
      </c>
      <c r="L350" s="169"/>
      <c r="M350" s="169">
        <f>SUM(M351:M356)</f>
        <v>0</v>
      </c>
      <c r="N350" s="169"/>
      <c r="O350" s="169">
        <f>SUM(O351:O356)</f>
        <v>0</v>
      </c>
      <c r="P350" s="169"/>
      <c r="Q350" s="169">
        <f>SUM(Q351:Q356)</f>
        <v>0</v>
      </c>
      <c r="R350" s="169"/>
      <c r="S350" s="169"/>
      <c r="T350" s="170"/>
      <c r="U350" s="164"/>
      <c r="V350" s="164">
        <f>SUM(V351:V356)</f>
        <v>27.38</v>
      </c>
      <c r="W350" s="164"/>
      <c r="AG350" t="s">
        <v>162</v>
      </c>
    </row>
    <row r="351" spans="1:60" outlineLevel="1" x14ac:dyDescent="0.25">
      <c r="A351" s="171">
        <v>68</v>
      </c>
      <c r="B351" s="172" t="s">
        <v>655</v>
      </c>
      <c r="C351" s="181" t="s">
        <v>656</v>
      </c>
      <c r="D351" s="173" t="s">
        <v>451</v>
      </c>
      <c r="E351" s="174">
        <v>275.19166999999999</v>
      </c>
      <c r="F351" s="175"/>
      <c r="G351" s="176">
        <f>ROUND(E351*F351,2)</f>
        <v>0</v>
      </c>
      <c r="H351" s="175"/>
      <c r="I351" s="176">
        <f>ROUND(E351*H351,2)</f>
        <v>0</v>
      </c>
      <c r="J351" s="175"/>
      <c r="K351" s="176">
        <f>ROUND(E351*J351,2)</f>
        <v>0</v>
      </c>
      <c r="L351" s="176">
        <v>21</v>
      </c>
      <c r="M351" s="176">
        <f>G351*(1+L351/100)</f>
        <v>0</v>
      </c>
      <c r="N351" s="176">
        <v>0</v>
      </c>
      <c r="O351" s="176">
        <f>ROUND(E351*N351,2)</f>
        <v>0</v>
      </c>
      <c r="P351" s="176">
        <v>0</v>
      </c>
      <c r="Q351" s="176">
        <f>ROUND(E351*P351,2)</f>
        <v>0</v>
      </c>
      <c r="R351" s="176" t="s">
        <v>475</v>
      </c>
      <c r="S351" s="176" t="s">
        <v>206</v>
      </c>
      <c r="T351" s="177" t="s">
        <v>206</v>
      </c>
      <c r="U351" s="163">
        <v>9.9500000000000005E-2</v>
      </c>
      <c r="V351" s="163">
        <f>ROUND(E351*U351,2)</f>
        <v>27.38</v>
      </c>
      <c r="W351" s="163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 t="s">
        <v>657</v>
      </c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5">
      <c r="A352" s="161"/>
      <c r="B352" s="162"/>
      <c r="C352" s="263" t="s">
        <v>658</v>
      </c>
      <c r="D352" s="264"/>
      <c r="E352" s="264"/>
      <c r="F352" s="264"/>
      <c r="G352" s="264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 t="s">
        <v>209</v>
      </c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5">
      <c r="A353" s="161"/>
      <c r="B353" s="162"/>
      <c r="C353" s="254" t="s">
        <v>659</v>
      </c>
      <c r="D353" s="255"/>
      <c r="E353" s="255"/>
      <c r="F353" s="255"/>
      <c r="G353" s="255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 t="s">
        <v>170</v>
      </c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5">
      <c r="A354" s="161"/>
      <c r="B354" s="162"/>
      <c r="C354" s="191" t="s">
        <v>660</v>
      </c>
      <c r="D354" s="185"/>
      <c r="E354" s="186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 t="s">
        <v>212</v>
      </c>
      <c r="AH354" s="154">
        <v>0</v>
      </c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5">
      <c r="A355" s="161"/>
      <c r="B355" s="162"/>
      <c r="C355" s="191" t="s">
        <v>849</v>
      </c>
      <c r="D355" s="185"/>
      <c r="E355" s="186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 t="s">
        <v>212</v>
      </c>
      <c r="AH355" s="154">
        <v>0</v>
      </c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outlineLevel="1" x14ac:dyDescent="0.25">
      <c r="A356" s="161"/>
      <c r="B356" s="162"/>
      <c r="C356" s="191" t="s">
        <v>850</v>
      </c>
      <c r="D356" s="185"/>
      <c r="E356" s="186">
        <v>275.19166999999999</v>
      </c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 t="s">
        <v>212</v>
      </c>
      <c r="AH356" s="154">
        <v>0</v>
      </c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x14ac:dyDescent="0.25">
      <c r="A357" s="165" t="s">
        <v>161</v>
      </c>
      <c r="B357" s="166" t="s">
        <v>131</v>
      </c>
      <c r="C357" s="180" t="s">
        <v>132</v>
      </c>
      <c r="D357" s="167"/>
      <c r="E357" s="168"/>
      <c r="F357" s="169"/>
      <c r="G357" s="169">
        <f>SUMIF(AG358:AG365,"&lt;&gt;NOR",G358:G365)</f>
        <v>0</v>
      </c>
      <c r="H357" s="169"/>
      <c r="I357" s="169">
        <f>SUM(I358:I365)</f>
        <v>0</v>
      </c>
      <c r="J357" s="169"/>
      <c r="K357" s="169">
        <f>SUM(K358:K365)</f>
        <v>0</v>
      </c>
      <c r="L357" s="169"/>
      <c r="M357" s="169">
        <f>SUM(M358:M365)</f>
        <v>0</v>
      </c>
      <c r="N357" s="169"/>
      <c r="O357" s="169">
        <f>SUM(O358:O365)</f>
        <v>5.36</v>
      </c>
      <c r="P357" s="169"/>
      <c r="Q357" s="169">
        <f>SUM(Q358:Q365)</f>
        <v>0</v>
      </c>
      <c r="R357" s="169"/>
      <c r="S357" s="169"/>
      <c r="T357" s="170"/>
      <c r="U357" s="164"/>
      <c r="V357" s="164">
        <f>SUM(V358:V365)</f>
        <v>30.24</v>
      </c>
      <c r="W357" s="164"/>
      <c r="AG357" t="s">
        <v>162</v>
      </c>
    </row>
    <row r="358" spans="1:60" outlineLevel="1" x14ac:dyDescent="0.25">
      <c r="A358" s="171">
        <v>69</v>
      </c>
      <c r="B358" s="172" t="s">
        <v>663</v>
      </c>
      <c r="C358" s="181" t="s">
        <v>664</v>
      </c>
      <c r="D358" s="173" t="s">
        <v>226</v>
      </c>
      <c r="E358" s="174">
        <v>57.6</v>
      </c>
      <c r="F358" s="175"/>
      <c r="G358" s="176">
        <f>ROUND(E358*F358,2)</f>
        <v>0</v>
      </c>
      <c r="H358" s="175"/>
      <c r="I358" s="176">
        <f>ROUND(E358*H358,2)</f>
        <v>0</v>
      </c>
      <c r="J358" s="175"/>
      <c r="K358" s="176">
        <f>ROUND(E358*J358,2)</f>
        <v>0</v>
      </c>
      <c r="L358" s="176">
        <v>21</v>
      </c>
      <c r="M358" s="176">
        <f>G358*(1+L358/100)</f>
        <v>0</v>
      </c>
      <c r="N358" s="176">
        <v>9.2999999999999999E-2</v>
      </c>
      <c r="O358" s="176">
        <f>ROUND(E358*N358,2)</f>
        <v>5.36</v>
      </c>
      <c r="P358" s="176">
        <v>0</v>
      </c>
      <c r="Q358" s="176">
        <f>ROUND(E358*P358,2)</f>
        <v>0</v>
      </c>
      <c r="R358" s="176"/>
      <c r="S358" s="176" t="s">
        <v>206</v>
      </c>
      <c r="T358" s="177" t="s">
        <v>206</v>
      </c>
      <c r="U358" s="163">
        <v>0.52500000000000002</v>
      </c>
      <c r="V358" s="163">
        <f>ROUND(E358*U358,2)</f>
        <v>30.24</v>
      </c>
      <c r="W358" s="163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 t="s">
        <v>665</v>
      </c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 outlineLevel="1" x14ac:dyDescent="0.25">
      <c r="A359" s="161"/>
      <c r="B359" s="162"/>
      <c r="C359" s="191" t="s">
        <v>228</v>
      </c>
      <c r="D359" s="185"/>
      <c r="E359" s="186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 t="s">
        <v>212</v>
      </c>
      <c r="AH359" s="154">
        <v>0</v>
      </c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5">
      <c r="A360" s="161"/>
      <c r="B360" s="162"/>
      <c r="C360" s="191" t="s">
        <v>851</v>
      </c>
      <c r="D360" s="185"/>
      <c r="E360" s="186">
        <v>18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 t="s">
        <v>212</v>
      </c>
      <c r="AH360" s="154">
        <v>0</v>
      </c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5">
      <c r="A361" s="161"/>
      <c r="B361" s="162"/>
      <c r="C361" s="191" t="s">
        <v>852</v>
      </c>
      <c r="D361" s="185"/>
      <c r="E361" s="186">
        <v>18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 t="s">
        <v>212</v>
      </c>
      <c r="AH361" s="154">
        <v>0</v>
      </c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outlineLevel="1" x14ac:dyDescent="0.25">
      <c r="A362" s="161"/>
      <c r="B362" s="162"/>
      <c r="C362" s="191" t="s">
        <v>686</v>
      </c>
      <c r="D362" s="185"/>
      <c r="E362" s="186">
        <v>16.8</v>
      </c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 t="s">
        <v>212</v>
      </c>
      <c r="AH362" s="154">
        <v>0</v>
      </c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5">
      <c r="A363" s="161"/>
      <c r="B363" s="162"/>
      <c r="C363" s="191" t="s">
        <v>231</v>
      </c>
      <c r="D363" s="185"/>
      <c r="E363" s="186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 t="s">
        <v>212</v>
      </c>
      <c r="AH363" s="154">
        <v>0</v>
      </c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5">
      <c r="A364" s="161"/>
      <c r="B364" s="162"/>
      <c r="C364" s="191" t="s">
        <v>853</v>
      </c>
      <c r="D364" s="185"/>
      <c r="E364" s="186">
        <v>2.4</v>
      </c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 t="s">
        <v>212</v>
      </c>
      <c r="AH364" s="154">
        <v>0</v>
      </c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5">
      <c r="A365" s="161"/>
      <c r="B365" s="162"/>
      <c r="C365" s="191" t="s">
        <v>854</v>
      </c>
      <c r="D365" s="185"/>
      <c r="E365" s="186">
        <v>2.4</v>
      </c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 t="s">
        <v>212</v>
      </c>
      <c r="AH365" s="154">
        <v>0</v>
      </c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x14ac:dyDescent="0.25">
      <c r="A366" s="5"/>
      <c r="B366" s="6"/>
      <c r="C366" s="182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AE366">
        <v>15</v>
      </c>
      <c r="AF366">
        <v>21</v>
      </c>
    </row>
    <row r="367" spans="1:60" x14ac:dyDescent="0.25">
      <c r="A367" s="157"/>
      <c r="B367" s="158" t="s">
        <v>29</v>
      </c>
      <c r="C367" s="183"/>
      <c r="D367" s="159"/>
      <c r="E367" s="160"/>
      <c r="F367" s="160"/>
      <c r="G367" s="179">
        <f>G8+G151+G200+G224+G228+G328+G334+G350+G357</f>
        <v>0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AE367">
        <f>SUMIF(L7:L365,AE366,G7:G365)</f>
        <v>0</v>
      </c>
      <c r="AF367">
        <f>SUMIF(L7:L365,AF366,G7:G365)</f>
        <v>0</v>
      </c>
      <c r="AG367" t="s">
        <v>197</v>
      </c>
    </row>
    <row r="368" spans="1:60" x14ac:dyDescent="0.25">
      <c r="A368" s="265" t="s">
        <v>666</v>
      </c>
      <c r="B368" s="265"/>
      <c r="C368" s="182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33" x14ac:dyDescent="0.25">
      <c r="A369" s="5"/>
      <c r="B369" s="6" t="s">
        <v>855</v>
      </c>
      <c r="C369" s="182" t="s">
        <v>856</v>
      </c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AG369" t="s">
        <v>669</v>
      </c>
    </row>
    <row r="370" spans="1:33" x14ac:dyDescent="0.25">
      <c r="A370" s="5"/>
      <c r="B370" s="6" t="s">
        <v>670</v>
      </c>
      <c r="C370" s="182" t="s">
        <v>857</v>
      </c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AG370" t="s">
        <v>672</v>
      </c>
    </row>
    <row r="371" spans="1:33" x14ac:dyDescent="0.25">
      <c r="A371" s="5"/>
      <c r="B371" s="6"/>
      <c r="C371" s="182" t="s">
        <v>673</v>
      </c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AG371" t="s">
        <v>674</v>
      </c>
    </row>
    <row r="372" spans="1:33" x14ac:dyDescent="0.25">
      <c r="A372" s="5"/>
      <c r="B372" s="6"/>
      <c r="C372" s="182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33" x14ac:dyDescent="0.25">
      <c r="C373" s="184"/>
      <c r="D373" s="145"/>
      <c r="AG373" t="s">
        <v>199</v>
      </c>
    </row>
    <row r="374" spans="1:33" x14ac:dyDescent="0.25">
      <c r="D374" s="145"/>
    </row>
    <row r="375" spans="1:33" x14ac:dyDescent="0.25">
      <c r="D375" s="145"/>
    </row>
    <row r="376" spans="1:33" x14ac:dyDescent="0.25">
      <c r="D376" s="145"/>
    </row>
    <row r="377" spans="1:33" x14ac:dyDescent="0.25">
      <c r="D377" s="145"/>
    </row>
    <row r="378" spans="1:33" x14ac:dyDescent="0.25">
      <c r="D378" s="145"/>
    </row>
    <row r="379" spans="1:33" x14ac:dyDescent="0.25">
      <c r="D379" s="145"/>
    </row>
    <row r="380" spans="1:33" x14ac:dyDescent="0.25">
      <c r="D380" s="145"/>
    </row>
    <row r="381" spans="1:33" x14ac:dyDescent="0.25">
      <c r="D381" s="145"/>
    </row>
    <row r="382" spans="1:33" x14ac:dyDescent="0.25">
      <c r="D382" s="145"/>
    </row>
    <row r="383" spans="1:33" x14ac:dyDescent="0.25">
      <c r="D383" s="145"/>
    </row>
    <row r="384" spans="1:33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42">
    <mergeCell ref="A1:G1"/>
    <mergeCell ref="C2:G2"/>
    <mergeCell ref="C3:G3"/>
    <mergeCell ref="C4:G4"/>
    <mergeCell ref="A368:B368"/>
    <mergeCell ref="C10:G10"/>
    <mergeCell ref="C11:G11"/>
    <mergeCell ref="C20:G20"/>
    <mergeCell ref="C28:G28"/>
    <mergeCell ref="C35:G35"/>
    <mergeCell ref="C121:G121"/>
    <mergeCell ref="C44:G44"/>
    <mergeCell ref="C48:G48"/>
    <mergeCell ref="C63:G63"/>
    <mergeCell ref="C67:G67"/>
    <mergeCell ref="C71:G71"/>
    <mergeCell ref="C75:G75"/>
    <mergeCell ref="C79:G79"/>
    <mergeCell ref="C95:G95"/>
    <mergeCell ref="C99:G99"/>
    <mergeCell ref="C108:G108"/>
    <mergeCell ref="C112:G112"/>
    <mergeCell ref="C291:G291"/>
    <mergeCell ref="C122:G122"/>
    <mergeCell ref="C130:G130"/>
    <mergeCell ref="C153:G153"/>
    <mergeCell ref="C182:G182"/>
    <mergeCell ref="C207:G207"/>
    <mergeCell ref="C226:G226"/>
    <mergeCell ref="C230:G230"/>
    <mergeCell ref="C240:G240"/>
    <mergeCell ref="C250:G250"/>
    <mergeCell ref="C268:G268"/>
    <mergeCell ref="C286:G286"/>
    <mergeCell ref="C352:G352"/>
    <mergeCell ref="C353:G353"/>
    <mergeCell ref="C292:G292"/>
    <mergeCell ref="C297:G297"/>
    <mergeCell ref="C307:G307"/>
    <mergeCell ref="C314:G314"/>
    <mergeCell ref="C330:G330"/>
    <mergeCell ref="C342:G342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&amp;LSO-01.2.1 Kanalizační přípojky splaškové&amp;C&amp;P/&amp;N&amp;Rkvěten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64</v>
      </c>
      <c r="C3" s="257" t="s">
        <v>65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68</v>
      </c>
      <c r="C4" s="260" t="s">
        <v>69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91</v>
      </c>
      <c r="C8" s="180" t="s">
        <v>92</v>
      </c>
      <c r="D8" s="167"/>
      <c r="E8" s="168"/>
      <c r="F8" s="169"/>
      <c r="G8" s="169">
        <f>SUMIF(AG9:AG144,"&lt;&gt;NOR",G9:G144)</f>
        <v>0</v>
      </c>
      <c r="H8" s="169"/>
      <c r="I8" s="169">
        <f>SUM(I9:I144)</f>
        <v>0</v>
      </c>
      <c r="J8" s="169"/>
      <c r="K8" s="169">
        <f>SUM(K9:K144)</f>
        <v>0</v>
      </c>
      <c r="L8" s="169"/>
      <c r="M8" s="169">
        <f>SUM(M9:M144)</f>
        <v>0</v>
      </c>
      <c r="N8" s="169"/>
      <c r="O8" s="169">
        <f>SUM(O9:O144)</f>
        <v>381.56</v>
      </c>
      <c r="P8" s="169"/>
      <c r="Q8" s="169">
        <f>SUM(Q9:Q144)</f>
        <v>0</v>
      </c>
      <c r="R8" s="169"/>
      <c r="S8" s="169"/>
      <c r="T8" s="170"/>
      <c r="U8" s="164"/>
      <c r="V8" s="164">
        <f>SUM(V9:V144)</f>
        <v>1067.9499999999998</v>
      </c>
      <c r="W8" s="164"/>
      <c r="AG8" t="s">
        <v>162</v>
      </c>
    </row>
    <row r="9" spans="1:60" ht="20.399999999999999" outlineLevel="1" x14ac:dyDescent="0.25">
      <c r="A9" s="171">
        <v>1</v>
      </c>
      <c r="B9" s="172" t="s">
        <v>202</v>
      </c>
      <c r="C9" s="181" t="s">
        <v>203</v>
      </c>
      <c r="D9" s="173" t="s">
        <v>204</v>
      </c>
      <c r="E9" s="174">
        <v>280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205</v>
      </c>
      <c r="S9" s="176" t="s">
        <v>206</v>
      </c>
      <c r="T9" s="177" t="s">
        <v>206</v>
      </c>
      <c r="U9" s="163">
        <v>0.20300000000000001</v>
      </c>
      <c r="V9" s="163">
        <f>ROUND(E9*U9,2)</f>
        <v>56.84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63" t="s">
        <v>208</v>
      </c>
      <c r="D10" s="264"/>
      <c r="E10" s="264"/>
      <c r="F10" s="264"/>
      <c r="G10" s="264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209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78" t="str">
        <f>C10</f>
        <v>na vzdálenost (výšku) od hladiny vody v jímce po výšku roviny proložené osou nejvyššího bodu výtlačného potrubí, odpadní potrubí v délce do 20 m,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254" t="s">
        <v>210</v>
      </c>
      <c r="D11" s="255"/>
      <c r="E11" s="255"/>
      <c r="F11" s="255"/>
      <c r="G11" s="255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170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91" t="s">
        <v>675</v>
      </c>
      <c r="D12" s="185"/>
      <c r="E12" s="186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212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92" t="s">
        <v>213</v>
      </c>
      <c r="D13" s="187"/>
      <c r="E13" s="188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212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93" t="s">
        <v>858</v>
      </c>
      <c r="D14" s="187"/>
      <c r="E14" s="188">
        <v>92.5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212</v>
      </c>
      <c r="AH14" s="154">
        <v>2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3" t="s">
        <v>859</v>
      </c>
      <c r="D15" s="187"/>
      <c r="E15" s="188">
        <v>3.7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212</v>
      </c>
      <c r="AH15" s="154">
        <v>2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93" t="s">
        <v>860</v>
      </c>
      <c r="D16" s="187"/>
      <c r="E16" s="188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212</v>
      </c>
      <c r="AH16" s="154">
        <v>2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2" t="s">
        <v>217</v>
      </c>
      <c r="D17" s="187"/>
      <c r="E17" s="188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212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91" t="s">
        <v>861</v>
      </c>
      <c r="D18" s="185"/>
      <c r="E18" s="186">
        <v>280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212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0.399999999999999" outlineLevel="1" x14ac:dyDescent="0.25">
      <c r="A19" s="171">
        <v>2</v>
      </c>
      <c r="B19" s="172" t="s">
        <v>219</v>
      </c>
      <c r="C19" s="181" t="s">
        <v>220</v>
      </c>
      <c r="D19" s="173" t="s">
        <v>221</v>
      </c>
      <c r="E19" s="174">
        <v>28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205</v>
      </c>
      <c r="S19" s="176" t="s">
        <v>206</v>
      </c>
      <c r="T19" s="177" t="s">
        <v>206</v>
      </c>
      <c r="U19" s="163">
        <v>0</v>
      </c>
      <c r="V19" s="163">
        <f>ROUND(E19*U19,2)</f>
        <v>0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207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1" outlineLevel="1" x14ac:dyDescent="0.25">
      <c r="A20" s="161"/>
      <c r="B20" s="162"/>
      <c r="C20" s="263" t="s">
        <v>222</v>
      </c>
      <c r="D20" s="264"/>
      <c r="E20" s="264"/>
      <c r="F20" s="264"/>
      <c r="G20" s="264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209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78" t="str">
        <f>C20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91" t="s">
        <v>675</v>
      </c>
      <c r="D21" s="185"/>
      <c r="E21" s="18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212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92" t="s">
        <v>213</v>
      </c>
      <c r="D22" s="187"/>
      <c r="E22" s="188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212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93" t="s">
        <v>858</v>
      </c>
      <c r="D23" s="187"/>
      <c r="E23" s="188">
        <v>92.5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212</v>
      </c>
      <c r="AH23" s="154">
        <v>2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93" t="s">
        <v>859</v>
      </c>
      <c r="D24" s="187"/>
      <c r="E24" s="188">
        <v>3.7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212</v>
      </c>
      <c r="AH24" s="154">
        <v>2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92" t="s">
        <v>217</v>
      </c>
      <c r="D25" s="187"/>
      <c r="E25" s="188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212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91" t="s">
        <v>862</v>
      </c>
      <c r="D26" s="185"/>
      <c r="E26" s="186">
        <v>28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212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0.399999999999999" outlineLevel="1" x14ac:dyDescent="0.25">
      <c r="A27" s="171">
        <v>3</v>
      </c>
      <c r="B27" s="172" t="s">
        <v>224</v>
      </c>
      <c r="C27" s="181" t="s">
        <v>225</v>
      </c>
      <c r="D27" s="173" t="s">
        <v>226</v>
      </c>
      <c r="E27" s="174">
        <v>25.2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1.0699999999999999E-2</v>
      </c>
      <c r="O27" s="176">
        <f>ROUND(E27*N27,2)</f>
        <v>0.27</v>
      </c>
      <c r="P27" s="176">
        <v>0</v>
      </c>
      <c r="Q27" s="176">
        <f>ROUND(E27*P27,2)</f>
        <v>0</v>
      </c>
      <c r="R27" s="176" t="s">
        <v>205</v>
      </c>
      <c r="S27" s="176" t="s">
        <v>206</v>
      </c>
      <c r="T27" s="177" t="s">
        <v>206</v>
      </c>
      <c r="U27" s="163">
        <v>0.90800000000000003</v>
      </c>
      <c r="V27" s="163">
        <f>ROUND(E27*U27,2)</f>
        <v>22.88</v>
      </c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207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1" outlineLevel="1" x14ac:dyDescent="0.25">
      <c r="A28" s="161"/>
      <c r="B28" s="162"/>
      <c r="C28" s="263" t="s">
        <v>227</v>
      </c>
      <c r="D28" s="264"/>
      <c r="E28" s="264"/>
      <c r="F28" s="264"/>
      <c r="G28" s="264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209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78" t="str">
        <f>C28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91" t="s">
        <v>228</v>
      </c>
      <c r="D29" s="185"/>
      <c r="E29" s="186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212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91" t="s">
        <v>863</v>
      </c>
      <c r="D30" s="185"/>
      <c r="E30" s="186">
        <v>15.6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212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1" t="s">
        <v>231</v>
      </c>
      <c r="D31" s="185"/>
      <c r="E31" s="186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212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91" t="s">
        <v>864</v>
      </c>
      <c r="D32" s="185"/>
      <c r="E32" s="186">
        <v>4.8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212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91" t="s">
        <v>865</v>
      </c>
      <c r="D33" s="185"/>
      <c r="E33" s="186">
        <v>4.8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212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71">
        <v>4</v>
      </c>
      <c r="B34" s="172" t="s">
        <v>235</v>
      </c>
      <c r="C34" s="181" t="s">
        <v>236</v>
      </c>
      <c r="D34" s="173" t="s">
        <v>226</v>
      </c>
      <c r="E34" s="174">
        <v>56.4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2.478E-2</v>
      </c>
      <c r="O34" s="176">
        <f>ROUND(E34*N34,2)</f>
        <v>1.4</v>
      </c>
      <c r="P34" s="176">
        <v>0</v>
      </c>
      <c r="Q34" s="176">
        <f>ROUND(E34*P34,2)</f>
        <v>0</v>
      </c>
      <c r="R34" s="176" t="s">
        <v>205</v>
      </c>
      <c r="S34" s="176" t="s">
        <v>206</v>
      </c>
      <c r="T34" s="177" t="s">
        <v>206</v>
      </c>
      <c r="U34" s="163">
        <v>0.54700000000000004</v>
      </c>
      <c r="V34" s="163">
        <f>ROUND(E34*U34,2)</f>
        <v>30.85</v>
      </c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207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21" outlineLevel="1" x14ac:dyDescent="0.25">
      <c r="A35" s="161"/>
      <c r="B35" s="162"/>
      <c r="C35" s="263" t="s">
        <v>227</v>
      </c>
      <c r="D35" s="264"/>
      <c r="E35" s="264"/>
      <c r="F35" s="264"/>
      <c r="G35" s="264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209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78" t="str">
        <f>C35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191" t="s">
        <v>228</v>
      </c>
      <c r="D36" s="185"/>
      <c r="E36" s="186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212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91" t="s">
        <v>866</v>
      </c>
      <c r="D37" s="185"/>
      <c r="E37" s="186">
        <v>15.6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212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91" t="s">
        <v>867</v>
      </c>
      <c r="D38" s="185"/>
      <c r="E38" s="186">
        <v>15.6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212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61"/>
      <c r="B39" s="162"/>
      <c r="C39" s="191" t="s">
        <v>868</v>
      </c>
      <c r="D39" s="185"/>
      <c r="E39" s="186">
        <v>15.6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212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1" t="s">
        <v>231</v>
      </c>
      <c r="D40" s="185"/>
      <c r="E40" s="186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212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61"/>
      <c r="B41" s="162"/>
      <c r="C41" s="191" t="s">
        <v>869</v>
      </c>
      <c r="D41" s="185"/>
      <c r="E41" s="186">
        <v>4.8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212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191" t="s">
        <v>870</v>
      </c>
      <c r="D42" s="185"/>
      <c r="E42" s="186">
        <v>4.8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212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71">
        <v>5</v>
      </c>
      <c r="B43" s="172" t="s">
        <v>242</v>
      </c>
      <c r="C43" s="181" t="s">
        <v>243</v>
      </c>
      <c r="D43" s="173" t="s">
        <v>244</v>
      </c>
      <c r="E43" s="174">
        <v>117.468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205</v>
      </c>
      <c r="S43" s="176" t="s">
        <v>206</v>
      </c>
      <c r="T43" s="177" t="s">
        <v>206</v>
      </c>
      <c r="U43" s="163">
        <v>1.7629999999999999</v>
      </c>
      <c r="V43" s="163">
        <f>ROUND(E43*U43,2)</f>
        <v>207.1</v>
      </c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207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263" t="s">
        <v>245</v>
      </c>
      <c r="D44" s="264"/>
      <c r="E44" s="264"/>
      <c r="F44" s="264"/>
      <c r="G44" s="264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209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1" t="s">
        <v>871</v>
      </c>
      <c r="D45" s="185"/>
      <c r="E45" s="186">
        <v>102.492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212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61"/>
      <c r="B46" s="162"/>
      <c r="C46" s="191" t="s">
        <v>872</v>
      </c>
      <c r="D46" s="185"/>
      <c r="E46" s="186">
        <v>14.976000000000001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212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71">
        <v>6</v>
      </c>
      <c r="B47" s="172" t="s">
        <v>249</v>
      </c>
      <c r="C47" s="181" t="s">
        <v>250</v>
      </c>
      <c r="D47" s="173" t="s">
        <v>244</v>
      </c>
      <c r="E47" s="174">
        <v>155.29470000000001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205</v>
      </c>
      <c r="S47" s="176" t="s">
        <v>206</v>
      </c>
      <c r="T47" s="177" t="s">
        <v>206</v>
      </c>
      <c r="U47" s="163">
        <v>0.16</v>
      </c>
      <c r="V47" s="163">
        <f>ROUND(E47*U47,2)</f>
        <v>24.85</v>
      </c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207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1" outlineLevel="1" x14ac:dyDescent="0.25">
      <c r="A48" s="161"/>
      <c r="B48" s="162"/>
      <c r="C48" s="263" t="s">
        <v>251</v>
      </c>
      <c r="D48" s="264"/>
      <c r="E48" s="264"/>
      <c r="F48" s="264"/>
      <c r="G48" s="264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209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78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92" t="s">
        <v>213</v>
      </c>
      <c r="D49" s="187"/>
      <c r="E49" s="188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212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61"/>
      <c r="B50" s="162"/>
      <c r="C50" s="193" t="s">
        <v>873</v>
      </c>
      <c r="D50" s="187"/>
      <c r="E50" s="188">
        <v>285.24599999999998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212</v>
      </c>
      <c r="AH50" s="154">
        <v>2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61"/>
      <c r="B51" s="162"/>
      <c r="C51" s="193" t="s">
        <v>874</v>
      </c>
      <c r="D51" s="187"/>
      <c r="E51" s="188">
        <v>41.808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212</v>
      </c>
      <c r="AH51" s="154">
        <v>2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193" t="s">
        <v>693</v>
      </c>
      <c r="D52" s="187"/>
      <c r="E52" s="188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212</v>
      </c>
      <c r="AH52" s="154">
        <v>2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93" t="s">
        <v>278</v>
      </c>
      <c r="D53" s="187"/>
      <c r="E53" s="188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212</v>
      </c>
      <c r="AH53" s="154">
        <v>2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61"/>
      <c r="B54" s="162"/>
      <c r="C54" s="193" t="s">
        <v>279</v>
      </c>
      <c r="D54" s="187"/>
      <c r="E54" s="188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212</v>
      </c>
      <c r="AH54" s="154">
        <v>2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193" t="s">
        <v>875</v>
      </c>
      <c r="D55" s="187"/>
      <c r="E55" s="188">
        <v>-28.181999999999999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212</v>
      </c>
      <c r="AH55" s="154">
        <v>2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3" t="s">
        <v>876</v>
      </c>
      <c r="D56" s="187"/>
      <c r="E56" s="188">
        <v>-5.4779999999999998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212</v>
      </c>
      <c r="AH56" s="154">
        <v>2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93" t="s">
        <v>696</v>
      </c>
      <c r="D57" s="187"/>
      <c r="E57" s="188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212</v>
      </c>
      <c r="AH57" s="154">
        <v>2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93" t="s">
        <v>877</v>
      </c>
      <c r="D58" s="187"/>
      <c r="E58" s="188">
        <v>-11.04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212</v>
      </c>
      <c r="AH58" s="154">
        <v>2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94" t="s">
        <v>287</v>
      </c>
      <c r="D59" s="189"/>
      <c r="E59" s="190">
        <v>282.35399999999998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212</v>
      </c>
      <c r="AH59" s="154">
        <v>3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61"/>
      <c r="B60" s="162"/>
      <c r="C60" s="192" t="s">
        <v>217</v>
      </c>
      <c r="D60" s="187"/>
      <c r="E60" s="188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212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91" t="s">
        <v>878</v>
      </c>
      <c r="D61" s="185"/>
      <c r="E61" s="186">
        <v>155.29470000000001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212</v>
      </c>
      <c r="AH61" s="154">
        <v>0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71">
        <v>7</v>
      </c>
      <c r="B62" s="172" t="s">
        <v>289</v>
      </c>
      <c r="C62" s="181" t="s">
        <v>290</v>
      </c>
      <c r="D62" s="173" t="s">
        <v>244</v>
      </c>
      <c r="E62" s="174">
        <v>84.706199999999995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 t="s">
        <v>205</v>
      </c>
      <c r="S62" s="176" t="s">
        <v>206</v>
      </c>
      <c r="T62" s="177" t="s">
        <v>206</v>
      </c>
      <c r="U62" s="163">
        <v>0.53</v>
      </c>
      <c r="V62" s="163">
        <f>ROUND(E62*U62,2)</f>
        <v>44.89</v>
      </c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207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1" outlineLevel="1" x14ac:dyDescent="0.25">
      <c r="A63" s="161"/>
      <c r="B63" s="162"/>
      <c r="C63" s="263" t="s">
        <v>251</v>
      </c>
      <c r="D63" s="264"/>
      <c r="E63" s="264"/>
      <c r="F63" s="264"/>
      <c r="G63" s="264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209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78" t="str">
        <f>C63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91" t="s">
        <v>291</v>
      </c>
      <c r="D64" s="185"/>
      <c r="E64" s="186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212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91" t="s">
        <v>879</v>
      </c>
      <c r="D65" s="185"/>
      <c r="E65" s="186">
        <v>84.706199999999995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212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71">
        <v>8</v>
      </c>
      <c r="B66" s="172" t="s">
        <v>293</v>
      </c>
      <c r="C66" s="181" t="s">
        <v>294</v>
      </c>
      <c r="D66" s="173" t="s">
        <v>244</v>
      </c>
      <c r="E66" s="174">
        <v>42.353099999999998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 t="s">
        <v>205</v>
      </c>
      <c r="S66" s="176" t="s">
        <v>206</v>
      </c>
      <c r="T66" s="177" t="s">
        <v>206</v>
      </c>
      <c r="U66" s="163">
        <v>0.25</v>
      </c>
      <c r="V66" s="163">
        <f>ROUND(E66*U66,2)</f>
        <v>10.59</v>
      </c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207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21" outlineLevel="1" x14ac:dyDescent="0.25">
      <c r="A67" s="161"/>
      <c r="B67" s="162"/>
      <c r="C67" s="263" t="s">
        <v>251</v>
      </c>
      <c r="D67" s="264"/>
      <c r="E67" s="264"/>
      <c r="F67" s="264"/>
      <c r="G67" s="264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209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78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191" t="s">
        <v>291</v>
      </c>
      <c r="D68" s="185"/>
      <c r="E68" s="186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212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191" t="s">
        <v>880</v>
      </c>
      <c r="D69" s="185"/>
      <c r="E69" s="186">
        <v>42.353099999999998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212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5">
      <c r="A70" s="171">
        <v>9</v>
      </c>
      <c r="B70" s="172" t="s">
        <v>296</v>
      </c>
      <c r="C70" s="181" t="s">
        <v>297</v>
      </c>
      <c r="D70" s="173" t="s">
        <v>298</v>
      </c>
      <c r="E70" s="174">
        <v>545.09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8.5999999999999998E-4</v>
      </c>
      <c r="O70" s="176">
        <f>ROUND(E70*N70,2)</f>
        <v>0.47</v>
      </c>
      <c r="P70" s="176">
        <v>0</v>
      </c>
      <c r="Q70" s="176">
        <f>ROUND(E70*P70,2)</f>
        <v>0</v>
      </c>
      <c r="R70" s="176" t="s">
        <v>205</v>
      </c>
      <c r="S70" s="176" t="s">
        <v>206</v>
      </c>
      <c r="T70" s="177" t="s">
        <v>206</v>
      </c>
      <c r="U70" s="163">
        <v>0.47899999999999998</v>
      </c>
      <c r="V70" s="163">
        <f>ROUND(E70*U70,2)</f>
        <v>261.10000000000002</v>
      </c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207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263" t="s">
        <v>299</v>
      </c>
      <c r="D71" s="264"/>
      <c r="E71" s="264"/>
      <c r="F71" s="264"/>
      <c r="G71" s="264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209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191" t="s">
        <v>881</v>
      </c>
      <c r="D72" s="185"/>
      <c r="E72" s="186">
        <v>475.41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212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191" t="s">
        <v>882</v>
      </c>
      <c r="D73" s="185"/>
      <c r="E73" s="186">
        <v>69.680000000000007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212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71">
        <v>10</v>
      </c>
      <c r="B74" s="172" t="s">
        <v>336</v>
      </c>
      <c r="C74" s="181" t="s">
        <v>337</v>
      </c>
      <c r="D74" s="173" t="s">
        <v>298</v>
      </c>
      <c r="E74" s="174">
        <v>545.09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 t="s">
        <v>205</v>
      </c>
      <c r="S74" s="176" t="s">
        <v>206</v>
      </c>
      <c r="T74" s="177" t="s">
        <v>206</v>
      </c>
      <c r="U74" s="163">
        <v>0.32700000000000001</v>
      </c>
      <c r="V74" s="163">
        <f>ROUND(E74*U74,2)</f>
        <v>178.24</v>
      </c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207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263" t="s">
        <v>338</v>
      </c>
      <c r="D75" s="264"/>
      <c r="E75" s="264"/>
      <c r="F75" s="264"/>
      <c r="G75" s="264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209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91" t="s">
        <v>881</v>
      </c>
      <c r="D76" s="185"/>
      <c r="E76" s="186">
        <v>475.41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212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191" t="s">
        <v>882</v>
      </c>
      <c r="D77" s="185"/>
      <c r="E77" s="186">
        <v>69.680000000000007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212</v>
      </c>
      <c r="AH77" s="154">
        <v>0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71">
        <v>11</v>
      </c>
      <c r="B78" s="172" t="s">
        <v>351</v>
      </c>
      <c r="C78" s="181" t="s">
        <v>352</v>
      </c>
      <c r="D78" s="173" t="s">
        <v>244</v>
      </c>
      <c r="E78" s="174">
        <v>85.412090000000006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 t="s">
        <v>205</v>
      </c>
      <c r="S78" s="176" t="s">
        <v>206</v>
      </c>
      <c r="T78" s="177" t="s">
        <v>206</v>
      </c>
      <c r="U78" s="163">
        <v>0.51900000000000002</v>
      </c>
      <c r="V78" s="163">
        <f>ROUND(E78*U78,2)</f>
        <v>44.33</v>
      </c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207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263" t="s">
        <v>345</v>
      </c>
      <c r="D79" s="264"/>
      <c r="E79" s="264"/>
      <c r="F79" s="264"/>
      <c r="G79" s="264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209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92" t="s">
        <v>213</v>
      </c>
      <c r="D80" s="187"/>
      <c r="E80" s="188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212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61"/>
      <c r="B81" s="162"/>
      <c r="C81" s="193" t="s">
        <v>873</v>
      </c>
      <c r="D81" s="187"/>
      <c r="E81" s="188">
        <v>285.24599999999998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212</v>
      </c>
      <c r="AH81" s="154">
        <v>2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61"/>
      <c r="B82" s="162"/>
      <c r="C82" s="193" t="s">
        <v>874</v>
      </c>
      <c r="D82" s="187"/>
      <c r="E82" s="188">
        <v>41.808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212</v>
      </c>
      <c r="AH82" s="154">
        <v>2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193" t="s">
        <v>693</v>
      </c>
      <c r="D83" s="187"/>
      <c r="E83" s="188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212</v>
      </c>
      <c r="AH83" s="154">
        <v>2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93" t="s">
        <v>278</v>
      </c>
      <c r="D84" s="187"/>
      <c r="E84" s="188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212</v>
      </c>
      <c r="AH84" s="154">
        <v>2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61"/>
      <c r="B85" s="162"/>
      <c r="C85" s="193" t="s">
        <v>279</v>
      </c>
      <c r="D85" s="187"/>
      <c r="E85" s="188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212</v>
      </c>
      <c r="AH85" s="154">
        <v>2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193" t="s">
        <v>875</v>
      </c>
      <c r="D86" s="187"/>
      <c r="E86" s="188">
        <v>-28.181999999999999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212</v>
      </c>
      <c r="AH86" s="154">
        <v>2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93" t="s">
        <v>876</v>
      </c>
      <c r="D87" s="187"/>
      <c r="E87" s="188">
        <v>-5.4779999999999998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212</v>
      </c>
      <c r="AH87" s="154">
        <v>2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61"/>
      <c r="B88" s="162"/>
      <c r="C88" s="193" t="s">
        <v>696</v>
      </c>
      <c r="D88" s="187"/>
      <c r="E88" s="188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212</v>
      </c>
      <c r="AH88" s="154">
        <v>2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5">
      <c r="A89" s="161"/>
      <c r="B89" s="162"/>
      <c r="C89" s="193" t="s">
        <v>877</v>
      </c>
      <c r="D89" s="187"/>
      <c r="E89" s="188">
        <v>-11.04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212</v>
      </c>
      <c r="AH89" s="154">
        <v>2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194" t="s">
        <v>287</v>
      </c>
      <c r="D90" s="189"/>
      <c r="E90" s="190">
        <v>282.35399999999998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212</v>
      </c>
      <c r="AH90" s="154">
        <v>3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92" t="s">
        <v>217</v>
      </c>
      <c r="D91" s="187"/>
      <c r="E91" s="188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212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61"/>
      <c r="B92" s="162"/>
      <c r="C92" s="191" t="s">
        <v>883</v>
      </c>
      <c r="D92" s="185"/>
      <c r="E92" s="186">
        <v>85.412090000000006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212</v>
      </c>
      <c r="AH92" s="154">
        <v>0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71">
        <v>12</v>
      </c>
      <c r="B93" s="172" t="s">
        <v>372</v>
      </c>
      <c r="C93" s="181" t="s">
        <v>373</v>
      </c>
      <c r="D93" s="173" t="s">
        <v>244</v>
      </c>
      <c r="E93" s="174">
        <v>69.882620000000003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205</v>
      </c>
      <c r="S93" s="176" t="s">
        <v>206</v>
      </c>
      <c r="T93" s="177" t="s">
        <v>206</v>
      </c>
      <c r="U93" s="163">
        <v>0.72899999999999998</v>
      </c>
      <c r="V93" s="163">
        <f>ROUND(E93*U93,2)</f>
        <v>50.94</v>
      </c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207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61"/>
      <c r="B94" s="162"/>
      <c r="C94" s="263" t="s">
        <v>345</v>
      </c>
      <c r="D94" s="264"/>
      <c r="E94" s="264"/>
      <c r="F94" s="264"/>
      <c r="G94" s="264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209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61"/>
      <c r="B95" s="162"/>
      <c r="C95" s="191" t="s">
        <v>374</v>
      </c>
      <c r="D95" s="185"/>
      <c r="E95" s="186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212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91" t="s">
        <v>884</v>
      </c>
      <c r="D96" s="185"/>
      <c r="E96" s="186">
        <v>69.882620000000003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212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71">
        <v>13</v>
      </c>
      <c r="B97" s="172" t="s">
        <v>380</v>
      </c>
      <c r="C97" s="181" t="s">
        <v>381</v>
      </c>
      <c r="D97" s="173" t="s">
        <v>244</v>
      </c>
      <c r="E97" s="174">
        <v>254.11859999999999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205</v>
      </c>
      <c r="S97" s="176" t="s">
        <v>206</v>
      </c>
      <c r="T97" s="177" t="s">
        <v>206</v>
      </c>
      <c r="U97" s="163">
        <v>1.0999999999999999E-2</v>
      </c>
      <c r="V97" s="163">
        <f>ROUND(E97*U97,2)</f>
        <v>2.8</v>
      </c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207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61"/>
      <c r="B98" s="162"/>
      <c r="C98" s="263" t="s">
        <v>382</v>
      </c>
      <c r="D98" s="264"/>
      <c r="E98" s="264"/>
      <c r="F98" s="264"/>
      <c r="G98" s="264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209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61"/>
      <c r="B99" s="162"/>
      <c r="C99" s="192" t="s">
        <v>213</v>
      </c>
      <c r="D99" s="187"/>
      <c r="E99" s="188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212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193" t="s">
        <v>885</v>
      </c>
      <c r="D100" s="187"/>
      <c r="E100" s="188">
        <v>282.35399999999998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212</v>
      </c>
      <c r="AH100" s="154">
        <v>2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94" t="s">
        <v>287</v>
      </c>
      <c r="D101" s="189"/>
      <c r="E101" s="190">
        <v>282.35399999999998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212</v>
      </c>
      <c r="AH101" s="154">
        <v>3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5">
      <c r="A102" s="161"/>
      <c r="B102" s="162"/>
      <c r="C102" s="193" t="s">
        <v>886</v>
      </c>
      <c r="D102" s="187"/>
      <c r="E102" s="188">
        <v>127.05929999999999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212</v>
      </c>
      <c r="AH102" s="154">
        <v>2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194" t="s">
        <v>287</v>
      </c>
      <c r="D103" s="189"/>
      <c r="E103" s="190">
        <v>127.05929999999999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212</v>
      </c>
      <c r="AH103" s="154">
        <v>3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2" t="s">
        <v>217</v>
      </c>
      <c r="D104" s="187"/>
      <c r="E104" s="188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212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5">
      <c r="A105" s="161"/>
      <c r="B105" s="162"/>
      <c r="C105" s="191" t="s">
        <v>887</v>
      </c>
      <c r="D105" s="185"/>
      <c r="E105" s="186">
        <v>254.11859999999999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212</v>
      </c>
      <c r="AH105" s="154">
        <v>0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71">
        <v>14</v>
      </c>
      <c r="B106" s="172" t="s">
        <v>386</v>
      </c>
      <c r="C106" s="181" t="s">
        <v>387</v>
      </c>
      <c r="D106" s="173" t="s">
        <v>244</v>
      </c>
      <c r="E106" s="174">
        <v>28.235399999999998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6" t="s">
        <v>205</v>
      </c>
      <c r="S106" s="176" t="s">
        <v>206</v>
      </c>
      <c r="T106" s="177" t="s">
        <v>206</v>
      </c>
      <c r="U106" s="163">
        <v>1.0999999999999999E-2</v>
      </c>
      <c r="V106" s="163">
        <f>ROUND(E106*U106,2)</f>
        <v>0.31</v>
      </c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207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5">
      <c r="A107" s="161"/>
      <c r="B107" s="162"/>
      <c r="C107" s="263" t="s">
        <v>388</v>
      </c>
      <c r="D107" s="264"/>
      <c r="E107" s="264"/>
      <c r="F107" s="264"/>
      <c r="G107" s="264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209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5">
      <c r="A108" s="161"/>
      <c r="B108" s="162"/>
      <c r="C108" s="191" t="s">
        <v>888</v>
      </c>
      <c r="D108" s="185"/>
      <c r="E108" s="186">
        <v>155.29470000000001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212</v>
      </c>
      <c r="AH108" s="154">
        <v>0</v>
      </c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61"/>
      <c r="B109" s="162"/>
      <c r="C109" s="191" t="s">
        <v>889</v>
      </c>
      <c r="D109" s="185"/>
      <c r="E109" s="186">
        <v>-127.05929999999999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212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71">
        <v>15</v>
      </c>
      <c r="B110" s="172" t="s">
        <v>391</v>
      </c>
      <c r="C110" s="181" t="s">
        <v>392</v>
      </c>
      <c r="D110" s="173" t="s">
        <v>244</v>
      </c>
      <c r="E110" s="174">
        <v>127.05929999999999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6" t="s">
        <v>205</v>
      </c>
      <c r="S110" s="176" t="s">
        <v>206</v>
      </c>
      <c r="T110" s="177" t="s">
        <v>206</v>
      </c>
      <c r="U110" s="163">
        <v>1.2E-2</v>
      </c>
      <c r="V110" s="163">
        <f>ROUND(E110*U110,2)</f>
        <v>1.52</v>
      </c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207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61"/>
      <c r="B111" s="162"/>
      <c r="C111" s="263" t="s">
        <v>382</v>
      </c>
      <c r="D111" s="264"/>
      <c r="E111" s="264"/>
      <c r="F111" s="264"/>
      <c r="G111" s="264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209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5">
      <c r="A112" s="161"/>
      <c r="B112" s="162"/>
      <c r="C112" s="191" t="s">
        <v>890</v>
      </c>
      <c r="D112" s="185"/>
      <c r="E112" s="186">
        <v>127.05929999999999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212</v>
      </c>
      <c r="AH112" s="154">
        <v>0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ht="20.399999999999999" outlineLevel="1" x14ac:dyDescent="0.25">
      <c r="A113" s="171">
        <v>16</v>
      </c>
      <c r="B113" s="172" t="s">
        <v>394</v>
      </c>
      <c r="C113" s="181" t="s">
        <v>395</v>
      </c>
      <c r="D113" s="173" t="s">
        <v>244</v>
      </c>
      <c r="E113" s="174">
        <v>127.05929999999999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6" t="s">
        <v>205</v>
      </c>
      <c r="S113" s="176" t="s">
        <v>206</v>
      </c>
      <c r="T113" s="177" t="s">
        <v>206</v>
      </c>
      <c r="U113" s="163">
        <v>5.2999999999999999E-2</v>
      </c>
      <c r="V113" s="163">
        <f>ROUND(E113*U113,2)</f>
        <v>6.73</v>
      </c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396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61"/>
      <c r="B114" s="162"/>
      <c r="C114" s="191" t="s">
        <v>891</v>
      </c>
      <c r="D114" s="185"/>
      <c r="E114" s="186">
        <v>127.05929999999999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212</v>
      </c>
      <c r="AH114" s="154">
        <v>0</v>
      </c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20.399999999999999" outlineLevel="1" x14ac:dyDescent="0.25">
      <c r="A115" s="171">
        <v>17</v>
      </c>
      <c r="B115" s="172" t="s">
        <v>398</v>
      </c>
      <c r="C115" s="181" t="s">
        <v>399</v>
      </c>
      <c r="D115" s="173" t="s">
        <v>244</v>
      </c>
      <c r="E115" s="174">
        <v>282.35399999999998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205</v>
      </c>
      <c r="S115" s="176" t="s">
        <v>206</v>
      </c>
      <c r="T115" s="177" t="s">
        <v>206</v>
      </c>
      <c r="U115" s="163">
        <v>8.9999999999999993E-3</v>
      </c>
      <c r="V115" s="163">
        <f>ROUND(E115*U115,2)</f>
        <v>2.54</v>
      </c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207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5">
      <c r="A116" s="161"/>
      <c r="B116" s="162"/>
      <c r="C116" s="191" t="s">
        <v>892</v>
      </c>
      <c r="D116" s="185"/>
      <c r="E116" s="186">
        <v>28.235399999999998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212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61"/>
      <c r="B117" s="162"/>
      <c r="C117" s="191" t="s">
        <v>893</v>
      </c>
      <c r="D117" s="185"/>
      <c r="E117" s="186">
        <v>127.05929999999999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212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5">
      <c r="A118" s="161"/>
      <c r="B118" s="162"/>
      <c r="C118" s="191" t="s">
        <v>891</v>
      </c>
      <c r="D118" s="185"/>
      <c r="E118" s="186">
        <v>127.05929999999999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212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71">
        <v>18</v>
      </c>
      <c r="B119" s="172" t="s">
        <v>402</v>
      </c>
      <c r="C119" s="181" t="s">
        <v>403</v>
      </c>
      <c r="D119" s="173" t="s">
        <v>244</v>
      </c>
      <c r="E119" s="174">
        <v>214.64400000000001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 t="s">
        <v>205</v>
      </c>
      <c r="S119" s="176" t="s">
        <v>206</v>
      </c>
      <c r="T119" s="177" t="s">
        <v>206</v>
      </c>
      <c r="U119" s="163">
        <v>0.20200000000000001</v>
      </c>
      <c r="V119" s="163">
        <f>ROUND(E119*U119,2)</f>
        <v>43.36</v>
      </c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207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5">
      <c r="A120" s="161"/>
      <c r="B120" s="162"/>
      <c r="C120" s="263" t="s">
        <v>404</v>
      </c>
      <c r="D120" s="264"/>
      <c r="E120" s="264"/>
      <c r="F120" s="264"/>
      <c r="G120" s="264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209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61"/>
      <c r="B121" s="162"/>
      <c r="C121" s="254" t="s">
        <v>405</v>
      </c>
      <c r="D121" s="255"/>
      <c r="E121" s="255"/>
      <c r="F121" s="255"/>
      <c r="G121" s="255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170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61"/>
      <c r="B122" s="162"/>
      <c r="C122" s="191" t="s">
        <v>894</v>
      </c>
      <c r="D122" s="185"/>
      <c r="E122" s="186">
        <v>282.35399999999998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212</v>
      </c>
      <c r="AH122" s="154">
        <v>0</v>
      </c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5">
      <c r="A123" s="161"/>
      <c r="B123" s="162"/>
      <c r="C123" s="191" t="s">
        <v>407</v>
      </c>
      <c r="D123" s="185"/>
      <c r="E123" s="186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212</v>
      </c>
      <c r="AH123" s="154">
        <v>0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5">
      <c r="A124" s="161"/>
      <c r="B124" s="162"/>
      <c r="C124" s="191" t="s">
        <v>895</v>
      </c>
      <c r="D124" s="185"/>
      <c r="E124" s="186">
        <v>-1.8588800000000001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212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5">
      <c r="A125" s="161"/>
      <c r="B125" s="162"/>
      <c r="C125" s="191" t="s">
        <v>896</v>
      </c>
      <c r="D125" s="185"/>
      <c r="E125" s="186">
        <v>-49.201120000000003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212</v>
      </c>
      <c r="AH125" s="154">
        <v>0</v>
      </c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61"/>
      <c r="B126" s="162"/>
      <c r="C126" s="191" t="s">
        <v>897</v>
      </c>
      <c r="D126" s="185"/>
      <c r="E126" s="186">
        <v>-16.649999999999999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212</v>
      </c>
      <c r="AH126" s="154">
        <v>0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71">
        <v>19</v>
      </c>
      <c r="B127" s="172" t="s">
        <v>720</v>
      </c>
      <c r="C127" s="181" t="s">
        <v>721</v>
      </c>
      <c r="D127" s="173" t="s">
        <v>244</v>
      </c>
      <c r="E127" s="174">
        <v>49.201120000000003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6" t="s">
        <v>205</v>
      </c>
      <c r="S127" s="176" t="s">
        <v>206</v>
      </c>
      <c r="T127" s="177" t="s">
        <v>206</v>
      </c>
      <c r="U127" s="163">
        <v>1.587</v>
      </c>
      <c r="V127" s="163">
        <f>ROUND(E127*U127,2)</f>
        <v>78.08</v>
      </c>
      <c r="W127" s="163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207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ht="21" outlineLevel="1" x14ac:dyDescent="0.25">
      <c r="A128" s="161"/>
      <c r="B128" s="162"/>
      <c r="C128" s="263" t="s">
        <v>722</v>
      </c>
      <c r="D128" s="264"/>
      <c r="E128" s="264"/>
      <c r="F128" s="264"/>
      <c r="G128" s="264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209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78" t="str">
        <f>C128</f>
        <v>sypaninou z vhodných hornin tř. 1 - 4 nebo materiálem připraveným podél výkopu ve vzdálenosti do 3 m od jeho kraje, pro jakoukoliv hloubku výkopu a jakoukoliv míru zhutnění,</v>
      </c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61"/>
      <c r="B129" s="162"/>
      <c r="C129" s="191" t="s">
        <v>898</v>
      </c>
      <c r="D129" s="185"/>
      <c r="E129" s="186">
        <v>51.06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212</v>
      </c>
      <c r="AH129" s="154">
        <v>0</v>
      </c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5">
      <c r="A130" s="161"/>
      <c r="B130" s="162"/>
      <c r="C130" s="191" t="s">
        <v>899</v>
      </c>
      <c r="D130" s="185"/>
      <c r="E130" s="186">
        <v>-1.8588800000000001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 t="s">
        <v>212</v>
      </c>
      <c r="AH130" s="154">
        <v>0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5">
      <c r="A131" s="171">
        <v>20</v>
      </c>
      <c r="B131" s="172" t="s">
        <v>423</v>
      </c>
      <c r="C131" s="181" t="s">
        <v>424</v>
      </c>
      <c r="D131" s="173" t="s">
        <v>244</v>
      </c>
      <c r="E131" s="174">
        <v>28.235399999999998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6" t="s">
        <v>205</v>
      </c>
      <c r="S131" s="176" t="s">
        <v>206</v>
      </c>
      <c r="T131" s="177" t="s">
        <v>206</v>
      </c>
      <c r="U131" s="163">
        <v>0</v>
      </c>
      <c r="V131" s="163">
        <f>ROUND(E131*U131,2)</f>
        <v>0</v>
      </c>
      <c r="W131" s="163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207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61"/>
      <c r="B132" s="162"/>
      <c r="C132" s="191" t="s">
        <v>888</v>
      </c>
      <c r="D132" s="185"/>
      <c r="E132" s="186">
        <v>155.29470000000001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212</v>
      </c>
      <c r="AH132" s="154">
        <v>0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91" t="s">
        <v>889</v>
      </c>
      <c r="D133" s="185"/>
      <c r="E133" s="186">
        <v>-127.05929999999999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212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71">
        <v>21</v>
      </c>
      <c r="B134" s="172" t="s">
        <v>425</v>
      </c>
      <c r="C134" s="181" t="s">
        <v>426</v>
      </c>
      <c r="D134" s="173" t="s">
        <v>244</v>
      </c>
      <c r="E134" s="174">
        <v>127.05929999999999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6" t="s">
        <v>205</v>
      </c>
      <c r="S134" s="176" t="s">
        <v>206</v>
      </c>
      <c r="T134" s="177" t="s">
        <v>206</v>
      </c>
      <c r="U134" s="163">
        <v>0</v>
      </c>
      <c r="V134" s="163">
        <f>ROUND(E134*U134,2)</f>
        <v>0</v>
      </c>
      <c r="W134" s="163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207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61"/>
      <c r="B135" s="162"/>
      <c r="C135" s="191" t="s">
        <v>890</v>
      </c>
      <c r="D135" s="185"/>
      <c r="E135" s="186">
        <v>127.05929999999999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212</v>
      </c>
      <c r="AH135" s="154">
        <v>0</v>
      </c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5">
      <c r="A136" s="171">
        <v>22</v>
      </c>
      <c r="B136" s="172" t="s">
        <v>427</v>
      </c>
      <c r="C136" s="181" t="s">
        <v>428</v>
      </c>
      <c r="D136" s="173" t="s">
        <v>244</v>
      </c>
      <c r="E136" s="174">
        <v>172.53241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1.67</v>
      </c>
      <c r="O136" s="176">
        <f>ROUND(E136*N136,2)</f>
        <v>288.13</v>
      </c>
      <c r="P136" s="176">
        <v>0</v>
      </c>
      <c r="Q136" s="176">
        <f>ROUND(E136*P136,2)</f>
        <v>0</v>
      </c>
      <c r="R136" s="176"/>
      <c r="S136" s="176" t="s">
        <v>166</v>
      </c>
      <c r="T136" s="177" t="s">
        <v>167</v>
      </c>
      <c r="U136" s="163">
        <v>0</v>
      </c>
      <c r="V136" s="163">
        <f>ROUND(E136*U136,2)</f>
        <v>0</v>
      </c>
      <c r="W136" s="163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429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61"/>
      <c r="B137" s="162"/>
      <c r="C137" s="192" t="s">
        <v>213</v>
      </c>
      <c r="D137" s="187"/>
      <c r="E137" s="188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212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5">
      <c r="A138" s="161"/>
      <c r="B138" s="162"/>
      <c r="C138" s="193" t="s">
        <v>900</v>
      </c>
      <c r="D138" s="187"/>
      <c r="E138" s="188">
        <v>282.35399999999998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212</v>
      </c>
      <c r="AH138" s="154">
        <v>2</v>
      </c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5">
      <c r="A139" s="161"/>
      <c r="B139" s="162"/>
      <c r="C139" s="193" t="s">
        <v>901</v>
      </c>
      <c r="D139" s="187"/>
      <c r="E139" s="188">
        <v>-127.05929999999999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212</v>
      </c>
      <c r="AH139" s="154">
        <v>2</v>
      </c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5">
      <c r="A140" s="161"/>
      <c r="B140" s="162"/>
      <c r="C140" s="194" t="s">
        <v>287</v>
      </c>
      <c r="D140" s="189"/>
      <c r="E140" s="190">
        <v>155.29470000000001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212</v>
      </c>
      <c r="AH140" s="154">
        <v>3</v>
      </c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5">
      <c r="A141" s="161"/>
      <c r="B141" s="162"/>
      <c r="C141" s="192" t="s">
        <v>217</v>
      </c>
      <c r="D141" s="187"/>
      <c r="E141" s="188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212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61"/>
      <c r="B142" s="162"/>
      <c r="C142" s="191" t="s">
        <v>902</v>
      </c>
      <c r="D142" s="185"/>
      <c r="E142" s="186">
        <v>172.53241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212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71">
        <v>23</v>
      </c>
      <c r="B143" s="172" t="s">
        <v>733</v>
      </c>
      <c r="C143" s="181" t="s">
        <v>734</v>
      </c>
      <c r="D143" s="173" t="s">
        <v>451</v>
      </c>
      <c r="E143" s="174">
        <v>91.286280000000005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1</v>
      </c>
      <c r="O143" s="176">
        <f>ROUND(E143*N143,2)</f>
        <v>91.29</v>
      </c>
      <c r="P143" s="176">
        <v>0</v>
      </c>
      <c r="Q143" s="176">
        <f>ROUND(E143*P143,2)</f>
        <v>0</v>
      </c>
      <c r="R143" s="176" t="s">
        <v>495</v>
      </c>
      <c r="S143" s="176" t="s">
        <v>206</v>
      </c>
      <c r="T143" s="177" t="s">
        <v>206</v>
      </c>
      <c r="U143" s="163">
        <v>0</v>
      </c>
      <c r="V143" s="163">
        <f>ROUND(E143*U143,2)</f>
        <v>0</v>
      </c>
      <c r="W143" s="163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496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5">
      <c r="A144" s="161"/>
      <c r="B144" s="162"/>
      <c r="C144" s="191" t="s">
        <v>903</v>
      </c>
      <c r="D144" s="185"/>
      <c r="E144" s="186">
        <v>91.286280000000005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212</v>
      </c>
      <c r="AH144" s="154">
        <v>0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x14ac:dyDescent="0.25">
      <c r="A145" s="165" t="s">
        <v>161</v>
      </c>
      <c r="B145" s="166" t="s">
        <v>93</v>
      </c>
      <c r="C145" s="180" t="s">
        <v>94</v>
      </c>
      <c r="D145" s="167"/>
      <c r="E145" s="168"/>
      <c r="F145" s="169"/>
      <c r="G145" s="169">
        <f>SUMIF(AG146:AG192,"&lt;&gt;NOR",G146:G192)</f>
        <v>0</v>
      </c>
      <c r="H145" s="169"/>
      <c r="I145" s="169">
        <f>SUM(I146:I192)</f>
        <v>0</v>
      </c>
      <c r="J145" s="169"/>
      <c r="K145" s="169">
        <f>SUM(K146:K192)</f>
        <v>0</v>
      </c>
      <c r="L145" s="169"/>
      <c r="M145" s="169">
        <f>SUM(M146:M192)</f>
        <v>0</v>
      </c>
      <c r="N145" s="169"/>
      <c r="O145" s="169">
        <f>SUM(O146:O192)</f>
        <v>0</v>
      </c>
      <c r="P145" s="169"/>
      <c r="Q145" s="169">
        <f>SUM(Q146:Q192)</f>
        <v>90.11</v>
      </c>
      <c r="R145" s="169"/>
      <c r="S145" s="169"/>
      <c r="T145" s="170"/>
      <c r="U145" s="164"/>
      <c r="V145" s="164">
        <f>SUM(V146:V192)</f>
        <v>22.439999999999998</v>
      </c>
      <c r="W145" s="164"/>
      <c r="AG145" t="s">
        <v>162</v>
      </c>
    </row>
    <row r="146" spans="1:60" ht="20.399999999999999" outlineLevel="1" x14ac:dyDescent="0.25">
      <c r="A146" s="171">
        <v>24</v>
      </c>
      <c r="B146" s="172" t="s">
        <v>736</v>
      </c>
      <c r="C146" s="181" t="s">
        <v>737</v>
      </c>
      <c r="D146" s="173" t="s">
        <v>298</v>
      </c>
      <c r="E146" s="174">
        <v>44.16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</v>
      </c>
      <c r="O146" s="176">
        <f>ROUND(E146*N146,2)</f>
        <v>0</v>
      </c>
      <c r="P146" s="176">
        <v>0.22500000000000001</v>
      </c>
      <c r="Q146" s="176">
        <f>ROUND(E146*P146,2)</f>
        <v>9.94</v>
      </c>
      <c r="R146" s="176" t="s">
        <v>435</v>
      </c>
      <c r="S146" s="176" t="s">
        <v>206</v>
      </c>
      <c r="T146" s="177" t="s">
        <v>206</v>
      </c>
      <c r="U146" s="163">
        <v>0.14199999999999999</v>
      </c>
      <c r="V146" s="163">
        <f>ROUND(E146*U146,2)</f>
        <v>6.27</v>
      </c>
      <c r="W146" s="163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207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263" t="s">
        <v>738</v>
      </c>
      <c r="D147" s="264"/>
      <c r="E147" s="264"/>
      <c r="F147" s="264"/>
      <c r="G147" s="264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209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61"/>
      <c r="B148" s="162"/>
      <c r="C148" s="191" t="s">
        <v>739</v>
      </c>
      <c r="D148" s="185"/>
      <c r="E148" s="186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212</v>
      </c>
      <c r="AH148" s="154">
        <v>0</v>
      </c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61"/>
      <c r="B149" s="162"/>
      <c r="C149" s="191" t="s">
        <v>740</v>
      </c>
      <c r="D149" s="185"/>
      <c r="E149" s="186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212</v>
      </c>
      <c r="AH149" s="154">
        <v>0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61"/>
      <c r="B150" s="162"/>
      <c r="C150" s="191" t="s">
        <v>904</v>
      </c>
      <c r="D150" s="185"/>
      <c r="E150" s="186">
        <v>44.16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212</v>
      </c>
      <c r="AH150" s="154">
        <v>0</v>
      </c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71">
        <v>25</v>
      </c>
      <c r="B151" s="172" t="s">
        <v>742</v>
      </c>
      <c r="C151" s="181" t="s">
        <v>743</v>
      </c>
      <c r="D151" s="173" t="s">
        <v>226</v>
      </c>
      <c r="E151" s="174">
        <v>13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0.14499999999999999</v>
      </c>
      <c r="Q151" s="176">
        <f>ROUND(E151*P151,2)</f>
        <v>1.89</v>
      </c>
      <c r="R151" s="176"/>
      <c r="S151" s="176" t="s">
        <v>206</v>
      </c>
      <c r="T151" s="177" t="s">
        <v>206</v>
      </c>
      <c r="U151" s="163">
        <v>0.123</v>
      </c>
      <c r="V151" s="163">
        <f>ROUND(E151*U151,2)</f>
        <v>1.6</v>
      </c>
      <c r="W151" s="163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744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61"/>
      <c r="B152" s="162"/>
      <c r="C152" s="191" t="s">
        <v>905</v>
      </c>
      <c r="D152" s="185"/>
      <c r="E152" s="186">
        <v>13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212</v>
      </c>
      <c r="AH152" s="154">
        <v>0</v>
      </c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ht="20.399999999999999" outlineLevel="1" x14ac:dyDescent="0.25">
      <c r="A153" s="171">
        <v>26</v>
      </c>
      <c r="B153" s="172" t="s">
        <v>746</v>
      </c>
      <c r="C153" s="181" t="s">
        <v>747</v>
      </c>
      <c r="D153" s="173" t="s">
        <v>298</v>
      </c>
      <c r="E153" s="174">
        <v>51.24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0</v>
      </c>
      <c r="O153" s="176">
        <f>ROUND(E153*N153,2)</f>
        <v>0</v>
      </c>
      <c r="P153" s="176">
        <v>0.11</v>
      </c>
      <c r="Q153" s="176">
        <f>ROUND(E153*P153,2)</f>
        <v>5.64</v>
      </c>
      <c r="R153" s="176" t="s">
        <v>435</v>
      </c>
      <c r="S153" s="176" t="s">
        <v>206</v>
      </c>
      <c r="T153" s="177" t="s">
        <v>206</v>
      </c>
      <c r="U153" s="163">
        <v>1.7500000000000002E-2</v>
      </c>
      <c r="V153" s="163">
        <f>ROUND(E153*U153,2)</f>
        <v>0.9</v>
      </c>
      <c r="W153" s="163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207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91" t="s">
        <v>739</v>
      </c>
      <c r="D154" s="185"/>
      <c r="E154" s="186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212</v>
      </c>
      <c r="AH154" s="154">
        <v>0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61"/>
      <c r="B155" s="162"/>
      <c r="C155" s="191" t="s">
        <v>740</v>
      </c>
      <c r="D155" s="185"/>
      <c r="E155" s="186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 t="s">
        <v>212</v>
      </c>
      <c r="AH155" s="154">
        <v>0</v>
      </c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191" t="s">
        <v>906</v>
      </c>
      <c r="D156" s="185"/>
      <c r="E156" s="186">
        <v>51.24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212</v>
      </c>
      <c r="AH156" s="154">
        <v>0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ht="20.399999999999999" outlineLevel="1" x14ac:dyDescent="0.25">
      <c r="A157" s="171">
        <v>27</v>
      </c>
      <c r="B157" s="172" t="s">
        <v>433</v>
      </c>
      <c r="C157" s="181" t="s">
        <v>434</v>
      </c>
      <c r="D157" s="173" t="s">
        <v>298</v>
      </c>
      <c r="E157" s="174">
        <v>61.2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0.11</v>
      </c>
      <c r="Q157" s="176">
        <f>ROUND(E157*P157,2)</f>
        <v>6.73</v>
      </c>
      <c r="R157" s="176" t="s">
        <v>435</v>
      </c>
      <c r="S157" s="176" t="s">
        <v>206</v>
      </c>
      <c r="T157" s="177" t="s">
        <v>206</v>
      </c>
      <c r="U157" s="163">
        <v>2.5899999999999999E-2</v>
      </c>
      <c r="V157" s="163">
        <f>ROUND(E157*U157,2)</f>
        <v>1.59</v>
      </c>
      <c r="W157" s="163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207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5">
      <c r="A158" s="161"/>
      <c r="B158" s="162"/>
      <c r="C158" s="191" t="s">
        <v>436</v>
      </c>
      <c r="D158" s="185"/>
      <c r="E158" s="186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212</v>
      </c>
      <c r="AH158" s="154">
        <v>0</v>
      </c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5">
      <c r="A159" s="161"/>
      <c r="B159" s="162"/>
      <c r="C159" s="191" t="s">
        <v>437</v>
      </c>
      <c r="D159" s="185"/>
      <c r="E159" s="186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212</v>
      </c>
      <c r="AH159" s="154">
        <v>0</v>
      </c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5">
      <c r="A160" s="161"/>
      <c r="B160" s="162"/>
      <c r="C160" s="191" t="s">
        <v>906</v>
      </c>
      <c r="D160" s="185"/>
      <c r="E160" s="186">
        <v>51.24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212</v>
      </c>
      <c r="AH160" s="154">
        <v>0</v>
      </c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61"/>
      <c r="B161" s="162"/>
      <c r="C161" s="191" t="s">
        <v>907</v>
      </c>
      <c r="D161" s="185"/>
      <c r="E161" s="186">
        <v>9.9600000000000009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212</v>
      </c>
      <c r="AH161" s="154">
        <v>0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ht="20.399999999999999" outlineLevel="1" x14ac:dyDescent="0.25">
      <c r="A162" s="171">
        <v>28</v>
      </c>
      <c r="B162" s="172" t="s">
        <v>445</v>
      </c>
      <c r="C162" s="181" t="s">
        <v>446</v>
      </c>
      <c r="D162" s="173" t="s">
        <v>298</v>
      </c>
      <c r="E162" s="174">
        <v>105.36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0.33</v>
      </c>
      <c r="Q162" s="176">
        <f>ROUND(E162*P162,2)</f>
        <v>34.770000000000003</v>
      </c>
      <c r="R162" s="176" t="s">
        <v>435</v>
      </c>
      <c r="S162" s="176" t="s">
        <v>206</v>
      </c>
      <c r="T162" s="177" t="s">
        <v>206</v>
      </c>
      <c r="U162" s="163">
        <v>0.06</v>
      </c>
      <c r="V162" s="163">
        <f>ROUND(E162*U162,2)</f>
        <v>6.32</v>
      </c>
      <c r="W162" s="163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207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5">
      <c r="A163" s="161"/>
      <c r="B163" s="162"/>
      <c r="C163" s="191" t="s">
        <v>436</v>
      </c>
      <c r="D163" s="185"/>
      <c r="E163" s="186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212</v>
      </c>
      <c r="AH163" s="154">
        <v>0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61"/>
      <c r="B164" s="162"/>
      <c r="C164" s="191" t="s">
        <v>437</v>
      </c>
      <c r="D164" s="185"/>
      <c r="E164" s="186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212</v>
      </c>
      <c r="AH164" s="154">
        <v>0</v>
      </c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5">
      <c r="A165" s="161"/>
      <c r="B165" s="162"/>
      <c r="C165" s="191" t="s">
        <v>906</v>
      </c>
      <c r="D165" s="185"/>
      <c r="E165" s="186">
        <v>51.24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212</v>
      </c>
      <c r="AH165" s="154">
        <v>0</v>
      </c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5">
      <c r="A166" s="161"/>
      <c r="B166" s="162"/>
      <c r="C166" s="191" t="s">
        <v>907</v>
      </c>
      <c r="D166" s="185"/>
      <c r="E166" s="186">
        <v>9.9600000000000009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212</v>
      </c>
      <c r="AH166" s="154">
        <v>0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61"/>
      <c r="B167" s="162"/>
      <c r="C167" s="191" t="s">
        <v>739</v>
      </c>
      <c r="D167" s="185"/>
      <c r="E167" s="186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212</v>
      </c>
      <c r="AH167" s="154">
        <v>0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5">
      <c r="A168" s="161"/>
      <c r="B168" s="162"/>
      <c r="C168" s="191" t="s">
        <v>740</v>
      </c>
      <c r="D168" s="185"/>
      <c r="E168" s="186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212</v>
      </c>
      <c r="AH168" s="154">
        <v>0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61"/>
      <c r="B169" s="162"/>
      <c r="C169" s="191" t="s">
        <v>904</v>
      </c>
      <c r="D169" s="185"/>
      <c r="E169" s="186">
        <v>44.16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212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ht="20.399999999999999" outlineLevel="1" x14ac:dyDescent="0.25">
      <c r="A170" s="171">
        <v>29</v>
      </c>
      <c r="B170" s="172" t="s">
        <v>447</v>
      </c>
      <c r="C170" s="181" t="s">
        <v>448</v>
      </c>
      <c r="D170" s="173" t="s">
        <v>298</v>
      </c>
      <c r="E170" s="174">
        <v>61.2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0</v>
      </c>
      <c r="O170" s="176">
        <f>ROUND(E170*N170,2)</f>
        <v>0</v>
      </c>
      <c r="P170" s="176">
        <v>0.44</v>
      </c>
      <c r="Q170" s="176">
        <f>ROUND(E170*P170,2)</f>
        <v>26.93</v>
      </c>
      <c r="R170" s="176" t="s">
        <v>435</v>
      </c>
      <c r="S170" s="176" t="s">
        <v>206</v>
      </c>
      <c r="T170" s="177" t="s">
        <v>206</v>
      </c>
      <c r="U170" s="163">
        <v>4.8000000000000001E-2</v>
      </c>
      <c r="V170" s="163">
        <f>ROUND(E170*U170,2)</f>
        <v>2.94</v>
      </c>
      <c r="W170" s="163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207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5">
      <c r="A171" s="161"/>
      <c r="B171" s="162"/>
      <c r="C171" s="191" t="s">
        <v>436</v>
      </c>
      <c r="D171" s="185"/>
      <c r="E171" s="186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212</v>
      </c>
      <c r="AH171" s="154">
        <v>0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5">
      <c r="A172" s="161"/>
      <c r="B172" s="162"/>
      <c r="C172" s="191" t="s">
        <v>437</v>
      </c>
      <c r="D172" s="185"/>
      <c r="E172" s="186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 t="s">
        <v>212</v>
      </c>
      <c r="AH172" s="154">
        <v>0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5">
      <c r="A173" s="161"/>
      <c r="B173" s="162"/>
      <c r="C173" s="191" t="s">
        <v>906</v>
      </c>
      <c r="D173" s="185"/>
      <c r="E173" s="186">
        <v>51.24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212</v>
      </c>
      <c r="AH173" s="154">
        <v>0</v>
      </c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61"/>
      <c r="B174" s="162"/>
      <c r="C174" s="191" t="s">
        <v>907</v>
      </c>
      <c r="D174" s="185"/>
      <c r="E174" s="186">
        <v>9.9600000000000009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212</v>
      </c>
      <c r="AH174" s="154">
        <v>0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5">
      <c r="A175" s="171">
        <v>30</v>
      </c>
      <c r="B175" s="172" t="s">
        <v>742</v>
      </c>
      <c r="C175" s="181" t="s">
        <v>743</v>
      </c>
      <c r="D175" s="173" t="s">
        <v>226</v>
      </c>
      <c r="E175" s="174">
        <v>15.6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0.27</v>
      </c>
      <c r="Q175" s="176">
        <f>ROUND(E175*P175,2)</f>
        <v>4.21</v>
      </c>
      <c r="R175" s="176" t="s">
        <v>435</v>
      </c>
      <c r="S175" s="176" t="s">
        <v>206</v>
      </c>
      <c r="T175" s="177" t="s">
        <v>206</v>
      </c>
      <c r="U175" s="163">
        <v>0.123</v>
      </c>
      <c r="V175" s="163">
        <f>ROUND(E175*U175,2)</f>
        <v>1.92</v>
      </c>
      <c r="W175" s="163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207</v>
      </c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5">
      <c r="A176" s="161"/>
      <c r="B176" s="162"/>
      <c r="C176" s="263" t="s">
        <v>750</v>
      </c>
      <c r="D176" s="264"/>
      <c r="E176" s="264"/>
      <c r="F176" s="264"/>
      <c r="G176" s="264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209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5">
      <c r="A177" s="161"/>
      <c r="B177" s="162"/>
      <c r="C177" s="191" t="s">
        <v>436</v>
      </c>
      <c r="D177" s="185"/>
      <c r="E177" s="186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212</v>
      </c>
      <c r="AH177" s="154">
        <v>0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91" t="s">
        <v>437</v>
      </c>
      <c r="D178" s="185"/>
      <c r="E178" s="186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212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5">
      <c r="A179" s="161"/>
      <c r="B179" s="162"/>
      <c r="C179" s="191" t="s">
        <v>908</v>
      </c>
      <c r="D179" s="185"/>
      <c r="E179" s="186">
        <v>15.6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 t="s">
        <v>212</v>
      </c>
      <c r="AH179" s="154">
        <v>0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5">
      <c r="A180" s="161"/>
      <c r="B180" s="162"/>
      <c r="C180" s="191" t="s">
        <v>753</v>
      </c>
      <c r="D180" s="185"/>
      <c r="E180" s="186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212</v>
      </c>
      <c r="AH180" s="154">
        <v>0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ht="20.399999999999999" outlineLevel="1" x14ac:dyDescent="0.25">
      <c r="A181" s="171">
        <v>31</v>
      </c>
      <c r="B181" s="172" t="s">
        <v>449</v>
      </c>
      <c r="C181" s="181" t="s">
        <v>450</v>
      </c>
      <c r="D181" s="173" t="s">
        <v>451</v>
      </c>
      <c r="E181" s="174">
        <v>90.098200000000006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6">
        <v>0</v>
      </c>
      <c r="O181" s="176">
        <f>ROUND(E181*N181,2)</f>
        <v>0</v>
      </c>
      <c r="P181" s="176">
        <v>0</v>
      </c>
      <c r="Q181" s="176">
        <f>ROUND(E181*P181,2)</f>
        <v>0</v>
      </c>
      <c r="R181" s="176" t="s">
        <v>435</v>
      </c>
      <c r="S181" s="176" t="s">
        <v>206</v>
      </c>
      <c r="T181" s="177" t="s">
        <v>206</v>
      </c>
      <c r="U181" s="163">
        <v>0.01</v>
      </c>
      <c r="V181" s="163">
        <f>ROUND(E181*U181,2)</f>
        <v>0.9</v>
      </c>
      <c r="W181" s="163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452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5">
      <c r="A182" s="161"/>
      <c r="B182" s="162"/>
      <c r="C182" s="191" t="s">
        <v>453</v>
      </c>
      <c r="D182" s="185"/>
      <c r="E182" s="186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212</v>
      </c>
      <c r="AH182" s="154">
        <v>0</v>
      </c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5">
      <c r="A183" s="161"/>
      <c r="B183" s="162"/>
      <c r="C183" s="191" t="s">
        <v>754</v>
      </c>
      <c r="D183" s="185"/>
      <c r="E183" s="186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212</v>
      </c>
      <c r="AH183" s="154">
        <v>0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91" t="s">
        <v>909</v>
      </c>
      <c r="D184" s="185"/>
      <c r="E184" s="186">
        <v>90.098200000000006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212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5">
      <c r="A185" s="171">
        <v>32</v>
      </c>
      <c r="B185" s="172" t="s">
        <v>456</v>
      </c>
      <c r="C185" s="181" t="s">
        <v>457</v>
      </c>
      <c r="D185" s="173" t="s">
        <v>451</v>
      </c>
      <c r="E185" s="174">
        <v>810.88379999999995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6">
        <v>0</v>
      </c>
      <c r="O185" s="176">
        <f>ROUND(E185*N185,2)</f>
        <v>0</v>
      </c>
      <c r="P185" s="176">
        <v>0</v>
      </c>
      <c r="Q185" s="176">
        <f>ROUND(E185*P185,2)</f>
        <v>0</v>
      </c>
      <c r="R185" s="176" t="s">
        <v>435</v>
      </c>
      <c r="S185" s="176" t="s">
        <v>206</v>
      </c>
      <c r="T185" s="177" t="s">
        <v>206</v>
      </c>
      <c r="U185" s="163">
        <v>0</v>
      </c>
      <c r="V185" s="163">
        <f>ROUND(E185*U185,2)</f>
        <v>0</v>
      </c>
      <c r="W185" s="163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452</v>
      </c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91" t="s">
        <v>453</v>
      </c>
      <c r="D186" s="185"/>
      <c r="E186" s="186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 t="s">
        <v>212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5">
      <c r="A187" s="161"/>
      <c r="B187" s="162"/>
      <c r="C187" s="191" t="s">
        <v>754</v>
      </c>
      <c r="D187" s="185"/>
      <c r="E187" s="186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212</v>
      </c>
      <c r="AH187" s="154">
        <v>0</v>
      </c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5">
      <c r="A188" s="161"/>
      <c r="B188" s="162"/>
      <c r="C188" s="191" t="s">
        <v>910</v>
      </c>
      <c r="D188" s="185"/>
      <c r="E188" s="186">
        <v>810.88379999999995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212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5">
      <c r="A189" s="171">
        <v>33</v>
      </c>
      <c r="B189" s="172" t="s">
        <v>459</v>
      </c>
      <c r="C189" s="181" t="s">
        <v>460</v>
      </c>
      <c r="D189" s="173" t="s">
        <v>451</v>
      </c>
      <c r="E189" s="174">
        <v>90.098200000000006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6">
        <v>0</v>
      </c>
      <c r="O189" s="176">
        <f>ROUND(E189*N189,2)</f>
        <v>0</v>
      </c>
      <c r="P189" s="176">
        <v>0</v>
      </c>
      <c r="Q189" s="176">
        <f>ROUND(E189*P189,2)</f>
        <v>0</v>
      </c>
      <c r="R189" s="176" t="s">
        <v>461</v>
      </c>
      <c r="S189" s="176" t="s">
        <v>206</v>
      </c>
      <c r="T189" s="177" t="s">
        <v>206</v>
      </c>
      <c r="U189" s="163">
        <v>0</v>
      </c>
      <c r="V189" s="163">
        <f>ROUND(E189*U189,2)</f>
        <v>0</v>
      </c>
      <c r="W189" s="163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452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61"/>
      <c r="B190" s="162"/>
      <c r="C190" s="191" t="s">
        <v>453</v>
      </c>
      <c r="D190" s="185"/>
      <c r="E190" s="186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212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5">
      <c r="A191" s="161"/>
      <c r="B191" s="162"/>
      <c r="C191" s="191" t="s">
        <v>754</v>
      </c>
      <c r="D191" s="185"/>
      <c r="E191" s="186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212</v>
      </c>
      <c r="AH191" s="154">
        <v>0</v>
      </c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5">
      <c r="A192" s="161"/>
      <c r="B192" s="162"/>
      <c r="C192" s="191" t="s">
        <v>909</v>
      </c>
      <c r="D192" s="185"/>
      <c r="E192" s="186">
        <v>90.098200000000006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212</v>
      </c>
      <c r="AH192" s="154">
        <v>0</v>
      </c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x14ac:dyDescent="0.25">
      <c r="A193" s="165" t="s">
        <v>161</v>
      </c>
      <c r="B193" s="166" t="s">
        <v>95</v>
      </c>
      <c r="C193" s="180" t="s">
        <v>96</v>
      </c>
      <c r="D193" s="167"/>
      <c r="E193" s="168"/>
      <c r="F193" s="169"/>
      <c r="G193" s="169">
        <f>SUMIF(AG194:AG216,"&lt;&gt;NOR",G194:G216)</f>
        <v>0</v>
      </c>
      <c r="H193" s="169"/>
      <c r="I193" s="169">
        <f>SUM(I194:I216)</f>
        <v>0</v>
      </c>
      <c r="J193" s="169"/>
      <c r="K193" s="169">
        <f>SUM(K194:K216)</f>
        <v>0</v>
      </c>
      <c r="L193" s="169"/>
      <c r="M193" s="169">
        <f>SUM(M194:M216)</f>
        <v>0</v>
      </c>
      <c r="N193" s="169"/>
      <c r="O193" s="169">
        <f>SUM(O194:O216)</f>
        <v>0</v>
      </c>
      <c r="P193" s="169"/>
      <c r="Q193" s="169">
        <f>SUM(Q194:Q216)</f>
        <v>20.2</v>
      </c>
      <c r="R193" s="169"/>
      <c r="S193" s="169"/>
      <c r="T193" s="170"/>
      <c r="U193" s="164"/>
      <c r="V193" s="164">
        <f>SUM(V194:V216)</f>
        <v>29.08</v>
      </c>
      <c r="W193" s="164"/>
      <c r="AG193" t="s">
        <v>162</v>
      </c>
    </row>
    <row r="194" spans="1:60" outlineLevel="1" x14ac:dyDescent="0.25">
      <c r="A194" s="171">
        <v>34</v>
      </c>
      <c r="B194" s="172" t="s">
        <v>462</v>
      </c>
      <c r="C194" s="181" t="s">
        <v>463</v>
      </c>
      <c r="D194" s="173" t="s">
        <v>298</v>
      </c>
      <c r="E194" s="174">
        <v>61.2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0.24199999999999999</v>
      </c>
      <c r="Q194" s="176">
        <f>ROUND(E194*P194,2)</f>
        <v>14.81</v>
      </c>
      <c r="R194" s="176" t="s">
        <v>435</v>
      </c>
      <c r="S194" s="176" t="s">
        <v>206</v>
      </c>
      <c r="T194" s="177" t="s">
        <v>206</v>
      </c>
      <c r="U194" s="163">
        <v>0.39979999999999999</v>
      </c>
      <c r="V194" s="163">
        <f>ROUND(E194*U194,2)</f>
        <v>24.47</v>
      </c>
      <c r="W194" s="163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396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5">
      <c r="A195" s="161"/>
      <c r="B195" s="162"/>
      <c r="C195" s="191" t="s">
        <v>436</v>
      </c>
      <c r="D195" s="185"/>
      <c r="E195" s="186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212</v>
      </c>
      <c r="AH195" s="154">
        <v>0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5">
      <c r="A196" s="161"/>
      <c r="B196" s="162"/>
      <c r="C196" s="191" t="s">
        <v>437</v>
      </c>
      <c r="D196" s="185"/>
      <c r="E196" s="186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212</v>
      </c>
      <c r="AH196" s="154">
        <v>0</v>
      </c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5">
      <c r="A197" s="161"/>
      <c r="B197" s="162"/>
      <c r="C197" s="191" t="s">
        <v>906</v>
      </c>
      <c r="D197" s="185"/>
      <c r="E197" s="186">
        <v>51.24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212</v>
      </c>
      <c r="AH197" s="154">
        <v>0</v>
      </c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5">
      <c r="A198" s="161"/>
      <c r="B198" s="162"/>
      <c r="C198" s="191" t="s">
        <v>907</v>
      </c>
      <c r="D198" s="185"/>
      <c r="E198" s="186">
        <v>9.9600000000000009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212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ht="20.399999999999999" outlineLevel="1" x14ac:dyDescent="0.25">
      <c r="A199" s="171">
        <v>35</v>
      </c>
      <c r="B199" s="172" t="s">
        <v>464</v>
      </c>
      <c r="C199" s="181" t="s">
        <v>465</v>
      </c>
      <c r="D199" s="173" t="s">
        <v>298</v>
      </c>
      <c r="E199" s="174">
        <v>61.2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</v>
      </c>
      <c r="O199" s="176">
        <f>ROUND(E199*N199,2)</f>
        <v>0</v>
      </c>
      <c r="P199" s="176">
        <v>8.7999999999999995E-2</v>
      </c>
      <c r="Q199" s="176">
        <f>ROUND(E199*P199,2)</f>
        <v>5.39</v>
      </c>
      <c r="R199" s="176" t="s">
        <v>435</v>
      </c>
      <c r="S199" s="176" t="s">
        <v>206</v>
      </c>
      <c r="T199" s="177" t="s">
        <v>206</v>
      </c>
      <c r="U199" s="163">
        <v>7.1999999999999995E-2</v>
      </c>
      <c r="V199" s="163">
        <f>ROUND(E199*U199,2)</f>
        <v>4.41</v>
      </c>
      <c r="W199" s="163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207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ht="21" outlineLevel="1" x14ac:dyDescent="0.25">
      <c r="A200" s="161"/>
      <c r="B200" s="162"/>
      <c r="C200" s="263" t="s">
        <v>466</v>
      </c>
      <c r="D200" s="264"/>
      <c r="E200" s="264"/>
      <c r="F200" s="264"/>
      <c r="G200" s="264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209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78" t="str">
        <f>C200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5">
      <c r="A201" s="161"/>
      <c r="B201" s="162"/>
      <c r="C201" s="191" t="s">
        <v>436</v>
      </c>
      <c r="D201" s="185"/>
      <c r="E201" s="186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212</v>
      </c>
      <c r="AH201" s="154">
        <v>0</v>
      </c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5">
      <c r="A202" s="161"/>
      <c r="B202" s="162"/>
      <c r="C202" s="191" t="s">
        <v>437</v>
      </c>
      <c r="D202" s="185"/>
      <c r="E202" s="186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212</v>
      </c>
      <c r="AH202" s="154">
        <v>0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5">
      <c r="A203" s="161"/>
      <c r="B203" s="162"/>
      <c r="C203" s="191" t="s">
        <v>906</v>
      </c>
      <c r="D203" s="185"/>
      <c r="E203" s="186">
        <v>51.24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 t="s">
        <v>212</v>
      </c>
      <c r="AH203" s="154">
        <v>0</v>
      </c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5">
      <c r="A204" s="161"/>
      <c r="B204" s="162"/>
      <c r="C204" s="191" t="s">
        <v>907</v>
      </c>
      <c r="D204" s="185"/>
      <c r="E204" s="186">
        <v>9.9600000000000009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212</v>
      </c>
      <c r="AH204" s="154">
        <v>0</v>
      </c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ht="20.399999999999999" outlineLevel="1" x14ac:dyDescent="0.25">
      <c r="A205" s="171">
        <v>36</v>
      </c>
      <c r="B205" s="172" t="s">
        <v>449</v>
      </c>
      <c r="C205" s="181" t="s">
        <v>450</v>
      </c>
      <c r="D205" s="173" t="s">
        <v>451</v>
      </c>
      <c r="E205" s="174">
        <v>20.196000000000002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6">
        <v>0</v>
      </c>
      <c r="O205" s="176">
        <f>ROUND(E205*N205,2)</f>
        <v>0</v>
      </c>
      <c r="P205" s="176">
        <v>0</v>
      </c>
      <c r="Q205" s="176">
        <f>ROUND(E205*P205,2)</f>
        <v>0</v>
      </c>
      <c r="R205" s="176" t="s">
        <v>435</v>
      </c>
      <c r="S205" s="176" t="s">
        <v>206</v>
      </c>
      <c r="T205" s="177" t="s">
        <v>206</v>
      </c>
      <c r="U205" s="163">
        <v>0.01</v>
      </c>
      <c r="V205" s="163">
        <f>ROUND(E205*U205,2)</f>
        <v>0.2</v>
      </c>
      <c r="W205" s="163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452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5">
      <c r="A206" s="161"/>
      <c r="B206" s="162"/>
      <c r="C206" s="191" t="s">
        <v>453</v>
      </c>
      <c r="D206" s="185"/>
      <c r="E206" s="186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212</v>
      </c>
      <c r="AH206" s="154">
        <v>0</v>
      </c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5">
      <c r="A207" s="161"/>
      <c r="B207" s="162"/>
      <c r="C207" s="191" t="s">
        <v>467</v>
      </c>
      <c r="D207" s="185"/>
      <c r="E207" s="186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212</v>
      </c>
      <c r="AH207" s="154">
        <v>0</v>
      </c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5">
      <c r="A208" s="161"/>
      <c r="B208" s="162"/>
      <c r="C208" s="191" t="s">
        <v>911</v>
      </c>
      <c r="D208" s="185"/>
      <c r="E208" s="186">
        <v>20.196000000000002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 t="s">
        <v>212</v>
      </c>
      <c r="AH208" s="154">
        <v>0</v>
      </c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5">
      <c r="A209" s="171">
        <v>37</v>
      </c>
      <c r="B209" s="172" t="s">
        <v>456</v>
      </c>
      <c r="C209" s="181" t="s">
        <v>457</v>
      </c>
      <c r="D209" s="173" t="s">
        <v>451</v>
      </c>
      <c r="E209" s="174">
        <v>181.76400000000001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0</v>
      </c>
      <c r="O209" s="176">
        <f>ROUND(E209*N209,2)</f>
        <v>0</v>
      </c>
      <c r="P209" s="176">
        <v>0</v>
      </c>
      <c r="Q209" s="176">
        <f>ROUND(E209*P209,2)</f>
        <v>0</v>
      </c>
      <c r="R209" s="176" t="s">
        <v>435</v>
      </c>
      <c r="S209" s="176" t="s">
        <v>206</v>
      </c>
      <c r="T209" s="177" t="s">
        <v>206</v>
      </c>
      <c r="U209" s="163">
        <v>0</v>
      </c>
      <c r="V209" s="163">
        <f>ROUND(E209*U209,2)</f>
        <v>0</v>
      </c>
      <c r="W209" s="163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452</v>
      </c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5">
      <c r="A210" s="161"/>
      <c r="B210" s="162"/>
      <c r="C210" s="191" t="s">
        <v>453</v>
      </c>
      <c r="D210" s="185"/>
      <c r="E210" s="186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212</v>
      </c>
      <c r="AH210" s="154">
        <v>0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5">
      <c r="A211" s="161"/>
      <c r="B211" s="162"/>
      <c r="C211" s="191" t="s">
        <v>467</v>
      </c>
      <c r="D211" s="185"/>
      <c r="E211" s="186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 t="s">
        <v>212</v>
      </c>
      <c r="AH211" s="154">
        <v>0</v>
      </c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5">
      <c r="A212" s="161"/>
      <c r="B212" s="162"/>
      <c r="C212" s="191" t="s">
        <v>912</v>
      </c>
      <c r="D212" s="185"/>
      <c r="E212" s="186">
        <v>181.76400000000001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212</v>
      </c>
      <c r="AH212" s="154">
        <v>0</v>
      </c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5">
      <c r="A213" s="171">
        <v>38</v>
      </c>
      <c r="B213" s="172" t="s">
        <v>470</v>
      </c>
      <c r="C213" s="181" t="s">
        <v>471</v>
      </c>
      <c r="D213" s="173" t="s">
        <v>451</v>
      </c>
      <c r="E213" s="174">
        <v>20.196000000000002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6">
        <v>0</v>
      </c>
      <c r="O213" s="176">
        <f>ROUND(E213*N213,2)</f>
        <v>0</v>
      </c>
      <c r="P213" s="176">
        <v>0</v>
      </c>
      <c r="Q213" s="176">
        <f>ROUND(E213*P213,2)</f>
        <v>0</v>
      </c>
      <c r="R213" s="176" t="s">
        <v>461</v>
      </c>
      <c r="S213" s="176" t="s">
        <v>206</v>
      </c>
      <c r="T213" s="177" t="s">
        <v>206</v>
      </c>
      <c r="U213" s="163">
        <v>0</v>
      </c>
      <c r="V213" s="163">
        <f>ROUND(E213*U213,2)</f>
        <v>0</v>
      </c>
      <c r="W213" s="163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472</v>
      </c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5">
      <c r="A214" s="161"/>
      <c r="B214" s="162"/>
      <c r="C214" s="191" t="s">
        <v>453</v>
      </c>
      <c r="D214" s="185"/>
      <c r="E214" s="186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212</v>
      </c>
      <c r="AH214" s="154">
        <v>0</v>
      </c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5">
      <c r="A215" s="161"/>
      <c r="B215" s="162"/>
      <c r="C215" s="191" t="s">
        <v>467</v>
      </c>
      <c r="D215" s="185"/>
      <c r="E215" s="186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212</v>
      </c>
      <c r="AH215" s="154">
        <v>0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5">
      <c r="A216" s="161"/>
      <c r="B216" s="162"/>
      <c r="C216" s="191" t="s">
        <v>911</v>
      </c>
      <c r="D216" s="185"/>
      <c r="E216" s="186">
        <v>20.196000000000002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 t="s">
        <v>212</v>
      </c>
      <c r="AH216" s="154">
        <v>0</v>
      </c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x14ac:dyDescent="0.25">
      <c r="A217" s="165" t="s">
        <v>161</v>
      </c>
      <c r="B217" s="166" t="s">
        <v>99</v>
      </c>
      <c r="C217" s="180" t="s">
        <v>100</v>
      </c>
      <c r="D217" s="167"/>
      <c r="E217" s="168"/>
      <c r="F217" s="169"/>
      <c r="G217" s="169">
        <f>SUMIF(AG218:AG220,"&lt;&gt;NOR",G218:G220)</f>
        <v>0</v>
      </c>
      <c r="H217" s="169"/>
      <c r="I217" s="169">
        <f>SUM(I218:I220)</f>
        <v>0</v>
      </c>
      <c r="J217" s="169"/>
      <c r="K217" s="169">
        <f>SUM(K218:K220)</f>
        <v>0</v>
      </c>
      <c r="L217" s="169"/>
      <c r="M217" s="169">
        <f>SUM(M218:M220)</f>
        <v>0</v>
      </c>
      <c r="N217" s="169"/>
      <c r="O217" s="169">
        <f>SUM(O218:O220)</f>
        <v>31.48</v>
      </c>
      <c r="P217" s="169"/>
      <c r="Q217" s="169">
        <f>SUM(Q218:Q220)</f>
        <v>0</v>
      </c>
      <c r="R217" s="169"/>
      <c r="S217" s="169"/>
      <c r="T217" s="170"/>
      <c r="U217" s="164"/>
      <c r="V217" s="164">
        <f>SUM(V218:V220)</f>
        <v>21.93</v>
      </c>
      <c r="W217" s="164"/>
      <c r="AG217" t="s">
        <v>162</v>
      </c>
    </row>
    <row r="218" spans="1:60" outlineLevel="1" x14ac:dyDescent="0.25">
      <c r="A218" s="171">
        <v>39</v>
      </c>
      <c r="B218" s="172" t="s">
        <v>518</v>
      </c>
      <c r="C218" s="181" t="s">
        <v>519</v>
      </c>
      <c r="D218" s="173" t="s">
        <v>244</v>
      </c>
      <c r="E218" s="174">
        <v>16.649999999999999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21</v>
      </c>
      <c r="M218" s="176">
        <f>G218*(1+L218/100)</f>
        <v>0</v>
      </c>
      <c r="N218" s="176">
        <v>1.8907700000000001</v>
      </c>
      <c r="O218" s="176">
        <f>ROUND(E218*N218,2)</f>
        <v>31.48</v>
      </c>
      <c r="P218" s="176">
        <v>0</v>
      </c>
      <c r="Q218" s="176">
        <f>ROUND(E218*P218,2)</f>
        <v>0</v>
      </c>
      <c r="R218" s="176" t="s">
        <v>475</v>
      </c>
      <c r="S218" s="176" t="s">
        <v>206</v>
      </c>
      <c r="T218" s="177" t="s">
        <v>206</v>
      </c>
      <c r="U218" s="163">
        <v>1.3169999999999999</v>
      </c>
      <c r="V218" s="163">
        <f>ROUND(E218*U218,2)</f>
        <v>21.93</v>
      </c>
      <c r="W218" s="163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207</v>
      </c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5">
      <c r="A219" s="161"/>
      <c r="B219" s="162"/>
      <c r="C219" s="263" t="s">
        <v>488</v>
      </c>
      <c r="D219" s="264"/>
      <c r="E219" s="264"/>
      <c r="F219" s="264"/>
      <c r="G219" s="264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209</v>
      </c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5">
      <c r="A220" s="161"/>
      <c r="B220" s="162"/>
      <c r="C220" s="191" t="s">
        <v>913</v>
      </c>
      <c r="D220" s="185"/>
      <c r="E220" s="186">
        <v>16.649999999999999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212</v>
      </c>
      <c r="AH220" s="154">
        <v>0</v>
      </c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x14ac:dyDescent="0.25">
      <c r="A221" s="165" t="s">
        <v>161</v>
      </c>
      <c r="B221" s="166" t="s">
        <v>104</v>
      </c>
      <c r="C221" s="180" t="s">
        <v>105</v>
      </c>
      <c r="D221" s="167"/>
      <c r="E221" s="168"/>
      <c r="F221" s="169"/>
      <c r="G221" s="169">
        <f>SUMIF(AG222:AG279,"&lt;&gt;NOR",G222:G279)</f>
        <v>0</v>
      </c>
      <c r="H221" s="169"/>
      <c r="I221" s="169">
        <f>SUM(I222:I279)</f>
        <v>0</v>
      </c>
      <c r="J221" s="169"/>
      <c r="K221" s="169">
        <f>SUM(K222:K279)</f>
        <v>0</v>
      </c>
      <c r="L221" s="169"/>
      <c r="M221" s="169">
        <f>SUM(M222:M279)</f>
        <v>0</v>
      </c>
      <c r="N221" s="169"/>
      <c r="O221" s="169">
        <f>SUM(O222:O279)</f>
        <v>2.04</v>
      </c>
      <c r="P221" s="169"/>
      <c r="Q221" s="169">
        <f>SUM(Q222:Q279)</f>
        <v>0</v>
      </c>
      <c r="R221" s="169"/>
      <c r="S221" s="169"/>
      <c r="T221" s="170"/>
      <c r="U221" s="164"/>
      <c r="V221" s="164">
        <f>SUM(V222:V279)</f>
        <v>71.53</v>
      </c>
      <c r="W221" s="164"/>
      <c r="AG221" t="s">
        <v>162</v>
      </c>
    </row>
    <row r="222" spans="1:60" outlineLevel="1" x14ac:dyDescent="0.25">
      <c r="A222" s="171">
        <v>40</v>
      </c>
      <c r="B222" s="172" t="s">
        <v>760</v>
      </c>
      <c r="C222" s="181" t="s">
        <v>761</v>
      </c>
      <c r="D222" s="173" t="s">
        <v>226</v>
      </c>
      <c r="E222" s="174">
        <v>92.5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6">
        <v>0</v>
      </c>
      <c r="O222" s="176">
        <f>ROUND(E222*N222,2)</f>
        <v>0</v>
      </c>
      <c r="P222" s="176">
        <v>0</v>
      </c>
      <c r="Q222" s="176">
        <f>ROUND(E222*P222,2)</f>
        <v>0</v>
      </c>
      <c r="R222" s="176" t="s">
        <v>475</v>
      </c>
      <c r="S222" s="176" t="s">
        <v>206</v>
      </c>
      <c r="T222" s="177" t="s">
        <v>206</v>
      </c>
      <c r="U222" s="163">
        <v>6.6000000000000003E-2</v>
      </c>
      <c r="V222" s="163">
        <f>ROUND(E222*U222,2)</f>
        <v>6.11</v>
      </c>
      <c r="W222" s="163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207</v>
      </c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5">
      <c r="A223" s="161"/>
      <c r="B223" s="162"/>
      <c r="C223" s="263" t="s">
        <v>762</v>
      </c>
      <c r="D223" s="264"/>
      <c r="E223" s="264"/>
      <c r="F223" s="264"/>
      <c r="G223" s="264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209</v>
      </c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5">
      <c r="A224" s="161"/>
      <c r="B224" s="162"/>
      <c r="C224" s="191" t="s">
        <v>723</v>
      </c>
      <c r="D224" s="185"/>
      <c r="E224" s="186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 t="s">
        <v>212</v>
      </c>
      <c r="AH224" s="154">
        <v>0</v>
      </c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5">
      <c r="A225" s="161"/>
      <c r="B225" s="162"/>
      <c r="C225" s="191" t="s">
        <v>914</v>
      </c>
      <c r="D225" s="185"/>
      <c r="E225" s="186">
        <v>79.5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212</v>
      </c>
      <c r="AH225" s="154">
        <v>0</v>
      </c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5">
      <c r="A226" s="161"/>
      <c r="B226" s="162"/>
      <c r="C226" s="191" t="s">
        <v>915</v>
      </c>
      <c r="D226" s="185"/>
      <c r="E226" s="186">
        <v>13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212</v>
      </c>
      <c r="AH226" s="154">
        <v>0</v>
      </c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ht="20.399999999999999" outlineLevel="1" x14ac:dyDescent="0.25">
      <c r="A227" s="171">
        <v>41</v>
      </c>
      <c r="B227" s="172" t="s">
        <v>765</v>
      </c>
      <c r="C227" s="181" t="s">
        <v>766</v>
      </c>
      <c r="D227" s="173" t="s">
        <v>537</v>
      </c>
      <c r="E227" s="174">
        <v>95.275000000000006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6">
        <v>1.6049999999999998E-2</v>
      </c>
      <c r="O227" s="176">
        <f>ROUND(E227*N227,2)</f>
        <v>1.53</v>
      </c>
      <c r="P227" s="176">
        <v>0</v>
      </c>
      <c r="Q227" s="176">
        <f>ROUND(E227*P227,2)</f>
        <v>0</v>
      </c>
      <c r="R227" s="176" t="s">
        <v>495</v>
      </c>
      <c r="S227" s="176" t="s">
        <v>206</v>
      </c>
      <c r="T227" s="177" t="s">
        <v>167</v>
      </c>
      <c r="U227" s="163">
        <v>0</v>
      </c>
      <c r="V227" s="163">
        <f>ROUND(E227*U227,2)</f>
        <v>0</v>
      </c>
      <c r="W227" s="163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496</v>
      </c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5">
      <c r="A228" s="161"/>
      <c r="B228" s="162"/>
      <c r="C228" s="191" t="s">
        <v>767</v>
      </c>
      <c r="D228" s="185"/>
      <c r="E228" s="186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 t="s">
        <v>212</v>
      </c>
      <c r="AH228" s="154">
        <v>0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5">
      <c r="A229" s="161"/>
      <c r="B229" s="162"/>
      <c r="C229" s="191" t="s">
        <v>723</v>
      </c>
      <c r="D229" s="185"/>
      <c r="E229" s="186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 t="s">
        <v>212</v>
      </c>
      <c r="AH229" s="154">
        <v>0</v>
      </c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5">
      <c r="A230" s="161"/>
      <c r="B230" s="162"/>
      <c r="C230" s="191" t="s">
        <v>916</v>
      </c>
      <c r="D230" s="185"/>
      <c r="E230" s="186">
        <v>81.885000000000005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212</v>
      </c>
      <c r="AH230" s="154">
        <v>0</v>
      </c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5">
      <c r="A231" s="161"/>
      <c r="B231" s="162"/>
      <c r="C231" s="191" t="s">
        <v>917</v>
      </c>
      <c r="D231" s="185"/>
      <c r="E231" s="186">
        <v>13.39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212</v>
      </c>
      <c r="AH231" s="154">
        <v>0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ht="20.399999999999999" outlineLevel="1" x14ac:dyDescent="0.25">
      <c r="A232" s="171">
        <v>42</v>
      </c>
      <c r="B232" s="172" t="s">
        <v>777</v>
      </c>
      <c r="C232" s="181" t="s">
        <v>778</v>
      </c>
      <c r="D232" s="173" t="s">
        <v>564</v>
      </c>
      <c r="E232" s="174">
        <v>51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6">
        <v>1.0000000000000001E-5</v>
      </c>
      <c r="O232" s="176">
        <f>ROUND(E232*N232,2)</f>
        <v>0</v>
      </c>
      <c r="P232" s="176">
        <v>0</v>
      </c>
      <c r="Q232" s="176">
        <f>ROUND(E232*P232,2)</f>
        <v>0</v>
      </c>
      <c r="R232" s="176" t="s">
        <v>475</v>
      </c>
      <c r="S232" s="176" t="s">
        <v>206</v>
      </c>
      <c r="T232" s="177" t="s">
        <v>206</v>
      </c>
      <c r="U232" s="163">
        <v>0.17599999999999999</v>
      </c>
      <c r="V232" s="163">
        <f>ROUND(E232*U232,2)</f>
        <v>8.98</v>
      </c>
      <c r="W232" s="163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207</v>
      </c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5">
      <c r="A233" s="161"/>
      <c r="B233" s="162"/>
      <c r="C233" s="263" t="s">
        <v>488</v>
      </c>
      <c r="D233" s="264"/>
      <c r="E233" s="264"/>
      <c r="F233" s="264"/>
      <c r="G233" s="264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209</v>
      </c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5">
      <c r="A234" s="161"/>
      <c r="B234" s="162"/>
      <c r="C234" s="191" t="s">
        <v>779</v>
      </c>
      <c r="D234" s="185"/>
      <c r="E234" s="186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212</v>
      </c>
      <c r="AH234" s="154">
        <v>0</v>
      </c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5">
      <c r="A235" s="161"/>
      <c r="B235" s="162"/>
      <c r="C235" s="192" t="s">
        <v>213</v>
      </c>
      <c r="D235" s="187"/>
      <c r="E235" s="188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212</v>
      </c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5">
      <c r="A236" s="161"/>
      <c r="B236" s="162"/>
      <c r="C236" s="193" t="s">
        <v>780</v>
      </c>
      <c r="D236" s="187"/>
      <c r="E236" s="188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212</v>
      </c>
      <c r="AH236" s="154">
        <v>2</v>
      </c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5">
      <c r="A237" s="161"/>
      <c r="B237" s="162"/>
      <c r="C237" s="193" t="s">
        <v>918</v>
      </c>
      <c r="D237" s="187"/>
      <c r="E237" s="188">
        <v>13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212</v>
      </c>
      <c r="AH237" s="154">
        <v>2</v>
      </c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5">
      <c r="A238" s="161"/>
      <c r="B238" s="162"/>
      <c r="C238" s="193" t="s">
        <v>782</v>
      </c>
      <c r="D238" s="187"/>
      <c r="E238" s="188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 t="s">
        <v>212</v>
      </c>
      <c r="AH238" s="154">
        <v>2</v>
      </c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5">
      <c r="A239" s="161"/>
      <c r="B239" s="162"/>
      <c r="C239" s="193" t="s">
        <v>919</v>
      </c>
      <c r="D239" s="187"/>
      <c r="E239" s="188">
        <v>4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 t="s">
        <v>212</v>
      </c>
      <c r="AH239" s="154">
        <v>2</v>
      </c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5">
      <c r="A240" s="161"/>
      <c r="B240" s="162"/>
      <c r="C240" s="194" t="s">
        <v>287</v>
      </c>
      <c r="D240" s="189"/>
      <c r="E240" s="190">
        <v>17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212</v>
      </c>
      <c r="AH240" s="154">
        <v>3</v>
      </c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5">
      <c r="A241" s="161"/>
      <c r="B241" s="162"/>
      <c r="C241" s="192" t="s">
        <v>217</v>
      </c>
      <c r="D241" s="187"/>
      <c r="E241" s="188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212</v>
      </c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5">
      <c r="A242" s="161"/>
      <c r="B242" s="162"/>
      <c r="C242" s="191" t="s">
        <v>920</v>
      </c>
      <c r="D242" s="185"/>
      <c r="E242" s="186">
        <v>34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212</v>
      </c>
      <c r="AH242" s="154">
        <v>0</v>
      </c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5">
      <c r="A243" s="161"/>
      <c r="B243" s="162"/>
      <c r="C243" s="191" t="s">
        <v>921</v>
      </c>
      <c r="D243" s="185"/>
      <c r="E243" s="186">
        <v>17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212</v>
      </c>
      <c r="AH243" s="154">
        <v>0</v>
      </c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5">
      <c r="A244" s="171">
        <v>43</v>
      </c>
      <c r="B244" s="172" t="s">
        <v>786</v>
      </c>
      <c r="C244" s="181" t="s">
        <v>787</v>
      </c>
      <c r="D244" s="173" t="s">
        <v>564</v>
      </c>
      <c r="E244" s="174">
        <v>17.254999999999999</v>
      </c>
      <c r="F244" s="175"/>
      <c r="G244" s="176">
        <f>ROUND(E244*F244,2)</f>
        <v>0</v>
      </c>
      <c r="H244" s="175"/>
      <c r="I244" s="176">
        <f>ROUND(E244*H244,2)</f>
        <v>0</v>
      </c>
      <c r="J244" s="175"/>
      <c r="K244" s="176">
        <f>ROUND(E244*J244,2)</f>
        <v>0</v>
      </c>
      <c r="L244" s="176">
        <v>21</v>
      </c>
      <c r="M244" s="176">
        <f>G244*(1+L244/100)</f>
        <v>0</v>
      </c>
      <c r="N244" s="176">
        <v>6.4000000000000005E-4</v>
      </c>
      <c r="O244" s="176">
        <f>ROUND(E244*N244,2)</f>
        <v>0.01</v>
      </c>
      <c r="P244" s="176">
        <v>0</v>
      </c>
      <c r="Q244" s="176">
        <f>ROUND(E244*P244,2)</f>
        <v>0</v>
      </c>
      <c r="R244" s="176" t="s">
        <v>495</v>
      </c>
      <c r="S244" s="176" t="s">
        <v>206</v>
      </c>
      <c r="T244" s="177" t="s">
        <v>206</v>
      </c>
      <c r="U244" s="163">
        <v>0</v>
      </c>
      <c r="V244" s="163">
        <f>ROUND(E244*U244,2)</f>
        <v>0</v>
      </c>
      <c r="W244" s="163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496</v>
      </c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5">
      <c r="A245" s="161"/>
      <c r="B245" s="162"/>
      <c r="C245" s="191" t="s">
        <v>922</v>
      </c>
      <c r="D245" s="185"/>
      <c r="E245" s="186">
        <v>17.254999999999999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212</v>
      </c>
      <c r="AH245" s="154">
        <v>0</v>
      </c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5">
      <c r="A246" s="171">
        <v>44</v>
      </c>
      <c r="B246" s="172" t="s">
        <v>789</v>
      </c>
      <c r="C246" s="181" t="s">
        <v>790</v>
      </c>
      <c r="D246" s="173" t="s">
        <v>564</v>
      </c>
      <c r="E246" s="174">
        <v>17.254999999999999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6.6E-4</v>
      </c>
      <c r="O246" s="176">
        <f>ROUND(E246*N246,2)</f>
        <v>0.01</v>
      </c>
      <c r="P246" s="176">
        <v>0</v>
      </c>
      <c r="Q246" s="176">
        <f>ROUND(E246*P246,2)</f>
        <v>0</v>
      </c>
      <c r="R246" s="176" t="s">
        <v>495</v>
      </c>
      <c r="S246" s="176" t="s">
        <v>206</v>
      </c>
      <c r="T246" s="177" t="s">
        <v>206</v>
      </c>
      <c r="U246" s="163">
        <v>0</v>
      </c>
      <c r="V246" s="163">
        <f>ROUND(E246*U246,2)</f>
        <v>0</v>
      </c>
      <c r="W246" s="163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 t="s">
        <v>496</v>
      </c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5">
      <c r="A247" s="161"/>
      <c r="B247" s="162"/>
      <c r="C247" s="191" t="s">
        <v>922</v>
      </c>
      <c r="D247" s="185"/>
      <c r="E247" s="186">
        <v>17.254999999999999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212</v>
      </c>
      <c r="AH247" s="154">
        <v>0</v>
      </c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5">
      <c r="A248" s="171">
        <v>45</v>
      </c>
      <c r="B248" s="172" t="s">
        <v>791</v>
      </c>
      <c r="C248" s="181" t="s">
        <v>792</v>
      </c>
      <c r="D248" s="173" t="s">
        <v>564</v>
      </c>
      <c r="E248" s="174">
        <v>17.254999999999999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8.8999999999999995E-4</v>
      </c>
      <c r="O248" s="176">
        <f>ROUND(E248*N248,2)</f>
        <v>0.02</v>
      </c>
      <c r="P248" s="176">
        <v>0</v>
      </c>
      <c r="Q248" s="176">
        <f>ROUND(E248*P248,2)</f>
        <v>0</v>
      </c>
      <c r="R248" s="176" t="s">
        <v>495</v>
      </c>
      <c r="S248" s="176" t="s">
        <v>206</v>
      </c>
      <c r="T248" s="177" t="s">
        <v>206</v>
      </c>
      <c r="U248" s="163">
        <v>0</v>
      </c>
      <c r="V248" s="163">
        <f>ROUND(E248*U248,2)</f>
        <v>0</v>
      </c>
      <c r="W248" s="163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496</v>
      </c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5">
      <c r="A249" s="161"/>
      <c r="B249" s="162"/>
      <c r="C249" s="191" t="s">
        <v>922</v>
      </c>
      <c r="D249" s="185"/>
      <c r="E249" s="186">
        <v>17.254999999999999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212</v>
      </c>
      <c r="AH249" s="154">
        <v>0</v>
      </c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ht="20.399999999999999" outlineLevel="1" x14ac:dyDescent="0.25">
      <c r="A250" s="171">
        <v>46</v>
      </c>
      <c r="B250" s="172" t="s">
        <v>811</v>
      </c>
      <c r="C250" s="181" t="s">
        <v>812</v>
      </c>
      <c r="D250" s="173" t="s">
        <v>226</v>
      </c>
      <c r="E250" s="174">
        <v>92.5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0</v>
      </c>
      <c r="O250" s="176">
        <f>ROUND(E250*N250,2)</f>
        <v>0</v>
      </c>
      <c r="P250" s="176">
        <v>0</v>
      </c>
      <c r="Q250" s="176">
        <f>ROUND(E250*P250,2)</f>
        <v>0</v>
      </c>
      <c r="R250" s="176" t="s">
        <v>475</v>
      </c>
      <c r="S250" s="176" t="s">
        <v>206</v>
      </c>
      <c r="T250" s="177" t="s">
        <v>206</v>
      </c>
      <c r="U250" s="163">
        <v>5.8999999999999997E-2</v>
      </c>
      <c r="V250" s="163">
        <f>ROUND(E250*U250,2)</f>
        <v>5.46</v>
      </c>
      <c r="W250" s="163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 t="s">
        <v>396</v>
      </c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5">
      <c r="A251" s="161"/>
      <c r="B251" s="162"/>
      <c r="C251" s="263" t="s">
        <v>545</v>
      </c>
      <c r="D251" s="264"/>
      <c r="E251" s="264"/>
      <c r="F251" s="264"/>
      <c r="G251" s="264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 t="s">
        <v>209</v>
      </c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5">
      <c r="A252" s="161"/>
      <c r="B252" s="162"/>
      <c r="C252" s="254" t="s">
        <v>813</v>
      </c>
      <c r="D252" s="255"/>
      <c r="E252" s="255"/>
      <c r="F252" s="255"/>
      <c r="G252" s="255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170</v>
      </c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5">
      <c r="A253" s="161"/>
      <c r="B253" s="162"/>
      <c r="C253" s="191" t="s">
        <v>923</v>
      </c>
      <c r="D253" s="185"/>
      <c r="E253" s="186">
        <v>92.5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212</v>
      </c>
      <c r="AH253" s="154">
        <v>0</v>
      </c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ht="20.399999999999999" outlineLevel="1" x14ac:dyDescent="0.25">
      <c r="A254" s="171">
        <v>47</v>
      </c>
      <c r="B254" s="172" t="s">
        <v>815</v>
      </c>
      <c r="C254" s="181" t="s">
        <v>816</v>
      </c>
      <c r="D254" s="173" t="s">
        <v>817</v>
      </c>
      <c r="E254" s="174">
        <v>17</v>
      </c>
      <c r="F254" s="175"/>
      <c r="G254" s="176">
        <f>ROUND(E254*F254,2)</f>
        <v>0</v>
      </c>
      <c r="H254" s="175"/>
      <c r="I254" s="176">
        <f>ROUND(E254*H254,2)</f>
        <v>0</v>
      </c>
      <c r="J254" s="175"/>
      <c r="K254" s="176">
        <f>ROUND(E254*J254,2)</f>
        <v>0</v>
      </c>
      <c r="L254" s="176">
        <v>21</v>
      </c>
      <c r="M254" s="176">
        <f>G254*(1+L254/100)</f>
        <v>0</v>
      </c>
      <c r="N254" s="176">
        <v>2.0000000000000002E-5</v>
      </c>
      <c r="O254" s="176">
        <f>ROUND(E254*N254,2)</f>
        <v>0</v>
      </c>
      <c r="P254" s="176">
        <v>0</v>
      </c>
      <c r="Q254" s="176">
        <f>ROUND(E254*P254,2)</f>
        <v>0</v>
      </c>
      <c r="R254" s="176" t="s">
        <v>475</v>
      </c>
      <c r="S254" s="176" t="s">
        <v>206</v>
      </c>
      <c r="T254" s="177" t="s">
        <v>206</v>
      </c>
      <c r="U254" s="163">
        <v>0.31</v>
      </c>
      <c r="V254" s="163">
        <f>ROUND(E254*U254,2)</f>
        <v>5.27</v>
      </c>
      <c r="W254" s="163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207</v>
      </c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5">
      <c r="A255" s="161"/>
      <c r="B255" s="162"/>
      <c r="C255" s="263" t="s">
        <v>545</v>
      </c>
      <c r="D255" s="264"/>
      <c r="E255" s="264"/>
      <c r="F255" s="264"/>
      <c r="G255" s="264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 t="s">
        <v>209</v>
      </c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5">
      <c r="A256" s="161"/>
      <c r="B256" s="162"/>
      <c r="C256" s="191" t="s">
        <v>228</v>
      </c>
      <c r="D256" s="185"/>
      <c r="E256" s="186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 t="s">
        <v>212</v>
      </c>
      <c r="AH256" s="154">
        <v>0</v>
      </c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5">
      <c r="A257" s="161"/>
      <c r="B257" s="162"/>
      <c r="C257" s="191" t="s">
        <v>924</v>
      </c>
      <c r="D257" s="185"/>
      <c r="E257" s="186">
        <v>13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 t="s">
        <v>212</v>
      </c>
      <c r="AH257" s="154">
        <v>0</v>
      </c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5">
      <c r="A258" s="161"/>
      <c r="B258" s="162"/>
      <c r="C258" s="191" t="s">
        <v>231</v>
      </c>
      <c r="D258" s="185"/>
      <c r="E258" s="186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212</v>
      </c>
      <c r="AH258" s="154">
        <v>0</v>
      </c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5">
      <c r="A259" s="161"/>
      <c r="B259" s="162"/>
      <c r="C259" s="191" t="s">
        <v>925</v>
      </c>
      <c r="D259" s="185"/>
      <c r="E259" s="186">
        <v>4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212</v>
      </c>
      <c r="AH259" s="154">
        <v>0</v>
      </c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5">
      <c r="A260" s="171">
        <v>48</v>
      </c>
      <c r="B260" s="172" t="s">
        <v>820</v>
      </c>
      <c r="C260" s="181" t="s">
        <v>821</v>
      </c>
      <c r="D260" s="173" t="s">
        <v>226</v>
      </c>
      <c r="E260" s="174">
        <v>92.5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0</v>
      </c>
      <c r="O260" s="176">
        <f>ROUND(E260*N260,2)</f>
        <v>0</v>
      </c>
      <c r="P260" s="176">
        <v>0</v>
      </c>
      <c r="Q260" s="176">
        <f>ROUND(E260*P260,2)</f>
        <v>0</v>
      </c>
      <c r="R260" s="176" t="s">
        <v>475</v>
      </c>
      <c r="S260" s="176" t="s">
        <v>206</v>
      </c>
      <c r="T260" s="177" t="s">
        <v>206</v>
      </c>
      <c r="U260" s="163">
        <v>6.0999999999999999E-2</v>
      </c>
      <c r="V260" s="163">
        <f>ROUND(E260*U260,2)</f>
        <v>5.64</v>
      </c>
      <c r="W260" s="163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 t="s">
        <v>207</v>
      </c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5">
      <c r="A261" s="161"/>
      <c r="B261" s="162"/>
      <c r="C261" s="191" t="s">
        <v>923</v>
      </c>
      <c r="D261" s="185"/>
      <c r="E261" s="186">
        <v>92.5</v>
      </c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212</v>
      </c>
      <c r="AH261" s="154">
        <v>0</v>
      </c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5">
      <c r="A262" s="171">
        <v>49</v>
      </c>
      <c r="B262" s="172" t="s">
        <v>822</v>
      </c>
      <c r="C262" s="181" t="s">
        <v>823</v>
      </c>
      <c r="D262" s="173" t="s">
        <v>564</v>
      </c>
      <c r="E262" s="174">
        <v>4</v>
      </c>
      <c r="F262" s="175"/>
      <c r="G262" s="176">
        <f>ROUND(E262*F262,2)</f>
        <v>0</v>
      </c>
      <c r="H262" s="175"/>
      <c r="I262" s="176">
        <f>ROUND(E262*H262,2)</f>
        <v>0</v>
      </c>
      <c r="J262" s="175"/>
      <c r="K262" s="176">
        <f>ROUND(E262*J262,2)</f>
        <v>0</v>
      </c>
      <c r="L262" s="176">
        <v>21</v>
      </c>
      <c r="M262" s="176">
        <f>G262*(1+L262/100)</f>
        <v>0</v>
      </c>
      <c r="N262" s="176">
        <v>6.9999999999999994E-5</v>
      </c>
      <c r="O262" s="176">
        <f>ROUND(E262*N262,2)</f>
        <v>0</v>
      </c>
      <c r="P262" s="176">
        <v>0</v>
      </c>
      <c r="Q262" s="176">
        <f>ROUND(E262*P262,2)</f>
        <v>0</v>
      </c>
      <c r="R262" s="176" t="s">
        <v>475</v>
      </c>
      <c r="S262" s="176" t="s">
        <v>206</v>
      </c>
      <c r="T262" s="177" t="s">
        <v>206</v>
      </c>
      <c r="U262" s="163">
        <v>0.626</v>
      </c>
      <c r="V262" s="163">
        <f>ROUND(E262*U262,2)</f>
        <v>2.5</v>
      </c>
      <c r="W262" s="163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207</v>
      </c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5">
      <c r="A263" s="161"/>
      <c r="B263" s="162"/>
      <c r="C263" s="263" t="s">
        <v>824</v>
      </c>
      <c r="D263" s="264"/>
      <c r="E263" s="264"/>
      <c r="F263" s="264"/>
      <c r="G263" s="264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209</v>
      </c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5">
      <c r="A264" s="161"/>
      <c r="B264" s="162"/>
      <c r="C264" s="191" t="s">
        <v>926</v>
      </c>
      <c r="D264" s="185"/>
      <c r="E264" s="186">
        <v>4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 t="s">
        <v>212</v>
      </c>
      <c r="AH264" s="154">
        <v>0</v>
      </c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ht="20.399999999999999" outlineLevel="1" x14ac:dyDescent="0.25">
      <c r="A265" s="171">
        <v>50</v>
      </c>
      <c r="B265" s="172" t="s">
        <v>927</v>
      </c>
      <c r="C265" s="181" t="s">
        <v>928</v>
      </c>
      <c r="D265" s="173" t="s">
        <v>564</v>
      </c>
      <c r="E265" s="174">
        <v>4.0599999999999996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7.2999999999999995E-2</v>
      </c>
      <c r="O265" s="176">
        <f>ROUND(E265*N265,2)</f>
        <v>0.3</v>
      </c>
      <c r="P265" s="176">
        <v>0</v>
      </c>
      <c r="Q265" s="176">
        <f>ROUND(E265*P265,2)</f>
        <v>0</v>
      </c>
      <c r="R265" s="176" t="s">
        <v>495</v>
      </c>
      <c r="S265" s="176" t="s">
        <v>206</v>
      </c>
      <c r="T265" s="177" t="s">
        <v>206</v>
      </c>
      <c r="U265" s="163">
        <v>0</v>
      </c>
      <c r="V265" s="163">
        <f>ROUND(E265*U265,2)</f>
        <v>0</v>
      </c>
      <c r="W265" s="163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 t="s">
        <v>496</v>
      </c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5">
      <c r="A266" s="161"/>
      <c r="B266" s="162"/>
      <c r="C266" s="191" t="s">
        <v>533</v>
      </c>
      <c r="D266" s="185"/>
      <c r="E266" s="186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 t="s">
        <v>212</v>
      </c>
      <c r="AH266" s="154">
        <v>0</v>
      </c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5">
      <c r="A267" s="161"/>
      <c r="B267" s="162"/>
      <c r="C267" s="191" t="s">
        <v>231</v>
      </c>
      <c r="D267" s="185"/>
      <c r="E267" s="186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 t="s">
        <v>212</v>
      </c>
      <c r="AH267" s="154">
        <v>0</v>
      </c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5">
      <c r="A268" s="161"/>
      <c r="B268" s="162"/>
      <c r="C268" s="191" t="s">
        <v>929</v>
      </c>
      <c r="D268" s="185"/>
      <c r="E268" s="186">
        <v>4.0599999999999996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 t="s">
        <v>212</v>
      </c>
      <c r="AH268" s="154">
        <v>0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5">
      <c r="A269" s="171">
        <v>51</v>
      </c>
      <c r="B269" s="172" t="s">
        <v>828</v>
      </c>
      <c r="C269" s="181" t="s">
        <v>829</v>
      </c>
      <c r="D269" s="173" t="s">
        <v>564</v>
      </c>
      <c r="E269" s="174">
        <v>13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3.8999999999999999E-4</v>
      </c>
      <c r="O269" s="176">
        <f>ROUND(E269*N269,2)</f>
        <v>0.01</v>
      </c>
      <c r="P269" s="176">
        <v>0</v>
      </c>
      <c r="Q269" s="176">
        <f>ROUND(E269*P269,2)</f>
        <v>0</v>
      </c>
      <c r="R269" s="176" t="s">
        <v>475</v>
      </c>
      <c r="S269" s="176" t="s">
        <v>206</v>
      </c>
      <c r="T269" s="177" t="s">
        <v>206</v>
      </c>
      <c r="U269" s="163">
        <v>2.89</v>
      </c>
      <c r="V269" s="163">
        <f>ROUND(E269*U269,2)</f>
        <v>37.57</v>
      </c>
      <c r="W269" s="163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 t="s">
        <v>207</v>
      </c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5">
      <c r="A270" s="161"/>
      <c r="B270" s="162"/>
      <c r="C270" s="263" t="s">
        <v>830</v>
      </c>
      <c r="D270" s="264"/>
      <c r="E270" s="264"/>
      <c r="F270" s="264"/>
      <c r="G270" s="264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 t="s">
        <v>209</v>
      </c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5">
      <c r="A271" s="161"/>
      <c r="B271" s="162"/>
      <c r="C271" s="191" t="s">
        <v>228</v>
      </c>
      <c r="D271" s="185"/>
      <c r="E271" s="186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 t="s">
        <v>212</v>
      </c>
      <c r="AH271" s="154">
        <v>0</v>
      </c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5">
      <c r="A272" s="161"/>
      <c r="B272" s="162"/>
      <c r="C272" s="191" t="s">
        <v>924</v>
      </c>
      <c r="D272" s="185"/>
      <c r="E272" s="186">
        <v>13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 t="s">
        <v>212</v>
      </c>
      <c r="AH272" s="154">
        <v>0</v>
      </c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5">
      <c r="A273" s="171">
        <v>52</v>
      </c>
      <c r="B273" s="172" t="s">
        <v>831</v>
      </c>
      <c r="C273" s="181" t="s">
        <v>832</v>
      </c>
      <c r="D273" s="173" t="s">
        <v>564</v>
      </c>
      <c r="E273" s="174">
        <v>13.195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21</v>
      </c>
      <c r="M273" s="176">
        <f>G273*(1+L273/100)</f>
        <v>0</v>
      </c>
      <c r="N273" s="176">
        <v>1.2E-2</v>
      </c>
      <c r="O273" s="176">
        <f>ROUND(E273*N273,2)</f>
        <v>0.16</v>
      </c>
      <c r="P273" s="176">
        <v>0</v>
      </c>
      <c r="Q273" s="176">
        <f>ROUND(E273*P273,2)</f>
        <v>0</v>
      </c>
      <c r="R273" s="176"/>
      <c r="S273" s="176" t="s">
        <v>166</v>
      </c>
      <c r="T273" s="177" t="s">
        <v>538</v>
      </c>
      <c r="U273" s="163">
        <v>0</v>
      </c>
      <c r="V273" s="163">
        <f>ROUND(E273*U273,2)</f>
        <v>0</v>
      </c>
      <c r="W273" s="163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 t="s">
        <v>496</v>
      </c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5">
      <c r="A274" s="161"/>
      <c r="B274" s="162"/>
      <c r="C274" s="191" t="s">
        <v>533</v>
      </c>
      <c r="D274" s="185"/>
      <c r="E274" s="186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 t="s">
        <v>212</v>
      </c>
      <c r="AH274" s="154">
        <v>0</v>
      </c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5">
      <c r="A275" s="161"/>
      <c r="B275" s="162"/>
      <c r="C275" s="191" t="s">
        <v>228</v>
      </c>
      <c r="D275" s="185"/>
      <c r="E275" s="186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 t="s">
        <v>212</v>
      </c>
      <c r="AH275" s="154">
        <v>0</v>
      </c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5">
      <c r="A276" s="161"/>
      <c r="B276" s="162"/>
      <c r="C276" s="191" t="s">
        <v>930</v>
      </c>
      <c r="D276" s="185"/>
      <c r="E276" s="186">
        <v>13.195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 t="s">
        <v>212</v>
      </c>
      <c r="AH276" s="154">
        <v>0</v>
      </c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5">
      <c r="A277" s="171">
        <v>53</v>
      </c>
      <c r="B277" s="172" t="s">
        <v>837</v>
      </c>
      <c r="C277" s="181" t="s">
        <v>838</v>
      </c>
      <c r="D277" s="173" t="s">
        <v>564</v>
      </c>
      <c r="E277" s="174">
        <v>17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21</v>
      </c>
      <c r="M277" s="176">
        <f>G277*(1+L277/100)</f>
        <v>0</v>
      </c>
      <c r="N277" s="176">
        <v>0</v>
      </c>
      <c r="O277" s="176">
        <f>ROUND(E277*N277,2)</f>
        <v>0</v>
      </c>
      <c r="P277" s="176">
        <v>0</v>
      </c>
      <c r="Q277" s="176">
        <f>ROUND(E277*P277,2)</f>
        <v>0</v>
      </c>
      <c r="R277" s="176"/>
      <c r="S277" s="176" t="s">
        <v>206</v>
      </c>
      <c r="T277" s="177" t="s">
        <v>839</v>
      </c>
      <c r="U277" s="163">
        <v>0</v>
      </c>
      <c r="V277" s="163">
        <f>ROUND(E277*U277,2)</f>
        <v>0</v>
      </c>
      <c r="W277" s="163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 t="s">
        <v>565</v>
      </c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5">
      <c r="A278" s="161"/>
      <c r="B278" s="162"/>
      <c r="C278" s="191" t="s">
        <v>905</v>
      </c>
      <c r="D278" s="185"/>
      <c r="E278" s="186">
        <v>13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 t="s">
        <v>212</v>
      </c>
      <c r="AH278" s="154">
        <v>0</v>
      </c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5">
      <c r="A279" s="161"/>
      <c r="B279" s="162"/>
      <c r="C279" s="191" t="s">
        <v>931</v>
      </c>
      <c r="D279" s="185"/>
      <c r="E279" s="186">
        <v>4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 t="s">
        <v>212</v>
      </c>
      <c r="AH279" s="154">
        <v>0</v>
      </c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x14ac:dyDescent="0.25">
      <c r="A280" s="165" t="s">
        <v>161</v>
      </c>
      <c r="B280" s="166" t="s">
        <v>108</v>
      </c>
      <c r="C280" s="180" t="s">
        <v>109</v>
      </c>
      <c r="D280" s="167"/>
      <c r="E280" s="168"/>
      <c r="F280" s="169"/>
      <c r="G280" s="169">
        <f>SUMIF(AG281:AG285,"&lt;&gt;NOR",G281:G285)</f>
        <v>0</v>
      </c>
      <c r="H280" s="169"/>
      <c r="I280" s="169">
        <f>SUM(I281:I285)</f>
        <v>0</v>
      </c>
      <c r="J280" s="169"/>
      <c r="K280" s="169">
        <f>SUM(K281:K285)</f>
        <v>0</v>
      </c>
      <c r="L280" s="169"/>
      <c r="M280" s="169">
        <f>SUM(M281:M285)</f>
        <v>0</v>
      </c>
      <c r="N280" s="169"/>
      <c r="O280" s="169">
        <f>SUM(O281:O285)</f>
        <v>0</v>
      </c>
      <c r="P280" s="169"/>
      <c r="Q280" s="169">
        <f>SUM(Q281:Q285)</f>
        <v>0</v>
      </c>
      <c r="R280" s="169"/>
      <c r="S280" s="169"/>
      <c r="T280" s="170"/>
      <c r="U280" s="164"/>
      <c r="V280" s="164">
        <f>SUM(V281:V285)</f>
        <v>3.77</v>
      </c>
      <c r="W280" s="164"/>
      <c r="AG280" t="s">
        <v>162</v>
      </c>
    </row>
    <row r="281" spans="1:60" outlineLevel="1" x14ac:dyDescent="0.25">
      <c r="A281" s="171">
        <v>54</v>
      </c>
      <c r="B281" s="172" t="s">
        <v>633</v>
      </c>
      <c r="C281" s="181" t="s">
        <v>634</v>
      </c>
      <c r="D281" s="173" t="s">
        <v>226</v>
      </c>
      <c r="E281" s="174">
        <v>102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435</v>
      </c>
      <c r="S281" s="176" t="s">
        <v>206</v>
      </c>
      <c r="T281" s="177" t="s">
        <v>206</v>
      </c>
      <c r="U281" s="163">
        <v>3.6999999999999998E-2</v>
      </c>
      <c r="V281" s="163">
        <f>ROUND(E281*U281,2)</f>
        <v>3.77</v>
      </c>
      <c r="W281" s="163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 t="s">
        <v>207</v>
      </c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outlineLevel="1" x14ac:dyDescent="0.25">
      <c r="A282" s="161"/>
      <c r="B282" s="162"/>
      <c r="C282" s="263" t="s">
        <v>635</v>
      </c>
      <c r="D282" s="264"/>
      <c r="E282" s="264"/>
      <c r="F282" s="264"/>
      <c r="G282" s="264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 t="s">
        <v>209</v>
      </c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5">
      <c r="A283" s="161"/>
      <c r="B283" s="162"/>
      <c r="C283" s="191" t="s">
        <v>437</v>
      </c>
      <c r="D283" s="185"/>
      <c r="E283" s="186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 t="s">
        <v>212</v>
      </c>
      <c r="AH283" s="154">
        <v>0</v>
      </c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5">
      <c r="A284" s="161"/>
      <c r="B284" s="162"/>
      <c r="C284" s="191" t="s">
        <v>932</v>
      </c>
      <c r="D284" s="185"/>
      <c r="E284" s="186">
        <v>85.4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 t="s">
        <v>212</v>
      </c>
      <c r="AH284" s="154">
        <v>0</v>
      </c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5">
      <c r="A285" s="161"/>
      <c r="B285" s="162"/>
      <c r="C285" s="191" t="s">
        <v>933</v>
      </c>
      <c r="D285" s="185"/>
      <c r="E285" s="186">
        <v>16.600000000000001</v>
      </c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 t="s">
        <v>212</v>
      </c>
      <c r="AH285" s="154">
        <v>0</v>
      </c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x14ac:dyDescent="0.25">
      <c r="A286" s="165" t="s">
        <v>161</v>
      </c>
      <c r="B286" s="166" t="s">
        <v>112</v>
      </c>
      <c r="C286" s="180" t="s">
        <v>113</v>
      </c>
      <c r="D286" s="167"/>
      <c r="E286" s="168"/>
      <c r="F286" s="169"/>
      <c r="G286" s="169">
        <f>SUMIF(AG287:AG301,"&lt;&gt;NOR",G287:G301)</f>
        <v>0</v>
      </c>
      <c r="H286" s="169"/>
      <c r="I286" s="169">
        <f>SUM(I287:I301)</f>
        <v>0</v>
      </c>
      <c r="J286" s="169"/>
      <c r="K286" s="169">
        <f>SUM(K287:K301)</f>
        <v>0</v>
      </c>
      <c r="L286" s="169"/>
      <c r="M286" s="169">
        <f>SUM(M287:M301)</f>
        <v>0</v>
      </c>
      <c r="N286" s="169"/>
      <c r="O286" s="169">
        <f>SUM(O287:O301)</f>
        <v>0</v>
      </c>
      <c r="P286" s="169"/>
      <c r="Q286" s="169">
        <f>SUM(Q287:Q301)</f>
        <v>3.52</v>
      </c>
      <c r="R286" s="169"/>
      <c r="S286" s="169"/>
      <c r="T286" s="170"/>
      <c r="U286" s="164"/>
      <c r="V286" s="164">
        <f>SUM(V287:V301)</f>
        <v>0.04</v>
      </c>
      <c r="W286" s="164"/>
      <c r="AG286" t="s">
        <v>162</v>
      </c>
    </row>
    <row r="287" spans="1:60" outlineLevel="1" x14ac:dyDescent="0.25">
      <c r="A287" s="171">
        <v>55</v>
      </c>
      <c r="B287" s="172" t="s">
        <v>843</v>
      </c>
      <c r="C287" s="181" t="s">
        <v>844</v>
      </c>
      <c r="D287" s="173" t="s">
        <v>537</v>
      </c>
      <c r="E287" s="174">
        <v>92.5</v>
      </c>
      <c r="F287" s="175"/>
      <c r="G287" s="176">
        <f>ROUND(E287*F287,2)</f>
        <v>0</v>
      </c>
      <c r="H287" s="175"/>
      <c r="I287" s="176">
        <f>ROUND(E287*H287,2)</f>
        <v>0</v>
      </c>
      <c r="J287" s="175"/>
      <c r="K287" s="176">
        <f>ROUND(E287*J287,2)</f>
        <v>0</v>
      </c>
      <c r="L287" s="176">
        <v>21</v>
      </c>
      <c r="M287" s="176">
        <f>G287*(1+L287/100)</f>
        <v>0</v>
      </c>
      <c r="N287" s="176">
        <v>0</v>
      </c>
      <c r="O287" s="176">
        <f>ROUND(E287*N287,2)</f>
        <v>0</v>
      </c>
      <c r="P287" s="176">
        <v>3.7999999999999999E-2</v>
      </c>
      <c r="Q287" s="176">
        <f>ROUND(E287*P287,2)</f>
        <v>3.52</v>
      </c>
      <c r="R287" s="176"/>
      <c r="S287" s="176" t="s">
        <v>166</v>
      </c>
      <c r="T287" s="177" t="s">
        <v>538</v>
      </c>
      <c r="U287" s="163">
        <v>0</v>
      </c>
      <c r="V287" s="163">
        <f>ROUND(E287*U287,2)</f>
        <v>0</v>
      </c>
      <c r="W287" s="163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 t="s">
        <v>207</v>
      </c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5">
      <c r="A288" s="161"/>
      <c r="B288" s="162"/>
      <c r="C288" s="191" t="s">
        <v>934</v>
      </c>
      <c r="D288" s="185"/>
      <c r="E288" s="186">
        <v>92.5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 t="s">
        <v>212</v>
      </c>
      <c r="AH288" s="154">
        <v>0</v>
      </c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ht="20.399999999999999" outlineLevel="1" x14ac:dyDescent="0.25">
      <c r="A289" s="171">
        <v>56</v>
      </c>
      <c r="B289" s="172" t="s">
        <v>449</v>
      </c>
      <c r="C289" s="181" t="s">
        <v>450</v>
      </c>
      <c r="D289" s="173" t="s">
        <v>451</v>
      </c>
      <c r="E289" s="174">
        <v>3.5150000000000001</v>
      </c>
      <c r="F289" s="175"/>
      <c r="G289" s="176">
        <f>ROUND(E289*F289,2)</f>
        <v>0</v>
      </c>
      <c r="H289" s="175"/>
      <c r="I289" s="176">
        <f>ROUND(E289*H289,2)</f>
        <v>0</v>
      </c>
      <c r="J289" s="175"/>
      <c r="K289" s="176">
        <f>ROUND(E289*J289,2)</f>
        <v>0</v>
      </c>
      <c r="L289" s="176">
        <v>21</v>
      </c>
      <c r="M289" s="176">
        <f>G289*(1+L289/100)</f>
        <v>0</v>
      </c>
      <c r="N289" s="176">
        <v>0</v>
      </c>
      <c r="O289" s="176">
        <f>ROUND(E289*N289,2)</f>
        <v>0</v>
      </c>
      <c r="P289" s="176">
        <v>0</v>
      </c>
      <c r="Q289" s="176">
        <f>ROUND(E289*P289,2)</f>
        <v>0</v>
      </c>
      <c r="R289" s="176" t="s">
        <v>435</v>
      </c>
      <c r="S289" s="176" t="s">
        <v>206</v>
      </c>
      <c r="T289" s="177" t="s">
        <v>206</v>
      </c>
      <c r="U289" s="163">
        <v>0.01</v>
      </c>
      <c r="V289" s="163">
        <f>ROUND(E289*U289,2)</f>
        <v>0.04</v>
      </c>
      <c r="W289" s="163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 t="s">
        <v>452</v>
      </c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5">
      <c r="A290" s="161"/>
      <c r="B290" s="162"/>
      <c r="C290" s="191" t="s">
        <v>453</v>
      </c>
      <c r="D290" s="185"/>
      <c r="E290" s="186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 t="s">
        <v>212</v>
      </c>
      <c r="AH290" s="154">
        <v>0</v>
      </c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5">
      <c r="A291" s="161"/>
      <c r="B291" s="162"/>
      <c r="C291" s="191" t="s">
        <v>935</v>
      </c>
      <c r="D291" s="185"/>
      <c r="E291" s="186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 t="s">
        <v>212</v>
      </c>
      <c r="AH291" s="154">
        <v>0</v>
      </c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5">
      <c r="A292" s="161"/>
      <c r="B292" s="162"/>
      <c r="C292" s="191" t="s">
        <v>936</v>
      </c>
      <c r="D292" s="185"/>
      <c r="E292" s="186">
        <v>3.5150000000000001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 t="s">
        <v>212</v>
      </c>
      <c r="AH292" s="154">
        <v>0</v>
      </c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5">
      <c r="A293" s="171">
        <v>57</v>
      </c>
      <c r="B293" s="172" t="s">
        <v>456</v>
      </c>
      <c r="C293" s="181" t="s">
        <v>457</v>
      </c>
      <c r="D293" s="173" t="s">
        <v>451</v>
      </c>
      <c r="E293" s="174">
        <v>31.635000000000002</v>
      </c>
      <c r="F293" s="175"/>
      <c r="G293" s="176">
        <f>ROUND(E293*F293,2)</f>
        <v>0</v>
      </c>
      <c r="H293" s="175"/>
      <c r="I293" s="176">
        <f>ROUND(E293*H293,2)</f>
        <v>0</v>
      </c>
      <c r="J293" s="175"/>
      <c r="K293" s="176">
        <f>ROUND(E293*J293,2)</f>
        <v>0</v>
      </c>
      <c r="L293" s="176">
        <v>21</v>
      </c>
      <c r="M293" s="176">
        <f>G293*(1+L293/100)</f>
        <v>0</v>
      </c>
      <c r="N293" s="176">
        <v>0</v>
      </c>
      <c r="O293" s="176">
        <f>ROUND(E293*N293,2)</f>
        <v>0</v>
      </c>
      <c r="P293" s="176">
        <v>0</v>
      </c>
      <c r="Q293" s="176">
        <f>ROUND(E293*P293,2)</f>
        <v>0</v>
      </c>
      <c r="R293" s="176" t="s">
        <v>435</v>
      </c>
      <c r="S293" s="176" t="s">
        <v>206</v>
      </c>
      <c r="T293" s="177" t="s">
        <v>206</v>
      </c>
      <c r="U293" s="163">
        <v>0</v>
      </c>
      <c r="V293" s="163">
        <f>ROUND(E293*U293,2)</f>
        <v>0</v>
      </c>
      <c r="W293" s="163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 t="s">
        <v>452</v>
      </c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5">
      <c r="A294" s="161"/>
      <c r="B294" s="162"/>
      <c r="C294" s="252" t="s">
        <v>653</v>
      </c>
      <c r="D294" s="253"/>
      <c r="E294" s="253"/>
      <c r="F294" s="253"/>
      <c r="G294" s="25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 t="s">
        <v>170</v>
      </c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5">
      <c r="A295" s="161"/>
      <c r="B295" s="162"/>
      <c r="C295" s="191" t="s">
        <v>453</v>
      </c>
      <c r="D295" s="185"/>
      <c r="E295" s="186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 t="s">
        <v>212</v>
      </c>
      <c r="AH295" s="154">
        <v>0</v>
      </c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outlineLevel="1" x14ac:dyDescent="0.25">
      <c r="A296" s="161"/>
      <c r="B296" s="162"/>
      <c r="C296" s="191" t="s">
        <v>935</v>
      </c>
      <c r="D296" s="185"/>
      <c r="E296" s="186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 t="s">
        <v>212</v>
      </c>
      <c r="AH296" s="154">
        <v>0</v>
      </c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5">
      <c r="A297" s="161"/>
      <c r="B297" s="162"/>
      <c r="C297" s="191" t="s">
        <v>937</v>
      </c>
      <c r="D297" s="185"/>
      <c r="E297" s="186">
        <v>31.635000000000002</v>
      </c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 t="s">
        <v>212</v>
      </c>
      <c r="AH297" s="154">
        <v>0</v>
      </c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5">
      <c r="A298" s="171">
        <v>58</v>
      </c>
      <c r="B298" s="172" t="s">
        <v>459</v>
      </c>
      <c r="C298" s="181" t="s">
        <v>460</v>
      </c>
      <c r="D298" s="173" t="s">
        <v>451</v>
      </c>
      <c r="E298" s="174">
        <v>3.5150000000000001</v>
      </c>
      <c r="F298" s="175"/>
      <c r="G298" s="176">
        <f>ROUND(E298*F298,2)</f>
        <v>0</v>
      </c>
      <c r="H298" s="175"/>
      <c r="I298" s="176">
        <f>ROUND(E298*H298,2)</f>
        <v>0</v>
      </c>
      <c r="J298" s="175"/>
      <c r="K298" s="176">
        <f>ROUND(E298*J298,2)</f>
        <v>0</v>
      </c>
      <c r="L298" s="176">
        <v>21</v>
      </c>
      <c r="M298" s="176">
        <f>G298*(1+L298/100)</f>
        <v>0</v>
      </c>
      <c r="N298" s="176">
        <v>0</v>
      </c>
      <c r="O298" s="176">
        <f>ROUND(E298*N298,2)</f>
        <v>0</v>
      </c>
      <c r="P298" s="176">
        <v>0</v>
      </c>
      <c r="Q298" s="176">
        <f>ROUND(E298*P298,2)</f>
        <v>0</v>
      </c>
      <c r="R298" s="176" t="s">
        <v>461</v>
      </c>
      <c r="S298" s="176" t="s">
        <v>206</v>
      </c>
      <c r="T298" s="177" t="s">
        <v>206</v>
      </c>
      <c r="U298" s="163">
        <v>0</v>
      </c>
      <c r="V298" s="163">
        <f>ROUND(E298*U298,2)</f>
        <v>0</v>
      </c>
      <c r="W298" s="163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 t="s">
        <v>452</v>
      </c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5">
      <c r="A299" s="161"/>
      <c r="B299" s="162"/>
      <c r="C299" s="191" t="s">
        <v>453</v>
      </c>
      <c r="D299" s="185"/>
      <c r="E299" s="186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 t="s">
        <v>212</v>
      </c>
      <c r="AH299" s="154">
        <v>0</v>
      </c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5">
      <c r="A300" s="161"/>
      <c r="B300" s="162"/>
      <c r="C300" s="191" t="s">
        <v>935</v>
      </c>
      <c r="D300" s="185"/>
      <c r="E300" s="186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 t="s">
        <v>212</v>
      </c>
      <c r="AH300" s="154">
        <v>0</v>
      </c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5">
      <c r="A301" s="161"/>
      <c r="B301" s="162"/>
      <c r="C301" s="191" t="s">
        <v>936</v>
      </c>
      <c r="D301" s="185"/>
      <c r="E301" s="186">
        <v>3.5150000000000001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 t="s">
        <v>212</v>
      </c>
      <c r="AH301" s="154">
        <v>0</v>
      </c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x14ac:dyDescent="0.25">
      <c r="A302" s="165" t="s">
        <v>161</v>
      </c>
      <c r="B302" s="166" t="s">
        <v>114</v>
      </c>
      <c r="C302" s="180" t="s">
        <v>115</v>
      </c>
      <c r="D302" s="167"/>
      <c r="E302" s="168"/>
      <c r="F302" s="169"/>
      <c r="G302" s="169">
        <f>SUMIF(AG303:AG308,"&lt;&gt;NOR",G303:G308)</f>
        <v>0</v>
      </c>
      <c r="H302" s="169"/>
      <c r="I302" s="169">
        <f>SUM(I303:I308)</f>
        <v>0</v>
      </c>
      <c r="J302" s="169"/>
      <c r="K302" s="169">
        <f>SUM(K303:K308)</f>
        <v>0</v>
      </c>
      <c r="L302" s="169"/>
      <c r="M302" s="169">
        <f>SUM(M303:M308)</f>
        <v>0</v>
      </c>
      <c r="N302" s="169"/>
      <c r="O302" s="169">
        <f>SUM(O303:O308)</f>
        <v>0</v>
      </c>
      <c r="P302" s="169"/>
      <c r="Q302" s="169">
        <f>SUM(Q303:Q308)</f>
        <v>0</v>
      </c>
      <c r="R302" s="169"/>
      <c r="S302" s="169"/>
      <c r="T302" s="170"/>
      <c r="U302" s="164"/>
      <c r="V302" s="164">
        <f>SUM(V303:V308)</f>
        <v>41.3</v>
      </c>
      <c r="W302" s="164"/>
      <c r="AG302" t="s">
        <v>162</v>
      </c>
    </row>
    <row r="303" spans="1:60" outlineLevel="1" x14ac:dyDescent="0.25">
      <c r="A303" s="171">
        <v>59</v>
      </c>
      <c r="B303" s="172" t="s">
        <v>655</v>
      </c>
      <c r="C303" s="181" t="s">
        <v>656</v>
      </c>
      <c r="D303" s="173" t="s">
        <v>451</v>
      </c>
      <c r="E303" s="174">
        <v>415.06061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0</v>
      </c>
      <c r="O303" s="176">
        <f>ROUND(E303*N303,2)</f>
        <v>0</v>
      </c>
      <c r="P303" s="176">
        <v>0</v>
      </c>
      <c r="Q303" s="176">
        <f>ROUND(E303*P303,2)</f>
        <v>0</v>
      </c>
      <c r="R303" s="176" t="s">
        <v>475</v>
      </c>
      <c r="S303" s="176" t="s">
        <v>206</v>
      </c>
      <c r="T303" s="177" t="s">
        <v>206</v>
      </c>
      <c r="U303" s="163">
        <v>9.9500000000000005E-2</v>
      </c>
      <c r="V303" s="163">
        <f>ROUND(E303*U303,2)</f>
        <v>41.3</v>
      </c>
      <c r="W303" s="163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 t="s">
        <v>657</v>
      </c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5">
      <c r="A304" s="161"/>
      <c r="B304" s="162"/>
      <c r="C304" s="263" t="s">
        <v>658</v>
      </c>
      <c r="D304" s="264"/>
      <c r="E304" s="264"/>
      <c r="F304" s="264"/>
      <c r="G304" s="264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 t="s">
        <v>209</v>
      </c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5">
      <c r="A305" s="161"/>
      <c r="B305" s="162"/>
      <c r="C305" s="254" t="s">
        <v>659</v>
      </c>
      <c r="D305" s="255"/>
      <c r="E305" s="255"/>
      <c r="F305" s="255"/>
      <c r="G305" s="255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 t="s">
        <v>170</v>
      </c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5">
      <c r="A306" s="161"/>
      <c r="B306" s="162"/>
      <c r="C306" s="191" t="s">
        <v>660</v>
      </c>
      <c r="D306" s="185"/>
      <c r="E306" s="186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 t="s">
        <v>212</v>
      </c>
      <c r="AH306" s="154">
        <v>0</v>
      </c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5">
      <c r="A307" s="161"/>
      <c r="B307" s="162"/>
      <c r="C307" s="191" t="s">
        <v>938</v>
      </c>
      <c r="D307" s="185"/>
      <c r="E307" s="186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 t="s">
        <v>212</v>
      </c>
      <c r="AH307" s="154">
        <v>0</v>
      </c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5">
      <c r="A308" s="161"/>
      <c r="B308" s="162"/>
      <c r="C308" s="191" t="s">
        <v>939</v>
      </c>
      <c r="D308" s="185"/>
      <c r="E308" s="186">
        <v>415.06061</v>
      </c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 t="s">
        <v>212</v>
      </c>
      <c r="AH308" s="154">
        <v>0</v>
      </c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x14ac:dyDescent="0.25">
      <c r="A309" s="165" t="s">
        <v>161</v>
      </c>
      <c r="B309" s="166" t="s">
        <v>131</v>
      </c>
      <c r="C309" s="180" t="s">
        <v>132</v>
      </c>
      <c r="D309" s="167"/>
      <c r="E309" s="168"/>
      <c r="F309" s="169"/>
      <c r="G309" s="169">
        <f>SUMIF(AG310:AG317,"&lt;&gt;NOR",G310:G317)</f>
        <v>0</v>
      </c>
      <c r="H309" s="169"/>
      <c r="I309" s="169">
        <f>SUM(I310:I317)</f>
        <v>0</v>
      </c>
      <c r="J309" s="169"/>
      <c r="K309" s="169">
        <f>SUM(K310:K317)</f>
        <v>0</v>
      </c>
      <c r="L309" s="169"/>
      <c r="M309" s="169">
        <f>SUM(M310:M317)</f>
        <v>0</v>
      </c>
      <c r="N309" s="169"/>
      <c r="O309" s="169">
        <f>SUM(O310:O317)</f>
        <v>5.25</v>
      </c>
      <c r="P309" s="169"/>
      <c r="Q309" s="169">
        <f>SUM(Q310:Q317)</f>
        <v>0</v>
      </c>
      <c r="R309" s="169"/>
      <c r="S309" s="169"/>
      <c r="T309" s="170"/>
      <c r="U309" s="164"/>
      <c r="V309" s="164">
        <f>SUM(V310:V317)</f>
        <v>29.61</v>
      </c>
      <c r="W309" s="164"/>
      <c r="AG309" t="s">
        <v>162</v>
      </c>
    </row>
    <row r="310" spans="1:60" outlineLevel="1" x14ac:dyDescent="0.25">
      <c r="A310" s="171">
        <v>60</v>
      </c>
      <c r="B310" s="172" t="s">
        <v>663</v>
      </c>
      <c r="C310" s="181" t="s">
        <v>664</v>
      </c>
      <c r="D310" s="173" t="s">
        <v>226</v>
      </c>
      <c r="E310" s="174">
        <v>56.4</v>
      </c>
      <c r="F310" s="175"/>
      <c r="G310" s="176">
        <f>ROUND(E310*F310,2)</f>
        <v>0</v>
      </c>
      <c r="H310" s="175"/>
      <c r="I310" s="176">
        <f>ROUND(E310*H310,2)</f>
        <v>0</v>
      </c>
      <c r="J310" s="175"/>
      <c r="K310" s="176">
        <f>ROUND(E310*J310,2)</f>
        <v>0</v>
      </c>
      <c r="L310" s="176">
        <v>21</v>
      </c>
      <c r="M310" s="176">
        <f>G310*(1+L310/100)</f>
        <v>0</v>
      </c>
      <c r="N310" s="176">
        <v>9.2999999999999999E-2</v>
      </c>
      <c r="O310" s="176">
        <f>ROUND(E310*N310,2)</f>
        <v>5.25</v>
      </c>
      <c r="P310" s="176">
        <v>0</v>
      </c>
      <c r="Q310" s="176">
        <f>ROUND(E310*P310,2)</f>
        <v>0</v>
      </c>
      <c r="R310" s="176"/>
      <c r="S310" s="176" t="s">
        <v>206</v>
      </c>
      <c r="T310" s="177" t="s">
        <v>206</v>
      </c>
      <c r="U310" s="163">
        <v>0.52500000000000002</v>
      </c>
      <c r="V310" s="163">
        <f>ROUND(E310*U310,2)</f>
        <v>29.61</v>
      </c>
      <c r="W310" s="163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 t="s">
        <v>665</v>
      </c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 x14ac:dyDescent="0.25">
      <c r="A311" s="161"/>
      <c r="B311" s="162"/>
      <c r="C311" s="191" t="s">
        <v>228</v>
      </c>
      <c r="D311" s="185"/>
      <c r="E311" s="186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 t="s">
        <v>212</v>
      </c>
      <c r="AH311" s="154">
        <v>0</v>
      </c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outlineLevel="1" x14ac:dyDescent="0.25">
      <c r="A312" s="161"/>
      <c r="B312" s="162"/>
      <c r="C312" s="191" t="s">
        <v>866</v>
      </c>
      <c r="D312" s="185"/>
      <c r="E312" s="186">
        <v>15.6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 t="s">
        <v>212</v>
      </c>
      <c r="AH312" s="154">
        <v>0</v>
      </c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5">
      <c r="A313" s="161"/>
      <c r="B313" s="162"/>
      <c r="C313" s="191" t="s">
        <v>940</v>
      </c>
      <c r="D313" s="185"/>
      <c r="E313" s="186">
        <v>15.6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 t="s">
        <v>212</v>
      </c>
      <c r="AH313" s="154">
        <v>0</v>
      </c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5">
      <c r="A314" s="161"/>
      <c r="B314" s="162"/>
      <c r="C314" s="191" t="s">
        <v>941</v>
      </c>
      <c r="D314" s="185"/>
      <c r="E314" s="186">
        <v>15.6</v>
      </c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 t="s">
        <v>212</v>
      </c>
      <c r="AH314" s="154">
        <v>0</v>
      </c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5">
      <c r="A315" s="161"/>
      <c r="B315" s="162"/>
      <c r="C315" s="191" t="s">
        <v>231</v>
      </c>
      <c r="D315" s="185"/>
      <c r="E315" s="186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 t="s">
        <v>212</v>
      </c>
      <c r="AH315" s="154">
        <v>0</v>
      </c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outlineLevel="1" x14ac:dyDescent="0.25">
      <c r="A316" s="161"/>
      <c r="B316" s="162"/>
      <c r="C316" s="191" t="s">
        <v>869</v>
      </c>
      <c r="D316" s="185"/>
      <c r="E316" s="186">
        <v>4.8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 t="s">
        <v>212</v>
      </c>
      <c r="AH316" s="154">
        <v>0</v>
      </c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5">
      <c r="A317" s="161"/>
      <c r="B317" s="162"/>
      <c r="C317" s="191" t="s">
        <v>870</v>
      </c>
      <c r="D317" s="185"/>
      <c r="E317" s="186">
        <v>4.8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 t="s">
        <v>212</v>
      </c>
      <c r="AH317" s="154">
        <v>0</v>
      </c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x14ac:dyDescent="0.25">
      <c r="A318" s="5"/>
      <c r="B318" s="6"/>
      <c r="C318" s="182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AE318">
        <v>15</v>
      </c>
      <c r="AF318">
        <v>21</v>
      </c>
    </row>
    <row r="319" spans="1:60" x14ac:dyDescent="0.25">
      <c r="A319" s="157"/>
      <c r="B319" s="158" t="s">
        <v>29</v>
      </c>
      <c r="C319" s="183"/>
      <c r="D319" s="159"/>
      <c r="E319" s="160"/>
      <c r="F319" s="160"/>
      <c r="G319" s="179">
        <f>G8+G145+G193+G217+G221+G280+G286+G302+G309</f>
        <v>0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AE319">
        <f>SUMIF(L7:L317,AE318,G7:G317)</f>
        <v>0</v>
      </c>
      <c r="AF319">
        <f>SUMIF(L7:L317,AF318,G7:G317)</f>
        <v>0</v>
      </c>
      <c r="AG319" t="s">
        <v>197</v>
      </c>
    </row>
    <row r="320" spans="1:60" x14ac:dyDescent="0.25">
      <c r="A320" s="265" t="s">
        <v>666</v>
      </c>
      <c r="B320" s="265"/>
      <c r="C320" s="182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33" x14ac:dyDescent="0.25">
      <c r="A321" s="5"/>
      <c r="B321" s="6" t="s">
        <v>855</v>
      </c>
      <c r="C321" s="182" t="s">
        <v>856</v>
      </c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AG321" t="s">
        <v>669</v>
      </c>
    </row>
    <row r="322" spans="1:33" x14ac:dyDescent="0.25">
      <c r="A322" s="5"/>
      <c r="B322" s="6" t="s">
        <v>670</v>
      </c>
      <c r="C322" s="182" t="s">
        <v>857</v>
      </c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AG322" t="s">
        <v>672</v>
      </c>
    </row>
    <row r="323" spans="1:33" x14ac:dyDescent="0.25">
      <c r="A323" s="5"/>
      <c r="B323" s="6"/>
      <c r="C323" s="182" t="s">
        <v>673</v>
      </c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AG323" t="s">
        <v>674</v>
      </c>
    </row>
    <row r="324" spans="1:33" x14ac:dyDescent="0.25">
      <c r="A324" s="5"/>
      <c r="B324" s="6"/>
      <c r="C324" s="182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33" x14ac:dyDescent="0.25">
      <c r="C325" s="184"/>
      <c r="D325" s="145"/>
      <c r="AG325" t="s">
        <v>199</v>
      </c>
    </row>
    <row r="326" spans="1:33" x14ac:dyDescent="0.25">
      <c r="D326" s="145"/>
    </row>
    <row r="327" spans="1:33" x14ac:dyDescent="0.25">
      <c r="D327" s="145"/>
    </row>
    <row r="328" spans="1:33" x14ac:dyDescent="0.25">
      <c r="D328" s="145"/>
    </row>
    <row r="329" spans="1:33" x14ac:dyDescent="0.25">
      <c r="D329" s="145"/>
    </row>
    <row r="330" spans="1:33" x14ac:dyDescent="0.25">
      <c r="D330" s="145"/>
    </row>
    <row r="331" spans="1:33" x14ac:dyDescent="0.25">
      <c r="D331" s="145"/>
    </row>
    <row r="332" spans="1:33" x14ac:dyDescent="0.25">
      <c r="D332" s="145"/>
    </row>
    <row r="333" spans="1:33" x14ac:dyDescent="0.25">
      <c r="D333" s="145"/>
    </row>
    <row r="334" spans="1:33" x14ac:dyDescent="0.25">
      <c r="D334" s="145"/>
    </row>
    <row r="335" spans="1:33" x14ac:dyDescent="0.25">
      <c r="D335" s="145"/>
    </row>
    <row r="336" spans="1:33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39">
    <mergeCell ref="A1:G1"/>
    <mergeCell ref="C2:G2"/>
    <mergeCell ref="C3:G3"/>
    <mergeCell ref="C4:G4"/>
    <mergeCell ref="A320:B320"/>
    <mergeCell ref="C10:G10"/>
    <mergeCell ref="C11:G11"/>
    <mergeCell ref="C20:G20"/>
    <mergeCell ref="C28:G28"/>
    <mergeCell ref="C35:G35"/>
    <mergeCell ref="C120:G120"/>
    <mergeCell ref="C44:G44"/>
    <mergeCell ref="C48:G48"/>
    <mergeCell ref="C63:G63"/>
    <mergeCell ref="C67:G67"/>
    <mergeCell ref="C71:G71"/>
    <mergeCell ref="C75:G75"/>
    <mergeCell ref="C79:G79"/>
    <mergeCell ref="C94:G94"/>
    <mergeCell ref="C98:G98"/>
    <mergeCell ref="C107:G107"/>
    <mergeCell ref="C111:G111"/>
    <mergeCell ref="C263:G263"/>
    <mergeCell ref="C121:G121"/>
    <mergeCell ref="C128:G128"/>
    <mergeCell ref="C147:G147"/>
    <mergeCell ref="C176:G176"/>
    <mergeCell ref="C200:G200"/>
    <mergeCell ref="C219:G219"/>
    <mergeCell ref="C223:G223"/>
    <mergeCell ref="C233:G233"/>
    <mergeCell ref="C251:G251"/>
    <mergeCell ref="C252:G252"/>
    <mergeCell ref="C255:G255"/>
    <mergeCell ref="C270:G270"/>
    <mergeCell ref="C282:G282"/>
    <mergeCell ref="C294:G294"/>
    <mergeCell ref="C304:G304"/>
    <mergeCell ref="C305:G305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&amp;LSO-01.2.2 Kanalizační přípojky dešťové&amp;C&amp;P/&amp;N&amp;Rkvěten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70</v>
      </c>
      <c r="C3" s="257" t="s">
        <v>71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72</v>
      </c>
      <c r="C4" s="260" t="s">
        <v>71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91</v>
      </c>
      <c r="C8" s="180" t="s">
        <v>92</v>
      </c>
      <c r="D8" s="167"/>
      <c r="E8" s="168"/>
      <c r="F8" s="169"/>
      <c r="G8" s="169">
        <f>SUMIF(AG9:AG202,"&lt;&gt;NOR",G9:G202)</f>
        <v>0</v>
      </c>
      <c r="H8" s="169"/>
      <c r="I8" s="169">
        <f>SUM(I9:I202)</f>
        <v>0</v>
      </c>
      <c r="J8" s="169"/>
      <c r="K8" s="169">
        <f>SUM(K9:K202)</f>
        <v>0</v>
      </c>
      <c r="L8" s="169"/>
      <c r="M8" s="169">
        <f>SUM(M9:M202)</f>
        <v>0</v>
      </c>
      <c r="N8" s="169"/>
      <c r="O8" s="169">
        <f>SUM(O9:O202)</f>
        <v>365.57</v>
      </c>
      <c r="P8" s="169"/>
      <c r="Q8" s="169">
        <f>SUM(Q9:Q202)</f>
        <v>0</v>
      </c>
      <c r="R8" s="169"/>
      <c r="S8" s="169"/>
      <c r="T8" s="170"/>
      <c r="U8" s="164"/>
      <c r="V8" s="164">
        <f>SUM(V9:V202)</f>
        <v>676.31999999999994</v>
      </c>
      <c r="W8" s="164"/>
      <c r="AG8" t="s">
        <v>162</v>
      </c>
    </row>
    <row r="9" spans="1:60" ht="20.399999999999999" outlineLevel="1" x14ac:dyDescent="0.25">
      <c r="A9" s="171">
        <v>1</v>
      </c>
      <c r="B9" s="172" t="s">
        <v>202</v>
      </c>
      <c r="C9" s="181" t="s">
        <v>203</v>
      </c>
      <c r="D9" s="173" t="s">
        <v>204</v>
      </c>
      <c r="E9" s="174">
        <v>770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205</v>
      </c>
      <c r="S9" s="176" t="s">
        <v>206</v>
      </c>
      <c r="T9" s="177" t="s">
        <v>206</v>
      </c>
      <c r="U9" s="163">
        <v>0.20300000000000001</v>
      </c>
      <c r="V9" s="163">
        <f>ROUND(E9*U9,2)</f>
        <v>156.31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63" t="s">
        <v>208</v>
      </c>
      <c r="D10" s="264"/>
      <c r="E10" s="264"/>
      <c r="F10" s="264"/>
      <c r="G10" s="264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209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78" t="str">
        <f>C10</f>
        <v>na vzdálenost (výšku) od hladiny vody v jímce po výšku roviny proložené osou nejvyššího bodu výtlačného potrubí, odpadní potrubí v délce do 20 m,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254" t="s">
        <v>210</v>
      </c>
      <c r="D11" s="255"/>
      <c r="E11" s="255"/>
      <c r="F11" s="255"/>
      <c r="G11" s="255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170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91" t="s">
        <v>942</v>
      </c>
      <c r="D12" s="185"/>
      <c r="E12" s="186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212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92" t="s">
        <v>213</v>
      </c>
      <c r="D13" s="187"/>
      <c r="E13" s="188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212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93" t="s">
        <v>943</v>
      </c>
      <c r="D14" s="187"/>
      <c r="E14" s="188">
        <v>272.70999999999998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212</v>
      </c>
      <c r="AH14" s="154">
        <v>2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3" t="s">
        <v>944</v>
      </c>
      <c r="D15" s="187"/>
      <c r="E15" s="188">
        <v>10.9084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212</v>
      </c>
      <c r="AH15" s="154">
        <v>2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93" t="s">
        <v>216</v>
      </c>
      <c r="D16" s="187"/>
      <c r="E16" s="188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212</v>
      </c>
      <c r="AH16" s="154">
        <v>2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2" t="s">
        <v>217</v>
      </c>
      <c r="D17" s="187"/>
      <c r="E17" s="188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212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91" t="s">
        <v>218</v>
      </c>
      <c r="D18" s="185"/>
      <c r="E18" s="186">
        <v>770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212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0.399999999999999" outlineLevel="1" x14ac:dyDescent="0.25">
      <c r="A19" s="171">
        <v>2</v>
      </c>
      <c r="B19" s="172" t="s">
        <v>219</v>
      </c>
      <c r="C19" s="181" t="s">
        <v>220</v>
      </c>
      <c r="D19" s="173" t="s">
        <v>221</v>
      </c>
      <c r="E19" s="174">
        <v>77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205</v>
      </c>
      <c r="S19" s="176" t="s">
        <v>206</v>
      </c>
      <c r="T19" s="177" t="s">
        <v>206</v>
      </c>
      <c r="U19" s="163">
        <v>0</v>
      </c>
      <c r="V19" s="163">
        <f>ROUND(E19*U19,2)</f>
        <v>0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207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1" outlineLevel="1" x14ac:dyDescent="0.25">
      <c r="A20" s="161"/>
      <c r="B20" s="162"/>
      <c r="C20" s="263" t="s">
        <v>222</v>
      </c>
      <c r="D20" s="264"/>
      <c r="E20" s="264"/>
      <c r="F20" s="264"/>
      <c r="G20" s="264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209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78" t="str">
        <f>C20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91" t="s">
        <v>942</v>
      </c>
      <c r="D21" s="185"/>
      <c r="E21" s="18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212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92" t="s">
        <v>213</v>
      </c>
      <c r="D22" s="187"/>
      <c r="E22" s="188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212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93" t="s">
        <v>943</v>
      </c>
      <c r="D23" s="187"/>
      <c r="E23" s="188">
        <v>272.70999999999998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212</v>
      </c>
      <c r="AH23" s="154">
        <v>2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93" t="s">
        <v>944</v>
      </c>
      <c r="D24" s="187"/>
      <c r="E24" s="188">
        <v>10.9084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212</v>
      </c>
      <c r="AH24" s="154">
        <v>2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92" t="s">
        <v>217</v>
      </c>
      <c r="D25" s="187"/>
      <c r="E25" s="188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212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91" t="s">
        <v>223</v>
      </c>
      <c r="D26" s="185"/>
      <c r="E26" s="186">
        <v>77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212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0.399999999999999" outlineLevel="1" x14ac:dyDescent="0.25">
      <c r="A27" s="171">
        <v>3</v>
      </c>
      <c r="B27" s="172" t="s">
        <v>224</v>
      </c>
      <c r="C27" s="181" t="s">
        <v>225</v>
      </c>
      <c r="D27" s="173" t="s">
        <v>226</v>
      </c>
      <c r="E27" s="174">
        <v>16.2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1.0699999999999999E-2</v>
      </c>
      <c r="O27" s="176">
        <f>ROUND(E27*N27,2)</f>
        <v>0.17</v>
      </c>
      <c r="P27" s="176">
        <v>0</v>
      </c>
      <c r="Q27" s="176">
        <f>ROUND(E27*P27,2)</f>
        <v>0</v>
      </c>
      <c r="R27" s="176" t="s">
        <v>205</v>
      </c>
      <c r="S27" s="176" t="s">
        <v>206</v>
      </c>
      <c r="T27" s="177" t="s">
        <v>206</v>
      </c>
      <c r="U27" s="163">
        <v>0.90800000000000003</v>
      </c>
      <c r="V27" s="163">
        <f>ROUND(E27*U27,2)</f>
        <v>14.71</v>
      </c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207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1" outlineLevel="1" x14ac:dyDescent="0.25">
      <c r="A28" s="161"/>
      <c r="B28" s="162"/>
      <c r="C28" s="263" t="s">
        <v>227</v>
      </c>
      <c r="D28" s="264"/>
      <c r="E28" s="264"/>
      <c r="F28" s="264"/>
      <c r="G28" s="264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209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78" t="str">
        <f>C28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91" t="s">
        <v>945</v>
      </c>
      <c r="D29" s="185"/>
      <c r="E29" s="186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212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91" t="s">
        <v>946</v>
      </c>
      <c r="D30" s="185"/>
      <c r="E30" s="186">
        <v>5.4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212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1" t="s">
        <v>947</v>
      </c>
      <c r="D31" s="185"/>
      <c r="E31" s="186">
        <v>1.8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212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91" t="s">
        <v>948</v>
      </c>
      <c r="D32" s="185"/>
      <c r="E32" s="186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212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91" t="s">
        <v>949</v>
      </c>
      <c r="D33" s="185"/>
      <c r="E33" s="186">
        <v>6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212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191" t="s">
        <v>950</v>
      </c>
      <c r="D34" s="185"/>
      <c r="E34" s="186">
        <v>0.6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212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191" t="s">
        <v>951</v>
      </c>
      <c r="D35" s="185"/>
      <c r="E35" s="186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212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191" t="s">
        <v>952</v>
      </c>
      <c r="D36" s="185"/>
      <c r="E36" s="186">
        <v>0.8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212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91" t="s">
        <v>953</v>
      </c>
      <c r="D37" s="185"/>
      <c r="E37" s="186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212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91" t="s">
        <v>954</v>
      </c>
      <c r="D38" s="185"/>
      <c r="E38" s="186">
        <v>0.8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212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61"/>
      <c r="B39" s="162"/>
      <c r="C39" s="191" t="s">
        <v>955</v>
      </c>
      <c r="D39" s="185"/>
      <c r="E39" s="186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212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1" t="s">
        <v>952</v>
      </c>
      <c r="D40" s="185"/>
      <c r="E40" s="186">
        <v>0.8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212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71">
        <v>4</v>
      </c>
      <c r="B41" s="172" t="s">
        <v>235</v>
      </c>
      <c r="C41" s="181" t="s">
        <v>236</v>
      </c>
      <c r="D41" s="173" t="s">
        <v>226</v>
      </c>
      <c r="E41" s="174">
        <v>9.8000000000000007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2.478E-2</v>
      </c>
      <c r="O41" s="176">
        <f>ROUND(E41*N41,2)</f>
        <v>0.24</v>
      </c>
      <c r="P41" s="176">
        <v>0</v>
      </c>
      <c r="Q41" s="176">
        <f>ROUND(E41*P41,2)</f>
        <v>0</v>
      </c>
      <c r="R41" s="176" t="s">
        <v>205</v>
      </c>
      <c r="S41" s="176" t="s">
        <v>206</v>
      </c>
      <c r="T41" s="177" t="s">
        <v>206</v>
      </c>
      <c r="U41" s="163">
        <v>0.54700000000000004</v>
      </c>
      <c r="V41" s="163">
        <f>ROUND(E41*U41,2)</f>
        <v>5.36</v>
      </c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207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ht="21" outlineLevel="1" x14ac:dyDescent="0.25">
      <c r="A42" s="161"/>
      <c r="B42" s="162"/>
      <c r="C42" s="263" t="s">
        <v>227</v>
      </c>
      <c r="D42" s="264"/>
      <c r="E42" s="264"/>
      <c r="F42" s="264"/>
      <c r="G42" s="264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209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78" t="str">
        <f>C42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191" t="s">
        <v>945</v>
      </c>
      <c r="D43" s="185"/>
      <c r="E43" s="18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212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191" t="s">
        <v>956</v>
      </c>
      <c r="D44" s="185"/>
      <c r="E44" s="186">
        <v>1.8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212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1" t="s">
        <v>957</v>
      </c>
      <c r="D45" s="185"/>
      <c r="E45" s="186">
        <v>1.8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212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61"/>
      <c r="B46" s="162"/>
      <c r="C46" s="191" t="s">
        <v>958</v>
      </c>
      <c r="D46" s="185"/>
      <c r="E46" s="186">
        <v>1.8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212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61"/>
      <c r="B47" s="162"/>
      <c r="C47" s="191" t="s">
        <v>948</v>
      </c>
      <c r="D47" s="185"/>
      <c r="E47" s="186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212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191" t="s">
        <v>959</v>
      </c>
      <c r="D48" s="185"/>
      <c r="E48" s="186">
        <v>1.2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212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91" t="s">
        <v>960</v>
      </c>
      <c r="D49" s="185"/>
      <c r="E49" s="186">
        <v>2.4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212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61"/>
      <c r="B50" s="162"/>
      <c r="C50" s="191" t="s">
        <v>955</v>
      </c>
      <c r="D50" s="185"/>
      <c r="E50" s="186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212</v>
      </c>
      <c r="AH50" s="154">
        <v>0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61"/>
      <c r="B51" s="162"/>
      <c r="C51" s="191" t="s">
        <v>961</v>
      </c>
      <c r="D51" s="185"/>
      <c r="E51" s="186">
        <v>0.8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212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71">
        <v>5</v>
      </c>
      <c r="B52" s="172" t="s">
        <v>242</v>
      </c>
      <c r="C52" s="181" t="s">
        <v>243</v>
      </c>
      <c r="D52" s="173" t="s">
        <v>244</v>
      </c>
      <c r="E52" s="174">
        <v>72.736000000000004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205</v>
      </c>
      <c r="S52" s="176" t="s">
        <v>206</v>
      </c>
      <c r="T52" s="177" t="s">
        <v>206</v>
      </c>
      <c r="U52" s="163">
        <v>1.7629999999999999</v>
      </c>
      <c r="V52" s="163">
        <f>ROUND(E52*U52,2)</f>
        <v>128.22999999999999</v>
      </c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207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263" t="s">
        <v>245</v>
      </c>
      <c r="D53" s="264"/>
      <c r="E53" s="264"/>
      <c r="F53" s="264"/>
      <c r="G53" s="264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209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61"/>
      <c r="B54" s="162"/>
      <c r="C54" s="191" t="s">
        <v>962</v>
      </c>
      <c r="D54" s="185"/>
      <c r="E54" s="186">
        <v>44.351999999999997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212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191" t="s">
        <v>963</v>
      </c>
      <c r="D55" s="185"/>
      <c r="E55" s="186">
        <v>17.664000000000001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212</v>
      </c>
      <c r="AH55" s="154">
        <v>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1" t="s">
        <v>964</v>
      </c>
      <c r="D56" s="185"/>
      <c r="E56" s="186">
        <v>2.8159999999999998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212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91" t="s">
        <v>965</v>
      </c>
      <c r="D57" s="185"/>
      <c r="E57" s="186">
        <v>2.2719999999999998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212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91" t="s">
        <v>966</v>
      </c>
      <c r="D58" s="185"/>
      <c r="E58" s="186">
        <v>5.6319999999999997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212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71">
        <v>6</v>
      </c>
      <c r="B59" s="172" t="s">
        <v>249</v>
      </c>
      <c r="C59" s="181" t="s">
        <v>250</v>
      </c>
      <c r="D59" s="173" t="s">
        <v>244</v>
      </c>
      <c r="E59" s="174">
        <v>146.46628999999999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 t="s">
        <v>205</v>
      </c>
      <c r="S59" s="176" t="s">
        <v>206</v>
      </c>
      <c r="T59" s="177" t="s">
        <v>206</v>
      </c>
      <c r="U59" s="163">
        <v>0.16</v>
      </c>
      <c r="V59" s="163">
        <f>ROUND(E59*U59,2)</f>
        <v>23.43</v>
      </c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207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ht="21" outlineLevel="1" x14ac:dyDescent="0.25">
      <c r="A60" s="161"/>
      <c r="B60" s="162"/>
      <c r="C60" s="263" t="s">
        <v>251</v>
      </c>
      <c r="D60" s="264"/>
      <c r="E60" s="264"/>
      <c r="F60" s="264"/>
      <c r="G60" s="264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209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78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92" t="s">
        <v>213</v>
      </c>
      <c r="D61" s="187"/>
      <c r="E61" s="188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212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193" t="s">
        <v>967</v>
      </c>
      <c r="D62" s="187"/>
      <c r="E62" s="188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212</v>
      </c>
      <c r="AH62" s="154">
        <v>2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61"/>
      <c r="B63" s="162"/>
      <c r="C63" s="193" t="s">
        <v>968</v>
      </c>
      <c r="D63" s="187"/>
      <c r="E63" s="188">
        <v>89.794319999999999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212</v>
      </c>
      <c r="AH63" s="154">
        <v>2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93" t="s">
        <v>969</v>
      </c>
      <c r="D64" s="187"/>
      <c r="E64" s="188">
        <v>29.835719999999998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212</v>
      </c>
      <c r="AH64" s="154">
        <v>2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93" t="s">
        <v>970</v>
      </c>
      <c r="D65" s="187"/>
      <c r="E65" s="188">
        <v>63.054070000000003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212</v>
      </c>
      <c r="AH65" s="154">
        <v>2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61"/>
      <c r="B66" s="162"/>
      <c r="C66" s="193" t="s">
        <v>971</v>
      </c>
      <c r="D66" s="187"/>
      <c r="E66" s="188">
        <v>9.0304000000000002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212</v>
      </c>
      <c r="AH66" s="154">
        <v>2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193" t="s">
        <v>972</v>
      </c>
      <c r="D67" s="187"/>
      <c r="E67" s="188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212</v>
      </c>
      <c r="AH67" s="154">
        <v>2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193" t="s">
        <v>973</v>
      </c>
      <c r="D68" s="187"/>
      <c r="E68" s="188">
        <v>34.491379999999999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212</v>
      </c>
      <c r="AH68" s="154">
        <v>2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193" t="s">
        <v>974</v>
      </c>
      <c r="D69" s="187"/>
      <c r="E69" s="188">
        <v>39.755209999999998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212</v>
      </c>
      <c r="AH69" s="154">
        <v>2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5">
      <c r="A70" s="161"/>
      <c r="B70" s="162"/>
      <c r="C70" s="193" t="s">
        <v>975</v>
      </c>
      <c r="D70" s="187"/>
      <c r="E70" s="188">
        <v>5.2480000000000002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212</v>
      </c>
      <c r="AH70" s="154">
        <v>2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193" t="s">
        <v>976</v>
      </c>
      <c r="D71" s="187"/>
      <c r="E71" s="188">
        <v>8.1319999999999997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212</v>
      </c>
      <c r="AH71" s="154">
        <v>2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193" t="s">
        <v>977</v>
      </c>
      <c r="D72" s="187"/>
      <c r="E72" s="188">
        <v>6.1375999999999999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212</v>
      </c>
      <c r="AH72" s="154">
        <v>2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193" t="s">
        <v>276</v>
      </c>
      <c r="D73" s="187"/>
      <c r="E73" s="188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212</v>
      </c>
      <c r="AH73" s="154">
        <v>2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61"/>
      <c r="B74" s="162"/>
      <c r="C74" s="193" t="s">
        <v>277</v>
      </c>
      <c r="D74" s="187"/>
      <c r="E74" s="188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212</v>
      </c>
      <c r="AH74" s="154">
        <v>2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193" t="s">
        <v>279</v>
      </c>
      <c r="D75" s="187"/>
      <c r="E75" s="188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212</v>
      </c>
      <c r="AH75" s="154">
        <v>2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93" t="s">
        <v>978</v>
      </c>
      <c r="D76" s="187"/>
      <c r="E76" s="188">
        <v>-61.158900000000003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212</v>
      </c>
      <c r="AH76" s="154">
        <v>2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193" t="s">
        <v>979</v>
      </c>
      <c r="D77" s="187"/>
      <c r="E77" s="188">
        <v>-0.13200000000000001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212</v>
      </c>
      <c r="AH77" s="154">
        <v>2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61"/>
      <c r="B78" s="162"/>
      <c r="C78" s="193" t="s">
        <v>980</v>
      </c>
      <c r="D78" s="187"/>
      <c r="E78" s="188">
        <v>-22.807400000000001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212</v>
      </c>
      <c r="AH78" s="154">
        <v>2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193" t="s">
        <v>981</v>
      </c>
      <c r="D79" s="187"/>
      <c r="E79" s="188">
        <v>-1.6279999999999999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212</v>
      </c>
      <c r="AH79" s="154">
        <v>2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93" t="s">
        <v>982</v>
      </c>
      <c r="D80" s="187"/>
      <c r="E80" s="188">
        <v>-2.464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212</v>
      </c>
      <c r="AH80" s="154">
        <v>2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61"/>
      <c r="B81" s="162"/>
      <c r="C81" s="193" t="s">
        <v>983</v>
      </c>
      <c r="D81" s="187"/>
      <c r="E81" s="188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212</v>
      </c>
      <c r="AH81" s="154">
        <v>2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61"/>
      <c r="B82" s="162"/>
      <c r="C82" s="193" t="s">
        <v>984</v>
      </c>
      <c r="D82" s="187"/>
      <c r="E82" s="188">
        <v>-0.4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212</v>
      </c>
      <c r="AH82" s="154">
        <v>2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193" t="s">
        <v>985</v>
      </c>
      <c r="D83" s="187"/>
      <c r="E83" s="188">
        <v>-1.6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212</v>
      </c>
      <c r="AH83" s="154">
        <v>2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93" t="s">
        <v>276</v>
      </c>
      <c r="D84" s="187"/>
      <c r="E84" s="188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212</v>
      </c>
      <c r="AH84" s="154">
        <v>2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61"/>
      <c r="B85" s="162"/>
      <c r="C85" s="194" t="s">
        <v>287</v>
      </c>
      <c r="D85" s="189"/>
      <c r="E85" s="190">
        <v>195.28838999999999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212</v>
      </c>
      <c r="AH85" s="154">
        <v>3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192" t="s">
        <v>217</v>
      </c>
      <c r="D86" s="187"/>
      <c r="E86" s="188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212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91" t="s">
        <v>986</v>
      </c>
      <c r="D87" s="185"/>
      <c r="E87" s="186">
        <v>146.46628999999999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212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71">
        <v>7</v>
      </c>
      <c r="B88" s="172" t="s">
        <v>289</v>
      </c>
      <c r="C88" s="181" t="s">
        <v>290</v>
      </c>
      <c r="D88" s="173" t="s">
        <v>244</v>
      </c>
      <c r="E88" s="174">
        <v>48.822099999999999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205</v>
      </c>
      <c r="S88" s="176" t="s">
        <v>206</v>
      </c>
      <c r="T88" s="177" t="s">
        <v>206</v>
      </c>
      <c r="U88" s="163">
        <v>0.53</v>
      </c>
      <c r="V88" s="163">
        <f>ROUND(E88*U88,2)</f>
        <v>25.88</v>
      </c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207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ht="21" outlineLevel="1" x14ac:dyDescent="0.25">
      <c r="A89" s="161"/>
      <c r="B89" s="162"/>
      <c r="C89" s="263" t="s">
        <v>251</v>
      </c>
      <c r="D89" s="264"/>
      <c r="E89" s="264"/>
      <c r="F89" s="264"/>
      <c r="G89" s="264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209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78" t="str">
        <f>C89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191" t="s">
        <v>291</v>
      </c>
      <c r="D90" s="185"/>
      <c r="E90" s="186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212</v>
      </c>
      <c r="AH90" s="154">
        <v>0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91" t="s">
        <v>987</v>
      </c>
      <c r="D91" s="185"/>
      <c r="E91" s="186">
        <v>48.822099999999999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212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71">
        <v>8</v>
      </c>
      <c r="B92" s="172" t="s">
        <v>988</v>
      </c>
      <c r="C92" s="181" t="s">
        <v>989</v>
      </c>
      <c r="D92" s="173" t="s">
        <v>298</v>
      </c>
      <c r="E92" s="174">
        <v>499.58780999999999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9.8999999999999999E-4</v>
      </c>
      <c r="O92" s="176">
        <f>ROUND(E92*N92,2)</f>
        <v>0.49</v>
      </c>
      <c r="P92" s="176">
        <v>0</v>
      </c>
      <c r="Q92" s="176">
        <f>ROUND(E92*P92,2)</f>
        <v>0</v>
      </c>
      <c r="R92" s="176" t="s">
        <v>205</v>
      </c>
      <c r="S92" s="176" t="s">
        <v>206</v>
      </c>
      <c r="T92" s="177" t="s">
        <v>206</v>
      </c>
      <c r="U92" s="163">
        <v>0.23599999999999999</v>
      </c>
      <c r="V92" s="163">
        <f>ROUND(E92*U92,2)</f>
        <v>117.9</v>
      </c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207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61"/>
      <c r="B93" s="162"/>
      <c r="C93" s="263" t="s">
        <v>299</v>
      </c>
      <c r="D93" s="264"/>
      <c r="E93" s="264"/>
      <c r="F93" s="264"/>
      <c r="G93" s="264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209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61"/>
      <c r="B94" s="162"/>
      <c r="C94" s="191" t="s">
        <v>703</v>
      </c>
      <c r="D94" s="185"/>
      <c r="E94" s="186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212</v>
      </c>
      <c r="AH94" s="154">
        <v>0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61"/>
      <c r="B95" s="162"/>
      <c r="C95" s="191" t="s">
        <v>945</v>
      </c>
      <c r="D95" s="185"/>
      <c r="E95" s="186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212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91" t="s">
        <v>990</v>
      </c>
      <c r="D96" s="185"/>
      <c r="E96" s="186">
        <v>149.65719999999999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212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61"/>
      <c r="B97" s="162"/>
      <c r="C97" s="191" t="s">
        <v>991</v>
      </c>
      <c r="D97" s="185"/>
      <c r="E97" s="186">
        <v>49.726199999999999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212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0.399999999999999" outlineLevel="1" x14ac:dyDescent="0.25">
      <c r="A98" s="161"/>
      <c r="B98" s="162"/>
      <c r="C98" s="191" t="s">
        <v>992</v>
      </c>
      <c r="D98" s="185"/>
      <c r="E98" s="186">
        <v>105.09011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212</v>
      </c>
      <c r="AH98" s="154">
        <v>0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61"/>
      <c r="B99" s="162"/>
      <c r="C99" s="191" t="s">
        <v>993</v>
      </c>
      <c r="D99" s="185"/>
      <c r="E99" s="186">
        <v>22.576000000000001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212</v>
      </c>
      <c r="AH99" s="154">
        <v>0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191" t="s">
        <v>948</v>
      </c>
      <c r="D100" s="185"/>
      <c r="E100" s="186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212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91" t="s">
        <v>994</v>
      </c>
      <c r="D101" s="185"/>
      <c r="E101" s="186">
        <v>57.48563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212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5">
      <c r="A102" s="161"/>
      <c r="B102" s="162"/>
      <c r="C102" s="191" t="s">
        <v>995</v>
      </c>
      <c r="D102" s="185"/>
      <c r="E102" s="186">
        <v>66.258679999999998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212</v>
      </c>
      <c r="AH102" s="154">
        <v>0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191" t="s">
        <v>996</v>
      </c>
      <c r="D103" s="185"/>
      <c r="E103" s="186">
        <v>13.12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212</v>
      </c>
      <c r="AH103" s="154">
        <v>0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1" t="s">
        <v>997</v>
      </c>
      <c r="D104" s="185"/>
      <c r="E104" s="186">
        <v>20.329999999999998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212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5">
      <c r="A105" s="161"/>
      <c r="B105" s="162"/>
      <c r="C105" s="191" t="s">
        <v>998</v>
      </c>
      <c r="D105" s="185"/>
      <c r="E105" s="186">
        <v>15.343999999999999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212</v>
      </c>
      <c r="AH105" s="154">
        <v>0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71">
        <v>9</v>
      </c>
      <c r="B106" s="172" t="s">
        <v>999</v>
      </c>
      <c r="C106" s="181" t="s">
        <v>1000</v>
      </c>
      <c r="D106" s="173" t="s">
        <v>298</v>
      </c>
      <c r="E106" s="174">
        <v>499.58780999999999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6" t="s">
        <v>205</v>
      </c>
      <c r="S106" s="176" t="s">
        <v>206</v>
      </c>
      <c r="T106" s="177" t="s">
        <v>206</v>
      </c>
      <c r="U106" s="163">
        <v>7.0000000000000007E-2</v>
      </c>
      <c r="V106" s="163">
        <f>ROUND(E106*U106,2)</f>
        <v>34.97</v>
      </c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207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5">
      <c r="A107" s="161"/>
      <c r="B107" s="162"/>
      <c r="C107" s="263" t="s">
        <v>338</v>
      </c>
      <c r="D107" s="264"/>
      <c r="E107" s="264"/>
      <c r="F107" s="264"/>
      <c r="G107" s="264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209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5">
      <c r="A108" s="161"/>
      <c r="B108" s="162"/>
      <c r="C108" s="191" t="s">
        <v>1001</v>
      </c>
      <c r="D108" s="185"/>
      <c r="E108" s="186">
        <v>499.58780999999999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212</v>
      </c>
      <c r="AH108" s="154">
        <v>5</v>
      </c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71">
        <v>10</v>
      </c>
      <c r="B109" s="172" t="s">
        <v>343</v>
      </c>
      <c r="C109" s="181" t="s">
        <v>344</v>
      </c>
      <c r="D109" s="173" t="s">
        <v>244</v>
      </c>
      <c r="E109" s="174">
        <v>73.233149999999995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 t="s">
        <v>205</v>
      </c>
      <c r="S109" s="176" t="s">
        <v>206</v>
      </c>
      <c r="T109" s="177" t="s">
        <v>206</v>
      </c>
      <c r="U109" s="163">
        <v>0.34499999999999997</v>
      </c>
      <c r="V109" s="163">
        <f>ROUND(E109*U109,2)</f>
        <v>25.27</v>
      </c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207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61"/>
      <c r="B110" s="162"/>
      <c r="C110" s="263" t="s">
        <v>345</v>
      </c>
      <c r="D110" s="264"/>
      <c r="E110" s="264"/>
      <c r="F110" s="264"/>
      <c r="G110" s="264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209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61"/>
      <c r="B111" s="162"/>
      <c r="C111" s="192" t="s">
        <v>213</v>
      </c>
      <c r="D111" s="187"/>
      <c r="E111" s="188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212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5">
      <c r="A112" s="161"/>
      <c r="B112" s="162"/>
      <c r="C112" s="193" t="s">
        <v>967</v>
      </c>
      <c r="D112" s="187"/>
      <c r="E112" s="188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212</v>
      </c>
      <c r="AH112" s="154">
        <v>2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193" t="s">
        <v>968</v>
      </c>
      <c r="D113" s="187"/>
      <c r="E113" s="188">
        <v>89.794319999999999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212</v>
      </c>
      <c r="AH113" s="154">
        <v>2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61"/>
      <c r="B114" s="162"/>
      <c r="C114" s="193" t="s">
        <v>969</v>
      </c>
      <c r="D114" s="187"/>
      <c r="E114" s="188">
        <v>29.835719999999998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212</v>
      </c>
      <c r="AH114" s="154">
        <v>2</v>
      </c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5">
      <c r="A115" s="161"/>
      <c r="B115" s="162"/>
      <c r="C115" s="193" t="s">
        <v>970</v>
      </c>
      <c r="D115" s="187"/>
      <c r="E115" s="188">
        <v>63.054070000000003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212</v>
      </c>
      <c r="AH115" s="154">
        <v>2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5">
      <c r="A116" s="161"/>
      <c r="B116" s="162"/>
      <c r="C116" s="193" t="s">
        <v>971</v>
      </c>
      <c r="D116" s="187"/>
      <c r="E116" s="188">
        <v>9.0304000000000002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212</v>
      </c>
      <c r="AH116" s="154">
        <v>2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61"/>
      <c r="B117" s="162"/>
      <c r="C117" s="193" t="s">
        <v>972</v>
      </c>
      <c r="D117" s="187"/>
      <c r="E117" s="188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212</v>
      </c>
      <c r="AH117" s="154">
        <v>2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5">
      <c r="A118" s="161"/>
      <c r="B118" s="162"/>
      <c r="C118" s="193" t="s">
        <v>973</v>
      </c>
      <c r="D118" s="187"/>
      <c r="E118" s="188">
        <v>34.491379999999999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212</v>
      </c>
      <c r="AH118" s="154">
        <v>2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61"/>
      <c r="B119" s="162"/>
      <c r="C119" s="193" t="s">
        <v>974</v>
      </c>
      <c r="D119" s="187"/>
      <c r="E119" s="188">
        <v>39.755209999999998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212</v>
      </c>
      <c r="AH119" s="154">
        <v>2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5">
      <c r="A120" s="161"/>
      <c r="B120" s="162"/>
      <c r="C120" s="193" t="s">
        <v>975</v>
      </c>
      <c r="D120" s="187"/>
      <c r="E120" s="188">
        <v>5.2480000000000002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212</v>
      </c>
      <c r="AH120" s="154">
        <v>2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61"/>
      <c r="B121" s="162"/>
      <c r="C121" s="193" t="s">
        <v>976</v>
      </c>
      <c r="D121" s="187"/>
      <c r="E121" s="188">
        <v>8.1319999999999997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212</v>
      </c>
      <c r="AH121" s="154">
        <v>2</v>
      </c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61"/>
      <c r="B122" s="162"/>
      <c r="C122" s="193" t="s">
        <v>977</v>
      </c>
      <c r="D122" s="187"/>
      <c r="E122" s="188">
        <v>6.1375999999999999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212</v>
      </c>
      <c r="AH122" s="154">
        <v>2</v>
      </c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5">
      <c r="A123" s="161"/>
      <c r="B123" s="162"/>
      <c r="C123" s="193" t="s">
        <v>276</v>
      </c>
      <c r="D123" s="187"/>
      <c r="E123" s="188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212</v>
      </c>
      <c r="AH123" s="154">
        <v>2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5">
      <c r="A124" s="161"/>
      <c r="B124" s="162"/>
      <c r="C124" s="193" t="s">
        <v>277</v>
      </c>
      <c r="D124" s="187"/>
      <c r="E124" s="188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212</v>
      </c>
      <c r="AH124" s="154">
        <v>2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5">
      <c r="A125" s="161"/>
      <c r="B125" s="162"/>
      <c r="C125" s="193" t="s">
        <v>279</v>
      </c>
      <c r="D125" s="187"/>
      <c r="E125" s="188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212</v>
      </c>
      <c r="AH125" s="154">
        <v>2</v>
      </c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61"/>
      <c r="B126" s="162"/>
      <c r="C126" s="193" t="s">
        <v>978</v>
      </c>
      <c r="D126" s="187"/>
      <c r="E126" s="188">
        <v>-61.158900000000003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212</v>
      </c>
      <c r="AH126" s="154">
        <v>2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61"/>
      <c r="B127" s="162"/>
      <c r="C127" s="193" t="s">
        <v>979</v>
      </c>
      <c r="D127" s="187"/>
      <c r="E127" s="188">
        <v>-0.13200000000000001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212</v>
      </c>
      <c r="AH127" s="154">
        <v>2</v>
      </c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5">
      <c r="A128" s="161"/>
      <c r="B128" s="162"/>
      <c r="C128" s="193" t="s">
        <v>980</v>
      </c>
      <c r="D128" s="187"/>
      <c r="E128" s="188">
        <v>-22.807400000000001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212</v>
      </c>
      <c r="AH128" s="154">
        <v>2</v>
      </c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61"/>
      <c r="B129" s="162"/>
      <c r="C129" s="193" t="s">
        <v>981</v>
      </c>
      <c r="D129" s="187"/>
      <c r="E129" s="188">
        <v>-1.6279999999999999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212</v>
      </c>
      <c r="AH129" s="154">
        <v>2</v>
      </c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5">
      <c r="A130" s="161"/>
      <c r="B130" s="162"/>
      <c r="C130" s="193" t="s">
        <v>982</v>
      </c>
      <c r="D130" s="187"/>
      <c r="E130" s="188">
        <v>-2.464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 t="s">
        <v>212</v>
      </c>
      <c r="AH130" s="154">
        <v>2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5">
      <c r="A131" s="161"/>
      <c r="B131" s="162"/>
      <c r="C131" s="193" t="s">
        <v>983</v>
      </c>
      <c r="D131" s="187"/>
      <c r="E131" s="188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212</v>
      </c>
      <c r="AH131" s="154">
        <v>2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61"/>
      <c r="B132" s="162"/>
      <c r="C132" s="193" t="s">
        <v>984</v>
      </c>
      <c r="D132" s="187"/>
      <c r="E132" s="188">
        <v>-0.4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212</v>
      </c>
      <c r="AH132" s="154">
        <v>2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93" t="s">
        <v>985</v>
      </c>
      <c r="D133" s="187"/>
      <c r="E133" s="188">
        <v>-1.6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212</v>
      </c>
      <c r="AH133" s="154">
        <v>2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61"/>
      <c r="B134" s="162"/>
      <c r="C134" s="193" t="s">
        <v>276</v>
      </c>
      <c r="D134" s="187"/>
      <c r="E134" s="188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212</v>
      </c>
      <c r="AH134" s="154">
        <v>2</v>
      </c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61"/>
      <c r="B135" s="162"/>
      <c r="C135" s="194" t="s">
        <v>287</v>
      </c>
      <c r="D135" s="189"/>
      <c r="E135" s="190">
        <v>195.28838999999999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212</v>
      </c>
      <c r="AH135" s="154">
        <v>3</v>
      </c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5">
      <c r="A136" s="161"/>
      <c r="B136" s="162"/>
      <c r="C136" s="192" t="s">
        <v>217</v>
      </c>
      <c r="D136" s="187"/>
      <c r="E136" s="188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212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61"/>
      <c r="B137" s="162"/>
      <c r="C137" s="191" t="s">
        <v>1002</v>
      </c>
      <c r="D137" s="185"/>
      <c r="E137" s="186">
        <v>73.233149999999995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212</v>
      </c>
      <c r="AH137" s="154">
        <v>0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5">
      <c r="A138" s="171">
        <v>11</v>
      </c>
      <c r="B138" s="172" t="s">
        <v>368</v>
      </c>
      <c r="C138" s="181" t="s">
        <v>369</v>
      </c>
      <c r="D138" s="173" t="s">
        <v>244</v>
      </c>
      <c r="E138" s="174">
        <v>24.411049999999999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6" t="s">
        <v>205</v>
      </c>
      <c r="S138" s="176" t="s">
        <v>206</v>
      </c>
      <c r="T138" s="177" t="s">
        <v>206</v>
      </c>
      <c r="U138" s="163">
        <v>0.48399999999999999</v>
      </c>
      <c r="V138" s="163">
        <f>ROUND(E138*U138,2)</f>
        <v>11.81</v>
      </c>
      <c r="W138" s="163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207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5">
      <c r="A139" s="161"/>
      <c r="B139" s="162"/>
      <c r="C139" s="263" t="s">
        <v>345</v>
      </c>
      <c r="D139" s="264"/>
      <c r="E139" s="264"/>
      <c r="F139" s="264"/>
      <c r="G139" s="264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209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5">
      <c r="A140" s="161"/>
      <c r="B140" s="162"/>
      <c r="C140" s="191" t="s">
        <v>370</v>
      </c>
      <c r="D140" s="185"/>
      <c r="E140" s="186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212</v>
      </c>
      <c r="AH140" s="154">
        <v>0</v>
      </c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5">
      <c r="A141" s="161"/>
      <c r="B141" s="162"/>
      <c r="C141" s="191" t="s">
        <v>1003</v>
      </c>
      <c r="D141" s="185"/>
      <c r="E141" s="186">
        <v>24.411049999999999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212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71">
        <v>12</v>
      </c>
      <c r="B142" s="172" t="s">
        <v>380</v>
      </c>
      <c r="C142" s="181" t="s">
        <v>381</v>
      </c>
      <c r="D142" s="173" t="s">
        <v>244</v>
      </c>
      <c r="E142" s="174">
        <v>128.89034000000001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0</v>
      </c>
      <c r="O142" s="176">
        <f>ROUND(E142*N142,2)</f>
        <v>0</v>
      </c>
      <c r="P142" s="176">
        <v>0</v>
      </c>
      <c r="Q142" s="176">
        <f>ROUND(E142*P142,2)</f>
        <v>0</v>
      </c>
      <c r="R142" s="176" t="s">
        <v>205</v>
      </c>
      <c r="S142" s="176" t="s">
        <v>206</v>
      </c>
      <c r="T142" s="177" t="s">
        <v>206</v>
      </c>
      <c r="U142" s="163">
        <v>1.0999999999999999E-2</v>
      </c>
      <c r="V142" s="163">
        <f>ROUND(E142*U142,2)</f>
        <v>1.42</v>
      </c>
      <c r="W142" s="163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207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61"/>
      <c r="B143" s="162"/>
      <c r="C143" s="263" t="s">
        <v>382</v>
      </c>
      <c r="D143" s="264"/>
      <c r="E143" s="264"/>
      <c r="F143" s="264"/>
      <c r="G143" s="264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209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5">
      <c r="A144" s="161"/>
      <c r="B144" s="162"/>
      <c r="C144" s="192" t="s">
        <v>213</v>
      </c>
      <c r="D144" s="187"/>
      <c r="E144" s="188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212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5">
      <c r="A145" s="161"/>
      <c r="B145" s="162"/>
      <c r="C145" s="193" t="s">
        <v>1004</v>
      </c>
      <c r="D145" s="187"/>
      <c r="E145" s="188">
        <v>195.28838999999999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 t="s">
        <v>212</v>
      </c>
      <c r="AH145" s="154">
        <v>2</v>
      </c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5">
      <c r="A146" s="161"/>
      <c r="B146" s="162"/>
      <c r="C146" s="194" t="s">
        <v>287</v>
      </c>
      <c r="D146" s="189"/>
      <c r="E146" s="190">
        <v>195.28838999999999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212</v>
      </c>
      <c r="AH146" s="154">
        <v>3</v>
      </c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193" t="s">
        <v>1005</v>
      </c>
      <c r="D147" s="187"/>
      <c r="E147" s="188">
        <v>64.445170000000005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212</v>
      </c>
      <c r="AH147" s="154">
        <v>2</v>
      </c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61"/>
      <c r="B148" s="162"/>
      <c r="C148" s="194" t="s">
        <v>287</v>
      </c>
      <c r="D148" s="189"/>
      <c r="E148" s="190">
        <v>64.445170000000005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212</v>
      </c>
      <c r="AH148" s="154">
        <v>3</v>
      </c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61"/>
      <c r="B149" s="162"/>
      <c r="C149" s="192" t="s">
        <v>217</v>
      </c>
      <c r="D149" s="187"/>
      <c r="E149" s="188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212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61"/>
      <c r="B150" s="162"/>
      <c r="C150" s="191" t="s">
        <v>1006</v>
      </c>
      <c r="D150" s="185"/>
      <c r="E150" s="186">
        <v>128.89034000000001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212</v>
      </c>
      <c r="AH150" s="154">
        <v>0</v>
      </c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71">
        <v>13</v>
      </c>
      <c r="B151" s="172" t="s">
        <v>386</v>
      </c>
      <c r="C151" s="181" t="s">
        <v>387</v>
      </c>
      <c r="D151" s="173" t="s">
        <v>244</v>
      </c>
      <c r="E151" s="174">
        <v>82.021119999999996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205</v>
      </c>
      <c r="S151" s="176" t="s">
        <v>206</v>
      </c>
      <c r="T151" s="177" t="s">
        <v>206</v>
      </c>
      <c r="U151" s="163">
        <v>1.0999999999999999E-2</v>
      </c>
      <c r="V151" s="163">
        <f>ROUND(E151*U151,2)</f>
        <v>0.9</v>
      </c>
      <c r="W151" s="163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207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61"/>
      <c r="B152" s="162"/>
      <c r="C152" s="263" t="s">
        <v>388</v>
      </c>
      <c r="D152" s="264"/>
      <c r="E152" s="264"/>
      <c r="F152" s="264"/>
      <c r="G152" s="264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209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5">
      <c r="A153" s="161"/>
      <c r="B153" s="162"/>
      <c r="C153" s="191" t="s">
        <v>1007</v>
      </c>
      <c r="D153" s="185"/>
      <c r="E153" s="186">
        <v>146.46628999999999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212</v>
      </c>
      <c r="AH153" s="154">
        <v>0</v>
      </c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91" t="s">
        <v>1008</v>
      </c>
      <c r="D154" s="185"/>
      <c r="E154" s="186">
        <v>-64.445170000000005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212</v>
      </c>
      <c r="AH154" s="154">
        <v>0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71">
        <v>14</v>
      </c>
      <c r="B155" s="172" t="s">
        <v>391</v>
      </c>
      <c r="C155" s="181" t="s">
        <v>392</v>
      </c>
      <c r="D155" s="173" t="s">
        <v>244</v>
      </c>
      <c r="E155" s="174">
        <v>48.822099999999999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205</v>
      </c>
      <c r="S155" s="176" t="s">
        <v>206</v>
      </c>
      <c r="T155" s="177" t="s">
        <v>206</v>
      </c>
      <c r="U155" s="163">
        <v>1.2E-2</v>
      </c>
      <c r="V155" s="163">
        <f>ROUND(E155*U155,2)</f>
        <v>0.59</v>
      </c>
      <c r="W155" s="163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 t="s">
        <v>207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263" t="s">
        <v>382</v>
      </c>
      <c r="D156" s="264"/>
      <c r="E156" s="264"/>
      <c r="F156" s="264"/>
      <c r="G156" s="264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209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5">
      <c r="A157" s="161"/>
      <c r="B157" s="162"/>
      <c r="C157" s="191" t="s">
        <v>1009</v>
      </c>
      <c r="D157" s="185"/>
      <c r="E157" s="186">
        <v>48.822099999999999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212</v>
      </c>
      <c r="AH157" s="154">
        <v>0</v>
      </c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ht="20.399999999999999" outlineLevel="1" x14ac:dyDescent="0.25">
      <c r="A158" s="171">
        <v>15</v>
      </c>
      <c r="B158" s="172" t="s">
        <v>394</v>
      </c>
      <c r="C158" s="181" t="s">
        <v>395</v>
      </c>
      <c r="D158" s="173" t="s">
        <v>244</v>
      </c>
      <c r="E158" s="174">
        <v>64.445170000000005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6" t="s">
        <v>205</v>
      </c>
      <c r="S158" s="176" t="s">
        <v>206</v>
      </c>
      <c r="T158" s="177" t="s">
        <v>206</v>
      </c>
      <c r="U158" s="163">
        <v>5.2999999999999999E-2</v>
      </c>
      <c r="V158" s="163">
        <f>ROUND(E158*U158,2)</f>
        <v>3.42</v>
      </c>
      <c r="W158" s="163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396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5">
      <c r="A159" s="161"/>
      <c r="B159" s="162"/>
      <c r="C159" s="191" t="s">
        <v>1010</v>
      </c>
      <c r="D159" s="185"/>
      <c r="E159" s="186">
        <v>64.445170000000005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212</v>
      </c>
      <c r="AH159" s="154">
        <v>0</v>
      </c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ht="20.399999999999999" outlineLevel="1" x14ac:dyDescent="0.25">
      <c r="A160" s="171">
        <v>16</v>
      </c>
      <c r="B160" s="172" t="s">
        <v>398</v>
      </c>
      <c r="C160" s="181" t="s">
        <v>399</v>
      </c>
      <c r="D160" s="173" t="s">
        <v>244</v>
      </c>
      <c r="E160" s="174">
        <v>195.28838999999999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6" t="s">
        <v>205</v>
      </c>
      <c r="S160" s="176" t="s">
        <v>206</v>
      </c>
      <c r="T160" s="177" t="s">
        <v>206</v>
      </c>
      <c r="U160" s="163">
        <v>8.9999999999999993E-3</v>
      </c>
      <c r="V160" s="163">
        <f>ROUND(E160*U160,2)</f>
        <v>1.76</v>
      </c>
      <c r="W160" s="163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207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61"/>
      <c r="B161" s="162"/>
      <c r="C161" s="191" t="s">
        <v>1011</v>
      </c>
      <c r="D161" s="185"/>
      <c r="E161" s="186">
        <v>82.021119999999996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212</v>
      </c>
      <c r="AH161" s="154">
        <v>0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61"/>
      <c r="B162" s="162"/>
      <c r="C162" s="191" t="s">
        <v>1012</v>
      </c>
      <c r="D162" s="185"/>
      <c r="E162" s="186">
        <v>48.822099999999999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212</v>
      </c>
      <c r="AH162" s="154">
        <v>0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5">
      <c r="A163" s="161"/>
      <c r="B163" s="162"/>
      <c r="C163" s="191" t="s">
        <v>1010</v>
      </c>
      <c r="D163" s="185"/>
      <c r="E163" s="186">
        <v>64.445170000000005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212</v>
      </c>
      <c r="AH163" s="154">
        <v>0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71">
        <v>17</v>
      </c>
      <c r="B164" s="172" t="s">
        <v>402</v>
      </c>
      <c r="C164" s="181" t="s">
        <v>403</v>
      </c>
      <c r="D164" s="173" t="s">
        <v>244</v>
      </c>
      <c r="E164" s="174">
        <v>99.682770000000005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6" t="s">
        <v>205</v>
      </c>
      <c r="S164" s="176" t="s">
        <v>206</v>
      </c>
      <c r="T164" s="177" t="s">
        <v>206</v>
      </c>
      <c r="U164" s="163">
        <v>0.20200000000000001</v>
      </c>
      <c r="V164" s="163">
        <f>ROUND(E164*U164,2)</f>
        <v>20.14</v>
      </c>
      <c r="W164" s="163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207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5">
      <c r="A165" s="161"/>
      <c r="B165" s="162"/>
      <c r="C165" s="263" t="s">
        <v>404</v>
      </c>
      <c r="D165" s="264"/>
      <c r="E165" s="264"/>
      <c r="F165" s="264"/>
      <c r="G165" s="264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209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5">
      <c r="A166" s="161"/>
      <c r="B166" s="162"/>
      <c r="C166" s="254" t="s">
        <v>405</v>
      </c>
      <c r="D166" s="255"/>
      <c r="E166" s="255"/>
      <c r="F166" s="255"/>
      <c r="G166" s="255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170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61"/>
      <c r="B167" s="162"/>
      <c r="C167" s="191" t="s">
        <v>1013</v>
      </c>
      <c r="D167" s="185"/>
      <c r="E167" s="186">
        <v>195.28838999999999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212</v>
      </c>
      <c r="AH167" s="154">
        <v>0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5">
      <c r="A168" s="161"/>
      <c r="B168" s="162"/>
      <c r="C168" s="191" t="s">
        <v>407</v>
      </c>
      <c r="D168" s="185"/>
      <c r="E168" s="186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212</v>
      </c>
      <c r="AH168" s="154">
        <v>0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61"/>
      <c r="B169" s="162"/>
      <c r="C169" s="191" t="s">
        <v>1014</v>
      </c>
      <c r="D169" s="185"/>
      <c r="E169" s="186">
        <v>-1.8391900000000001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212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5">
      <c r="A170" s="161"/>
      <c r="B170" s="162"/>
      <c r="C170" s="191" t="s">
        <v>1015</v>
      </c>
      <c r="D170" s="185"/>
      <c r="E170" s="186">
        <v>-0.50283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212</v>
      </c>
      <c r="AH170" s="154">
        <v>0</v>
      </c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5">
      <c r="A171" s="161"/>
      <c r="B171" s="162"/>
      <c r="C171" s="191" t="s">
        <v>703</v>
      </c>
      <c r="D171" s="185"/>
      <c r="E171" s="186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212</v>
      </c>
      <c r="AH171" s="154">
        <v>0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5">
      <c r="A172" s="161"/>
      <c r="B172" s="162"/>
      <c r="C172" s="191" t="s">
        <v>1016</v>
      </c>
      <c r="D172" s="185"/>
      <c r="E172" s="186">
        <v>-68.011700000000005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 t="s">
        <v>212</v>
      </c>
      <c r="AH172" s="154">
        <v>0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5">
      <c r="A173" s="161"/>
      <c r="B173" s="162"/>
      <c r="C173" s="191" t="s">
        <v>1017</v>
      </c>
      <c r="D173" s="185"/>
      <c r="E173" s="186">
        <v>-25.251899999999999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212</v>
      </c>
      <c r="AH173" s="154">
        <v>0</v>
      </c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71">
        <v>18</v>
      </c>
      <c r="B174" s="172" t="s">
        <v>720</v>
      </c>
      <c r="C174" s="181" t="s">
        <v>721</v>
      </c>
      <c r="D174" s="173" t="s">
        <v>244</v>
      </c>
      <c r="E174" s="174">
        <v>65.66968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0</v>
      </c>
      <c r="O174" s="176">
        <f>ROUND(E174*N174,2)</f>
        <v>0</v>
      </c>
      <c r="P174" s="176">
        <v>0</v>
      </c>
      <c r="Q174" s="176">
        <f>ROUND(E174*P174,2)</f>
        <v>0</v>
      </c>
      <c r="R174" s="176" t="s">
        <v>205</v>
      </c>
      <c r="S174" s="176" t="s">
        <v>206</v>
      </c>
      <c r="T174" s="177" t="s">
        <v>206</v>
      </c>
      <c r="U174" s="163">
        <v>1.587</v>
      </c>
      <c r="V174" s="163">
        <f>ROUND(E174*U174,2)</f>
        <v>104.22</v>
      </c>
      <c r="W174" s="163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207</v>
      </c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ht="21" outlineLevel="1" x14ac:dyDescent="0.25">
      <c r="A175" s="161"/>
      <c r="B175" s="162"/>
      <c r="C175" s="263" t="s">
        <v>722</v>
      </c>
      <c r="D175" s="264"/>
      <c r="E175" s="264"/>
      <c r="F175" s="264"/>
      <c r="G175" s="264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209</v>
      </c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78" t="str">
        <f>C175</f>
        <v>sypaninou z vhodných hornin tř. 1 - 4 nebo materiálem připraveným podél výkopu ve vzdálenosti do 3 m od jeho kraje, pro jakoukoliv hloubku výkopu a jakoukoliv míru zhutnění,</v>
      </c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5">
      <c r="A176" s="161"/>
      <c r="B176" s="162"/>
      <c r="C176" s="191" t="s">
        <v>1018</v>
      </c>
      <c r="D176" s="185"/>
      <c r="E176" s="186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212</v>
      </c>
      <c r="AH176" s="154">
        <v>0</v>
      </c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5">
      <c r="A177" s="161"/>
      <c r="B177" s="162"/>
      <c r="C177" s="191" t="s">
        <v>1019</v>
      </c>
      <c r="D177" s="185"/>
      <c r="E177" s="186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212</v>
      </c>
      <c r="AH177" s="154">
        <v>0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91" t="s">
        <v>1020</v>
      </c>
      <c r="D178" s="185"/>
      <c r="E178" s="186">
        <v>45.591180000000001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212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5">
      <c r="A179" s="161"/>
      <c r="B179" s="162"/>
      <c r="C179" s="191" t="s">
        <v>1021</v>
      </c>
      <c r="D179" s="185"/>
      <c r="E179" s="186">
        <v>2.7223999999999999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 t="s">
        <v>212</v>
      </c>
      <c r="AH179" s="154">
        <v>0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5">
      <c r="A180" s="161"/>
      <c r="B180" s="162"/>
      <c r="C180" s="191" t="s">
        <v>1022</v>
      </c>
      <c r="D180" s="185"/>
      <c r="E180" s="186">
        <v>16.172519999999999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212</v>
      </c>
      <c r="AH180" s="154">
        <v>0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5">
      <c r="A181" s="161"/>
      <c r="B181" s="162"/>
      <c r="C181" s="191" t="s">
        <v>1023</v>
      </c>
      <c r="D181" s="185"/>
      <c r="E181" s="186">
        <v>1.7784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212</v>
      </c>
      <c r="AH181" s="154">
        <v>0</v>
      </c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5">
      <c r="A182" s="161"/>
      <c r="B182" s="162"/>
      <c r="C182" s="191" t="s">
        <v>1024</v>
      </c>
      <c r="D182" s="185"/>
      <c r="E182" s="186">
        <v>1.7472000000000001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212</v>
      </c>
      <c r="AH182" s="154">
        <v>0</v>
      </c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5">
      <c r="A183" s="161"/>
      <c r="B183" s="162"/>
      <c r="C183" s="197" t="s">
        <v>1025</v>
      </c>
      <c r="D183" s="195"/>
      <c r="E183" s="196">
        <v>68.011700000000005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212</v>
      </c>
      <c r="AH183" s="154">
        <v>1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91" t="s">
        <v>627</v>
      </c>
      <c r="D184" s="185"/>
      <c r="E184" s="186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212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5">
      <c r="A185" s="161"/>
      <c r="B185" s="162"/>
      <c r="C185" s="191" t="s">
        <v>1014</v>
      </c>
      <c r="D185" s="185"/>
      <c r="E185" s="186">
        <v>-1.8391900000000001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212</v>
      </c>
      <c r="AH185" s="154">
        <v>0</v>
      </c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91" t="s">
        <v>1015</v>
      </c>
      <c r="D186" s="185"/>
      <c r="E186" s="186">
        <v>-0.50283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 t="s">
        <v>212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5">
      <c r="A187" s="171">
        <v>19</v>
      </c>
      <c r="B187" s="172" t="s">
        <v>423</v>
      </c>
      <c r="C187" s="181" t="s">
        <v>424</v>
      </c>
      <c r="D187" s="173" t="s">
        <v>244</v>
      </c>
      <c r="E187" s="174">
        <v>82.021119999999996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6">
        <v>0</v>
      </c>
      <c r="O187" s="176">
        <f>ROUND(E187*N187,2)</f>
        <v>0</v>
      </c>
      <c r="P187" s="176">
        <v>0</v>
      </c>
      <c r="Q187" s="176">
        <f>ROUND(E187*P187,2)</f>
        <v>0</v>
      </c>
      <c r="R187" s="176" t="s">
        <v>205</v>
      </c>
      <c r="S187" s="176" t="s">
        <v>206</v>
      </c>
      <c r="T187" s="177" t="s">
        <v>206</v>
      </c>
      <c r="U187" s="163">
        <v>0</v>
      </c>
      <c r="V187" s="163">
        <f>ROUND(E187*U187,2)</f>
        <v>0</v>
      </c>
      <c r="W187" s="163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207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5">
      <c r="A188" s="161"/>
      <c r="B188" s="162"/>
      <c r="C188" s="191" t="s">
        <v>1007</v>
      </c>
      <c r="D188" s="185"/>
      <c r="E188" s="186">
        <v>146.46628999999999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212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5">
      <c r="A189" s="161"/>
      <c r="B189" s="162"/>
      <c r="C189" s="191" t="s">
        <v>1008</v>
      </c>
      <c r="D189" s="185"/>
      <c r="E189" s="186">
        <v>-64.445170000000005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212</v>
      </c>
      <c r="AH189" s="154">
        <v>0</v>
      </c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71">
        <v>20</v>
      </c>
      <c r="B190" s="172" t="s">
        <v>425</v>
      </c>
      <c r="C190" s="181" t="s">
        <v>426</v>
      </c>
      <c r="D190" s="173" t="s">
        <v>244</v>
      </c>
      <c r="E190" s="174">
        <v>48.822099999999999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 t="s">
        <v>205</v>
      </c>
      <c r="S190" s="176" t="s">
        <v>206</v>
      </c>
      <c r="T190" s="177" t="s">
        <v>206</v>
      </c>
      <c r="U190" s="163">
        <v>0</v>
      </c>
      <c r="V190" s="163">
        <f>ROUND(E190*U190,2)</f>
        <v>0</v>
      </c>
      <c r="W190" s="163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207</v>
      </c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5">
      <c r="A191" s="161"/>
      <c r="B191" s="162"/>
      <c r="C191" s="191" t="s">
        <v>1009</v>
      </c>
      <c r="D191" s="185"/>
      <c r="E191" s="186">
        <v>48.822099999999999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212</v>
      </c>
      <c r="AH191" s="154">
        <v>0</v>
      </c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5">
      <c r="A192" s="171">
        <v>21</v>
      </c>
      <c r="B192" s="172" t="s">
        <v>427</v>
      </c>
      <c r="C192" s="181" t="s">
        <v>428</v>
      </c>
      <c r="D192" s="173" t="s">
        <v>244</v>
      </c>
      <c r="E192" s="174">
        <v>145.36681999999999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1.67</v>
      </c>
      <c r="O192" s="176">
        <f>ROUND(E192*N192,2)</f>
        <v>242.76</v>
      </c>
      <c r="P192" s="176">
        <v>0</v>
      </c>
      <c r="Q192" s="176">
        <f>ROUND(E192*P192,2)</f>
        <v>0</v>
      </c>
      <c r="R192" s="176"/>
      <c r="S192" s="176" t="s">
        <v>166</v>
      </c>
      <c r="T192" s="177" t="s">
        <v>167</v>
      </c>
      <c r="U192" s="163">
        <v>0</v>
      </c>
      <c r="V192" s="163">
        <f>ROUND(E192*U192,2)</f>
        <v>0</v>
      </c>
      <c r="W192" s="163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429</v>
      </c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5">
      <c r="A193" s="161"/>
      <c r="B193" s="162"/>
      <c r="C193" s="192" t="s">
        <v>213</v>
      </c>
      <c r="D193" s="187"/>
      <c r="E193" s="188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 t="s">
        <v>212</v>
      </c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5">
      <c r="A194" s="161"/>
      <c r="B194" s="162"/>
      <c r="C194" s="193" t="s">
        <v>1026</v>
      </c>
      <c r="D194" s="187"/>
      <c r="E194" s="188">
        <v>195.28838999999999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212</v>
      </c>
      <c r="AH194" s="154">
        <v>2</v>
      </c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5">
      <c r="A195" s="161"/>
      <c r="B195" s="162"/>
      <c r="C195" s="193" t="s">
        <v>1027</v>
      </c>
      <c r="D195" s="187"/>
      <c r="E195" s="188">
        <v>-64.445170000000005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212</v>
      </c>
      <c r="AH195" s="154">
        <v>2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5">
      <c r="A196" s="161"/>
      <c r="B196" s="162"/>
      <c r="C196" s="194" t="s">
        <v>287</v>
      </c>
      <c r="D196" s="189"/>
      <c r="E196" s="190">
        <v>130.84322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212</v>
      </c>
      <c r="AH196" s="154">
        <v>3</v>
      </c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5">
      <c r="A197" s="161"/>
      <c r="B197" s="162"/>
      <c r="C197" s="192" t="s">
        <v>217</v>
      </c>
      <c r="D197" s="187"/>
      <c r="E197" s="188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212</v>
      </c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5">
      <c r="A198" s="161"/>
      <c r="B198" s="162"/>
      <c r="C198" s="191" t="s">
        <v>1028</v>
      </c>
      <c r="D198" s="185"/>
      <c r="E198" s="186">
        <v>145.36681999999999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212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5">
      <c r="A199" s="171">
        <v>22</v>
      </c>
      <c r="B199" s="172" t="s">
        <v>733</v>
      </c>
      <c r="C199" s="181" t="s">
        <v>734</v>
      </c>
      <c r="D199" s="173" t="s">
        <v>451</v>
      </c>
      <c r="E199" s="174">
        <v>121.84155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1</v>
      </c>
      <c r="O199" s="176">
        <f>ROUND(E199*N199,2)</f>
        <v>121.84</v>
      </c>
      <c r="P199" s="176">
        <v>0</v>
      </c>
      <c r="Q199" s="176">
        <f>ROUND(E199*P199,2)</f>
        <v>0</v>
      </c>
      <c r="R199" s="176" t="s">
        <v>495</v>
      </c>
      <c r="S199" s="176" t="s">
        <v>206</v>
      </c>
      <c r="T199" s="177" t="s">
        <v>206</v>
      </c>
      <c r="U199" s="163">
        <v>0</v>
      </c>
      <c r="V199" s="163">
        <f>ROUND(E199*U199,2)</f>
        <v>0</v>
      </c>
      <c r="W199" s="163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496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5">
      <c r="A200" s="161"/>
      <c r="B200" s="162"/>
      <c r="C200" s="191" t="s">
        <v>1029</v>
      </c>
      <c r="D200" s="185"/>
      <c r="E200" s="186">
        <v>121.84155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212</v>
      </c>
      <c r="AH200" s="154">
        <v>0</v>
      </c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ht="20.399999999999999" outlineLevel="1" x14ac:dyDescent="0.25">
      <c r="A201" s="171">
        <v>23</v>
      </c>
      <c r="B201" s="172" t="s">
        <v>1030</v>
      </c>
      <c r="C201" s="181" t="s">
        <v>1031</v>
      </c>
      <c r="D201" s="173" t="s">
        <v>226</v>
      </c>
      <c r="E201" s="174">
        <v>2.2000000000000002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6">
        <v>3.3050000000000003E-2</v>
      </c>
      <c r="O201" s="176">
        <f>ROUND(E201*N201,2)</f>
        <v>7.0000000000000007E-2</v>
      </c>
      <c r="P201" s="176">
        <v>0</v>
      </c>
      <c r="Q201" s="176">
        <f>ROUND(E201*P201,2)</f>
        <v>0</v>
      </c>
      <c r="R201" s="176" t="s">
        <v>495</v>
      </c>
      <c r="S201" s="176" t="s">
        <v>206</v>
      </c>
      <c r="T201" s="177" t="s">
        <v>206</v>
      </c>
      <c r="U201" s="163">
        <v>0</v>
      </c>
      <c r="V201" s="163">
        <f>ROUND(E201*U201,2)</f>
        <v>0</v>
      </c>
      <c r="W201" s="163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496</v>
      </c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5">
      <c r="A202" s="161"/>
      <c r="B202" s="162"/>
      <c r="C202" s="191" t="s">
        <v>1032</v>
      </c>
      <c r="D202" s="185"/>
      <c r="E202" s="186">
        <v>2.2000000000000002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212</v>
      </c>
      <c r="AH202" s="154">
        <v>0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x14ac:dyDescent="0.25">
      <c r="A203" s="165" t="s">
        <v>161</v>
      </c>
      <c r="B203" s="166" t="s">
        <v>93</v>
      </c>
      <c r="C203" s="180" t="s">
        <v>94</v>
      </c>
      <c r="D203" s="167"/>
      <c r="E203" s="168"/>
      <c r="F203" s="169"/>
      <c r="G203" s="169">
        <f>SUMIF(AG204:AG237,"&lt;&gt;NOR",G204:G237)</f>
        <v>0</v>
      </c>
      <c r="H203" s="169"/>
      <c r="I203" s="169">
        <f>SUM(I204:I237)</f>
        <v>0</v>
      </c>
      <c r="J203" s="169"/>
      <c r="K203" s="169">
        <f>SUM(K204:K237)</f>
        <v>0</v>
      </c>
      <c r="L203" s="169"/>
      <c r="M203" s="169">
        <f>SUM(M204:M237)</f>
        <v>0</v>
      </c>
      <c r="N203" s="169"/>
      <c r="O203" s="169">
        <f>SUM(O204:O237)</f>
        <v>0</v>
      </c>
      <c r="P203" s="169"/>
      <c r="Q203" s="169">
        <f>SUM(Q204:Q237)</f>
        <v>145.54</v>
      </c>
      <c r="R203" s="169"/>
      <c r="S203" s="169"/>
      <c r="T203" s="170"/>
      <c r="U203" s="164"/>
      <c r="V203" s="164">
        <f>SUM(V204:V237)</f>
        <v>28.560000000000002</v>
      </c>
      <c r="W203" s="164"/>
      <c r="AG203" t="s">
        <v>162</v>
      </c>
    </row>
    <row r="204" spans="1:60" ht="20.399999999999999" outlineLevel="1" x14ac:dyDescent="0.25">
      <c r="A204" s="171">
        <v>24</v>
      </c>
      <c r="B204" s="172" t="s">
        <v>736</v>
      </c>
      <c r="C204" s="181" t="s">
        <v>737</v>
      </c>
      <c r="D204" s="173" t="s">
        <v>298</v>
      </c>
      <c r="E204" s="174">
        <v>8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</v>
      </c>
      <c r="O204" s="176">
        <f>ROUND(E204*N204,2)</f>
        <v>0</v>
      </c>
      <c r="P204" s="176">
        <v>0.22500000000000001</v>
      </c>
      <c r="Q204" s="176">
        <f>ROUND(E204*P204,2)</f>
        <v>1.8</v>
      </c>
      <c r="R204" s="176" t="s">
        <v>435</v>
      </c>
      <c r="S204" s="176" t="s">
        <v>206</v>
      </c>
      <c r="T204" s="177" t="s">
        <v>206</v>
      </c>
      <c r="U204" s="163">
        <v>0.14199999999999999</v>
      </c>
      <c r="V204" s="163">
        <f>ROUND(E204*U204,2)</f>
        <v>1.1399999999999999</v>
      </c>
      <c r="W204" s="163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207</v>
      </c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5">
      <c r="A205" s="161"/>
      <c r="B205" s="162"/>
      <c r="C205" s="263" t="s">
        <v>738</v>
      </c>
      <c r="D205" s="264"/>
      <c r="E205" s="264"/>
      <c r="F205" s="264"/>
      <c r="G205" s="264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209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5">
      <c r="A206" s="161"/>
      <c r="B206" s="162"/>
      <c r="C206" s="191" t="s">
        <v>1033</v>
      </c>
      <c r="D206" s="185"/>
      <c r="E206" s="186">
        <v>1.6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212</v>
      </c>
      <c r="AH206" s="154">
        <v>0</v>
      </c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5">
      <c r="A207" s="161"/>
      <c r="B207" s="162"/>
      <c r="C207" s="191" t="s">
        <v>1034</v>
      </c>
      <c r="D207" s="185"/>
      <c r="E207" s="186">
        <v>6.4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212</v>
      </c>
      <c r="AH207" s="154">
        <v>0</v>
      </c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ht="20.399999999999999" outlineLevel="1" x14ac:dyDescent="0.25">
      <c r="A208" s="171">
        <v>25</v>
      </c>
      <c r="B208" s="172" t="s">
        <v>433</v>
      </c>
      <c r="C208" s="181" t="s">
        <v>434</v>
      </c>
      <c r="D208" s="173" t="s">
        <v>298</v>
      </c>
      <c r="E208" s="174">
        <v>160.346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0</v>
      </c>
      <c r="O208" s="176">
        <f>ROUND(E208*N208,2)</f>
        <v>0</v>
      </c>
      <c r="P208" s="176">
        <v>0.11</v>
      </c>
      <c r="Q208" s="176">
        <f>ROUND(E208*P208,2)</f>
        <v>17.64</v>
      </c>
      <c r="R208" s="176" t="s">
        <v>435</v>
      </c>
      <c r="S208" s="176" t="s">
        <v>206</v>
      </c>
      <c r="T208" s="177" t="s">
        <v>206</v>
      </c>
      <c r="U208" s="163">
        <v>2.5899999999999999E-2</v>
      </c>
      <c r="V208" s="163">
        <f>ROUND(E208*U208,2)</f>
        <v>4.1500000000000004</v>
      </c>
      <c r="W208" s="163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 t="s">
        <v>207</v>
      </c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5">
      <c r="A209" s="161"/>
      <c r="B209" s="162"/>
      <c r="C209" s="191" t="s">
        <v>1035</v>
      </c>
      <c r="D209" s="185"/>
      <c r="E209" s="186">
        <v>111.19799999999999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212</v>
      </c>
      <c r="AH209" s="154">
        <v>0</v>
      </c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5">
      <c r="A210" s="161"/>
      <c r="B210" s="162"/>
      <c r="C210" s="191" t="s">
        <v>1036</v>
      </c>
      <c r="D210" s="185"/>
      <c r="E210" s="186">
        <v>0.24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212</v>
      </c>
      <c r="AH210" s="154">
        <v>0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5">
      <c r="A211" s="161"/>
      <c r="B211" s="162"/>
      <c r="C211" s="191" t="s">
        <v>1037</v>
      </c>
      <c r="D211" s="185"/>
      <c r="E211" s="186">
        <v>41.468000000000004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 t="s">
        <v>212</v>
      </c>
      <c r="AH211" s="154">
        <v>0</v>
      </c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5">
      <c r="A212" s="161"/>
      <c r="B212" s="162"/>
      <c r="C212" s="191" t="s">
        <v>1038</v>
      </c>
      <c r="D212" s="185"/>
      <c r="E212" s="186">
        <v>2.96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212</v>
      </c>
      <c r="AH212" s="154">
        <v>0</v>
      </c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5">
      <c r="A213" s="161"/>
      <c r="B213" s="162"/>
      <c r="C213" s="191" t="s">
        <v>1039</v>
      </c>
      <c r="D213" s="185"/>
      <c r="E213" s="186">
        <v>4.4800000000000004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212</v>
      </c>
      <c r="AH213" s="154">
        <v>0</v>
      </c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ht="20.399999999999999" outlineLevel="1" x14ac:dyDescent="0.25">
      <c r="A214" s="171">
        <v>26</v>
      </c>
      <c r="B214" s="172" t="s">
        <v>445</v>
      </c>
      <c r="C214" s="181" t="s">
        <v>446</v>
      </c>
      <c r="D214" s="173" t="s">
        <v>298</v>
      </c>
      <c r="E214" s="174">
        <v>168.346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21</v>
      </c>
      <c r="M214" s="176">
        <f>G214*(1+L214/100)</f>
        <v>0</v>
      </c>
      <c r="N214" s="176">
        <v>0</v>
      </c>
      <c r="O214" s="176">
        <f>ROUND(E214*N214,2)</f>
        <v>0</v>
      </c>
      <c r="P214" s="176">
        <v>0.33</v>
      </c>
      <c r="Q214" s="176">
        <f>ROUND(E214*P214,2)</f>
        <v>55.55</v>
      </c>
      <c r="R214" s="176" t="s">
        <v>435</v>
      </c>
      <c r="S214" s="176" t="s">
        <v>206</v>
      </c>
      <c r="T214" s="177" t="s">
        <v>206</v>
      </c>
      <c r="U214" s="163">
        <v>0.06</v>
      </c>
      <c r="V214" s="163">
        <f>ROUND(E214*U214,2)</f>
        <v>10.1</v>
      </c>
      <c r="W214" s="163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207</v>
      </c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5">
      <c r="A215" s="161"/>
      <c r="B215" s="162"/>
      <c r="C215" s="191" t="s">
        <v>1035</v>
      </c>
      <c r="D215" s="185"/>
      <c r="E215" s="186">
        <v>111.19799999999999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212</v>
      </c>
      <c r="AH215" s="154">
        <v>0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5">
      <c r="A216" s="161"/>
      <c r="B216" s="162"/>
      <c r="C216" s="191" t="s">
        <v>1040</v>
      </c>
      <c r="D216" s="185"/>
      <c r="E216" s="186">
        <v>6.64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 t="s">
        <v>212</v>
      </c>
      <c r="AH216" s="154">
        <v>0</v>
      </c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5">
      <c r="A217" s="161"/>
      <c r="B217" s="162"/>
      <c r="C217" s="191" t="s">
        <v>1037</v>
      </c>
      <c r="D217" s="185"/>
      <c r="E217" s="186">
        <v>41.468000000000004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 t="s">
        <v>212</v>
      </c>
      <c r="AH217" s="154">
        <v>0</v>
      </c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5">
      <c r="A218" s="161"/>
      <c r="B218" s="162"/>
      <c r="C218" s="191" t="s">
        <v>1041</v>
      </c>
      <c r="D218" s="185"/>
      <c r="E218" s="186">
        <v>4.5599999999999996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212</v>
      </c>
      <c r="AH218" s="154">
        <v>0</v>
      </c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5">
      <c r="A219" s="161"/>
      <c r="B219" s="162"/>
      <c r="C219" s="191" t="s">
        <v>1039</v>
      </c>
      <c r="D219" s="185"/>
      <c r="E219" s="186">
        <v>4.4800000000000004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212</v>
      </c>
      <c r="AH219" s="154">
        <v>0</v>
      </c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ht="20.399999999999999" outlineLevel="1" x14ac:dyDescent="0.25">
      <c r="A220" s="171">
        <v>27</v>
      </c>
      <c r="B220" s="172" t="s">
        <v>1042</v>
      </c>
      <c r="C220" s="181" t="s">
        <v>1043</v>
      </c>
      <c r="D220" s="173" t="s">
        <v>298</v>
      </c>
      <c r="E220" s="174">
        <v>160.346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</v>
      </c>
      <c r="O220" s="176">
        <f>ROUND(E220*N220,2)</f>
        <v>0</v>
      </c>
      <c r="P220" s="176">
        <v>0.44</v>
      </c>
      <c r="Q220" s="176">
        <f>ROUND(E220*P220,2)</f>
        <v>70.55</v>
      </c>
      <c r="R220" s="176" t="s">
        <v>435</v>
      </c>
      <c r="S220" s="176" t="s">
        <v>206</v>
      </c>
      <c r="T220" s="177" t="s">
        <v>206</v>
      </c>
      <c r="U220" s="163">
        <v>7.2999999999999995E-2</v>
      </c>
      <c r="V220" s="163">
        <f>ROUND(E220*U220,2)</f>
        <v>11.71</v>
      </c>
      <c r="W220" s="163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207</v>
      </c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5">
      <c r="A221" s="161"/>
      <c r="B221" s="162"/>
      <c r="C221" s="191" t="s">
        <v>1035</v>
      </c>
      <c r="D221" s="185"/>
      <c r="E221" s="186">
        <v>111.19799999999999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 t="s">
        <v>212</v>
      </c>
      <c r="AH221" s="154">
        <v>0</v>
      </c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5">
      <c r="A222" s="161"/>
      <c r="B222" s="162"/>
      <c r="C222" s="191" t="s">
        <v>1036</v>
      </c>
      <c r="D222" s="185"/>
      <c r="E222" s="186">
        <v>0.24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212</v>
      </c>
      <c r="AH222" s="154">
        <v>0</v>
      </c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5">
      <c r="A223" s="161"/>
      <c r="B223" s="162"/>
      <c r="C223" s="191" t="s">
        <v>1037</v>
      </c>
      <c r="D223" s="185"/>
      <c r="E223" s="186">
        <v>41.468000000000004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212</v>
      </c>
      <c r="AH223" s="154">
        <v>0</v>
      </c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5">
      <c r="A224" s="161"/>
      <c r="B224" s="162"/>
      <c r="C224" s="191" t="s">
        <v>1038</v>
      </c>
      <c r="D224" s="185"/>
      <c r="E224" s="186">
        <v>2.96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 t="s">
        <v>212</v>
      </c>
      <c r="AH224" s="154">
        <v>0</v>
      </c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5">
      <c r="A225" s="161"/>
      <c r="B225" s="162"/>
      <c r="C225" s="191" t="s">
        <v>1039</v>
      </c>
      <c r="D225" s="185"/>
      <c r="E225" s="186">
        <v>4.4800000000000004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212</v>
      </c>
      <c r="AH225" s="154">
        <v>0</v>
      </c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ht="20.399999999999999" outlineLevel="1" x14ac:dyDescent="0.25">
      <c r="A226" s="171">
        <v>28</v>
      </c>
      <c r="B226" s="172" t="s">
        <v>449</v>
      </c>
      <c r="C226" s="181" t="s">
        <v>450</v>
      </c>
      <c r="D226" s="173" t="s">
        <v>451</v>
      </c>
      <c r="E226" s="174">
        <v>145.54447999999999</v>
      </c>
      <c r="F226" s="175"/>
      <c r="G226" s="176">
        <f>ROUND(E226*F226,2)</f>
        <v>0</v>
      </c>
      <c r="H226" s="175"/>
      <c r="I226" s="176">
        <f>ROUND(E226*H226,2)</f>
        <v>0</v>
      </c>
      <c r="J226" s="175"/>
      <c r="K226" s="176">
        <f>ROUND(E226*J226,2)</f>
        <v>0</v>
      </c>
      <c r="L226" s="176">
        <v>21</v>
      </c>
      <c r="M226" s="176">
        <f>G226*(1+L226/100)</f>
        <v>0</v>
      </c>
      <c r="N226" s="176">
        <v>0</v>
      </c>
      <c r="O226" s="176">
        <f>ROUND(E226*N226,2)</f>
        <v>0</v>
      </c>
      <c r="P226" s="176">
        <v>0</v>
      </c>
      <c r="Q226" s="176">
        <f>ROUND(E226*P226,2)</f>
        <v>0</v>
      </c>
      <c r="R226" s="176" t="s">
        <v>435</v>
      </c>
      <c r="S226" s="176" t="s">
        <v>206</v>
      </c>
      <c r="T226" s="177" t="s">
        <v>206</v>
      </c>
      <c r="U226" s="163">
        <v>0.01</v>
      </c>
      <c r="V226" s="163">
        <f>ROUND(E226*U226,2)</f>
        <v>1.46</v>
      </c>
      <c r="W226" s="163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452</v>
      </c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5">
      <c r="A227" s="161"/>
      <c r="B227" s="162"/>
      <c r="C227" s="191" t="s">
        <v>453</v>
      </c>
      <c r="D227" s="185"/>
      <c r="E227" s="186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212</v>
      </c>
      <c r="AH227" s="154">
        <v>0</v>
      </c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5">
      <c r="A228" s="161"/>
      <c r="B228" s="162"/>
      <c r="C228" s="191" t="s">
        <v>1044</v>
      </c>
      <c r="D228" s="185"/>
      <c r="E228" s="186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 t="s">
        <v>212</v>
      </c>
      <c r="AH228" s="154">
        <v>0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5">
      <c r="A229" s="161"/>
      <c r="B229" s="162"/>
      <c r="C229" s="191" t="s">
        <v>1045</v>
      </c>
      <c r="D229" s="185"/>
      <c r="E229" s="186">
        <v>145.54447999999999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 t="s">
        <v>212</v>
      </c>
      <c r="AH229" s="154">
        <v>0</v>
      </c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5">
      <c r="A230" s="171">
        <v>29</v>
      </c>
      <c r="B230" s="172" t="s">
        <v>456</v>
      </c>
      <c r="C230" s="181" t="s">
        <v>457</v>
      </c>
      <c r="D230" s="173" t="s">
        <v>451</v>
      </c>
      <c r="E230" s="174">
        <v>1309.90032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21</v>
      </c>
      <c r="M230" s="176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6" t="s">
        <v>435</v>
      </c>
      <c r="S230" s="176" t="s">
        <v>206</v>
      </c>
      <c r="T230" s="177" t="s">
        <v>206</v>
      </c>
      <c r="U230" s="163">
        <v>0</v>
      </c>
      <c r="V230" s="163">
        <f>ROUND(E230*U230,2)</f>
        <v>0</v>
      </c>
      <c r="W230" s="16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452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5">
      <c r="A231" s="161"/>
      <c r="B231" s="162"/>
      <c r="C231" s="191" t="s">
        <v>453</v>
      </c>
      <c r="D231" s="185"/>
      <c r="E231" s="186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212</v>
      </c>
      <c r="AH231" s="154">
        <v>0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5">
      <c r="A232" s="161"/>
      <c r="B232" s="162"/>
      <c r="C232" s="191" t="s">
        <v>1044</v>
      </c>
      <c r="D232" s="185"/>
      <c r="E232" s="186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212</v>
      </c>
      <c r="AH232" s="154">
        <v>0</v>
      </c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5">
      <c r="A233" s="161"/>
      <c r="B233" s="162"/>
      <c r="C233" s="191" t="s">
        <v>1046</v>
      </c>
      <c r="D233" s="185"/>
      <c r="E233" s="186">
        <v>1309.90032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212</v>
      </c>
      <c r="AH233" s="154">
        <v>0</v>
      </c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5">
      <c r="A234" s="171">
        <v>30</v>
      </c>
      <c r="B234" s="172" t="s">
        <v>459</v>
      </c>
      <c r="C234" s="181" t="s">
        <v>460</v>
      </c>
      <c r="D234" s="173" t="s">
        <v>451</v>
      </c>
      <c r="E234" s="174">
        <v>145.54447999999999</v>
      </c>
      <c r="F234" s="175"/>
      <c r="G234" s="176">
        <f>ROUND(E234*F234,2)</f>
        <v>0</v>
      </c>
      <c r="H234" s="175"/>
      <c r="I234" s="176">
        <f>ROUND(E234*H234,2)</f>
        <v>0</v>
      </c>
      <c r="J234" s="175"/>
      <c r="K234" s="176">
        <f>ROUND(E234*J234,2)</f>
        <v>0</v>
      </c>
      <c r="L234" s="176">
        <v>21</v>
      </c>
      <c r="M234" s="176">
        <f>G234*(1+L234/100)</f>
        <v>0</v>
      </c>
      <c r="N234" s="176">
        <v>0</v>
      </c>
      <c r="O234" s="176">
        <f>ROUND(E234*N234,2)</f>
        <v>0</v>
      </c>
      <c r="P234" s="176">
        <v>0</v>
      </c>
      <c r="Q234" s="176">
        <f>ROUND(E234*P234,2)</f>
        <v>0</v>
      </c>
      <c r="R234" s="176" t="s">
        <v>461</v>
      </c>
      <c r="S234" s="176" t="s">
        <v>206</v>
      </c>
      <c r="T234" s="177" t="s">
        <v>206</v>
      </c>
      <c r="U234" s="163">
        <v>0</v>
      </c>
      <c r="V234" s="163">
        <f>ROUND(E234*U234,2)</f>
        <v>0</v>
      </c>
      <c r="W234" s="163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452</v>
      </c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5">
      <c r="A235" s="161"/>
      <c r="B235" s="162"/>
      <c r="C235" s="191" t="s">
        <v>453</v>
      </c>
      <c r="D235" s="185"/>
      <c r="E235" s="186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212</v>
      </c>
      <c r="AH235" s="154">
        <v>0</v>
      </c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5">
      <c r="A236" s="161"/>
      <c r="B236" s="162"/>
      <c r="C236" s="191" t="s">
        <v>1044</v>
      </c>
      <c r="D236" s="185"/>
      <c r="E236" s="186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212</v>
      </c>
      <c r="AH236" s="154">
        <v>0</v>
      </c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5">
      <c r="A237" s="161"/>
      <c r="B237" s="162"/>
      <c r="C237" s="191" t="s">
        <v>1045</v>
      </c>
      <c r="D237" s="185"/>
      <c r="E237" s="186">
        <v>145.54447999999999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212</v>
      </c>
      <c r="AH237" s="154">
        <v>0</v>
      </c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x14ac:dyDescent="0.25">
      <c r="A238" s="165" t="s">
        <v>161</v>
      </c>
      <c r="B238" s="166" t="s">
        <v>95</v>
      </c>
      <c r="C238" s="180" t="s">
        <v>96</v>
      </c>
      <c r="D238" s="167"/>
      <c r="E238" s="168"/>
      <c r="F238" s="169"/>
      <c r="G238" s="169">
        <f>SUMIF(AG239:AG263,"&lt;&gt;NOR",G239:G263)</f>
        <v>0</v>
      </c>
      <c r="H238" s="169"/>
      <c r="I238" s="169">
        <f>SUM(I239:I263)</f>
        <v>0</v>
      </c>
      <c r="J238" s="169"/>
      <c r="K238" s="169">
        <f>SUM(K239:K263)</f>
        <v>0</v>
      </c>
      <c r="L238" s="169"/>
      <c r="M238" s="169">
        <f>SUM(M239:M263)</f>
        <v>0</v>
      </c>
      <c r="N238" s="169"/>
      <c r="O238" s="169">
        <f>SUM(O239:O263)</f>
        <v>0</v>
      </c>
      <c r="P238" s="169"/>
      <c r="Q238" s="169">
        <f>SUM(Q239:Q263)</f>
        <v>52.91</v>
      </c>
      <c r="R238" s="169"/>
      <c r="S238" s="169"/>
      <c r="T238" s="170"/>
      <c r="U238" s="164"/>
      <c r="V238" s="164">
        <f>SUM(V239:V263)</f>
        <v>76.180000000000007</v>
      </c>
      <c r="W238" s="164"/>
      <c r="AG238" t="s">
        <v>162</v>
      </c>
    </row>
    <row r="239" spans="1:60" outlineLevel="1" x14ac:dyDescent="0.25">
      <c r="A239" s="171">
        <v>31</v>
      </c>
      <c r="B239" s="172" t="s">
        <v>462</v>
      </c>
      <c r="C239" s="181" t="s">
        <v>463</v>
      </c>
      <c r="D239" s="173" t="s">
        <v>298</v>
      </c>
      <c r="E239" s="174">
        <v>160.346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0</v>
      </c>
      <c r="O239" s="176">
        <f>ROUND(E239*N239,2)</f>
        <v>0</v>
      </c>
      <c r="P239" s="176">
        <v>0.24199999999999999</v>
      </c>
      <c r="Q239" s="176">
        <f>ROUND(E239*P239,2)</f>
        <v>38.799999999999997</v>
      </c>
      <c r="R239" s="176" t="s">
        <v>435</v>
      </c>
      <c r="S239" s="176" t="s">
        <v>206</v>
      </c>
      <c r="T239" s="177" t="s">
        <v>206</v>
      </c>
      <c r="U239" s="163">
        <v>0.39979999999999999</v>
      </c>
      <c r="V239" s="163">
        <f>ROUND(E239*U239,2)</f>
        <v>64.11</v>
      </c>
      <c r="W239" s="163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 t="s">
        <v>396</v>
      </c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5">
      <c r="A240" s="161"/>
      <c r="B240" s="162"/>
      <c r="C240" s="191" t="s">
        <v>1035</v>
      </c>
      <c r="D240" s="185"/>
      <c r="E240" s="186">
        <v>111.19799999999999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212</v>
      </c>
      <c r="AH240" s="154">
        <v>0</v>
      </c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5">
      <c r="A241" s="161"/>
      <c r="B241" s="162"/>
      <c r="C241" s="191" t="s">
        <v>1036</v>
      </c>
      <c r="D241" s="185"/>
      <c r="E241" s="186">
        <v>0.24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212</v>
      </c>
      <c r="AH241" s="154">
        <v>0</v>
      </c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5">
      <c r="A242" s="161"/>
      <c r="B242" s="162"/>
      <c r="C242" s="191" t="s">
        <v>1037</v>
      </c>
      <c r="D242" s="185"/>
      <c r="E242" s="186">
        <v>41.468000000000004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212</v>
      </c>
      <c r="AH242" s="154">
        <v>0</v>
      </c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5">
      <c r="A243" s="161"/>
      <c r="B243" s="162"/>
      <c r="C243" s="191" t="s">
        <v>1038</v>
      </c>
      <c r="D243" s="185"/>
      <c r="E243" s="186">
        <v>2.96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212</v>
      </c>
      <c r="AH243" s="154">
        <v>0</v>
      </c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5">
      <c r="A244" s="161"/>
      <c r="B244" s="162"/>
      <c r="C244" s="191" t="s">
        <v>1039</v>
      </c>
      <c r="D244" s="185"/>
      <c r="E244" s="186">
        <v>4.4800000000000004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212</v>
      </c>
      <c r="AH244" s="154">
        <v>0</v>
      </c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ht="20.399999999999999" outlineLevel="1" x14ac:dyDescent="0.25">
      <c r="A245" s="171">
        <v>32</v>
      </c>
      <c r="B245" s="172" t="s">
        <v>464</v>
      </c>
      <c r="C245" s="181" t="s">
        <v>465</v>
      </c>
      <c r="D245" s="173" t="s">
        <v>298</v>
      </c>
      <c r="E245" s="174">
        <v>160.346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0</v>
      </c>
      <c r="O245" s="176">
        <f>ROUND(E245*N245,2)</f>
        <v>0</v>
      </c>
      <c r="P245" s="176">
        <v>8.7999999999999995E-2</v>
      </c>
      <c r="Q245" s="176">
        <f>ROUND(E245*P245,2)</f>
        <v>14.11</v>
      </c>
      <c r="R245" s="176" t="s">
        <v>435</v>
      </c>
      <c r="S245" s="176" t="s">
        <v>206</v>
      </c>
      <c r="T245" s="177" t="s">
        <v>206</v>
      </c>
      <c r="U245" s="163">
        <v>7.1999999999999995E-2</v>
      </c>
      <c r="V245" s="163">
        <f>ROUND(E245*U245,2)</f>
        <v>11.54</v>
      </c>
      <c r="W245" s="163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207</v>
      </c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ht="21" outlineLevel="1" x14ac:dyDescent="0.25">
      <c r="A246" s="161"/>
      <c r="B246" s="162"/>
      <c r="C246" s="263" t="s">
        <v>466</v>
      </c>
      <c r="D246" s="264"/>
      <c r="E246" s="264"/>
      <c r="F246" s="264"/>
      <c r="G246" s="264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 t="s">
        <v>209</v>
      </c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78" t="str">
        <f>C246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5">
      <c r="A247" s="161"/>
      <c r="B247" s="162"/>
      <c r="C247" s="191" t="s">
        <v>1035</v>
      </c>
      <c r="D247" s="185"/>
      <c r="E247" s="186">
        <v>111.19799999999999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212</v>
      </c>
      <c r="AH247" s="154">
        <v>0</v>
      </c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5">
      <c r="A248" s="161"/>
      <c r="B248" s="162"/>
      <c r="C248" s="191" t="s">
        <v>1036</v>
      </c>
      <c r="D248" s="185"/>
      <c r="E248" s="186">
        <v>0.24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212</v>
      </c>
      <c r="AH248" s="154">
        <v>0</v>
      </c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5">
      <c r="A249" s="161"/>
      <c r="B249" s="162"/>
      <c r="C249" s="191" t="s">
        <v>1037</v>
      </c>
      <c r="D249" s="185"/>
      <c r="E249" s="186">
        <v>41.468000000000004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212</v>
      </c>
      <c r="AH249" s="154">
        <v>0</v>
      </c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5">
      <c r="A250" s="161"/>
      <c r="B250" s="162"/>
      <c r="C250" s="191" t="s">
        <v>1038</v>
      </c>
      <c r="D250" s="185"/>
      <c r="E250" s="186">
        <v>2.96</v>
      </c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 t="s">
        <v>212</v>
      </c>
      <c r="AH250" s="154">
        <v>0</v>
      </c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5">
      <c r="A251" s="161"/>
      <c r="B251" s="162"/>
      <c r="C251" s="191" t="s">
        <v>1039</v>
      </c>
      <c r="D251" s="185"/>
      <c r="E251" s="186">
        <v>4.4800000000000004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 t="s">
        <v>212</v>
      </c>
      <c r="AH251" s="154">
        <v>0</v>
      </c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ht="20.399999999999999" outlineLevel="1" x14ac:dyDescent="0.25">
      <c r="A252" s="171">
        <v>33</v>
      </c>
      <c r="B252" s="172" t="s">
        <v>449</v>
      </c>
      <c r="C252" s="181" t="s">
        <v>450</v>
      </c>
      <c r="D252" s="173" t="s">
        <v>451</v>
      </c>
      <c r="E252" s="174">
        <v>52.914180000000002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 t="s">
        <v>435</v>
      </c>
      <c r="S252" s="176" t="s">
        <v>206</v>
      </c>
      <c r="T252" s="177" t="s">
        <v>206</v>
      </c>
      <c r="U252" s="163">
        <v>0.01</v>
      </c>
      <c r="V252" s="163">
        <f>ROUND(E252*U252,2)</f>
        <v>0.53</v>
      </c>
      <c r="W252" s="163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452</v>
      </c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5">
      <c r="A253" s="161"/>
      <c r="B253" s="162"/>
      <c r="C253" s="191" t="s">
        <v>453</v>
      </c>
      <c r="D253" s="185"/>
      <c r="E253" s="186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212</v>
      </c>
      <c r="AH253" s="154">
        <v>0</v>
      </c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5">
      <c r="A254" s="161"/>
      <c r="B254" s="162"/>
      <c r="C254" s="191" t="s">
        <v>1047</v>
      </c>
      <c r="D254" s="185"/>
      <c r="E254" s="186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212</v>
      </c>
      <c r="AH254" s="154">
        <v>0</v>
      </c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5">
      <c r="A255" s="161"/>
      <c r="B255" s="162"/>
      <c r="C255" s="191" t="s">
        <v>1048</v>
      </c>
      <c r="D255" s="185"/>
      <c r="E255" s="186">
        <v>52.914180000000002</v>
      </c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 t="s">
        <v>212</v>
      </c>
      <c r="AH255" s="154">
        <v>0</v>
      </c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5">
      <c r="A256" s="171">
        <v>34</v>
      </c>
      <c r="B256" s="172" t="s">
        <v>456</v>
      </c>
      <c r="C256" s="181" t="s">
        <v>457</v>
      </c>
      <c r="D256" s="173" t="s">
        <v>451</v>
      </c>
      <c r="E256" s="174">
        <v>476.22762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6" t="s">
        <v>435</v>
      </c>
      <c r="S256" s="176" t="s">
        <v>206</v>
      </c>
      <c r="T256" s="177" t="s">
        <v>206</v>
      </c>
      <c r="U256" s="163">
        <v>0</v>
      </c>
      <c r="V256" s="163">
        <f>ROUND(E256*U256,2)</f>
        <v>0</v>
      </c>
      <c r="W256" s="163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 t="s">
        <v>452</v>
      </c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5">
      <c r="A257" s="161"/>
      <c r="B257" s="162"/>
      <c r="C257" s="191" t="s">
        <v>453</v>
      </c>
      <c r="D257" s="185"/>
      <c r="E257" s="186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 t="s">
        <v>212</v>
      </c>
      <c r="AH257" s="154">
        <v>0</v>
      </c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5">
      <c r="A258" s="161"/>
      <c r="B258" s="162"/>
      <c r="C258" s="191" t="s">
        <v>1047</v>
      </c>
      <c r="D258" s="185"/>
      <c r="E258" s="186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212</v>
      </c>
      <c r="AH258" s="154">
        <v>0</v>
      </c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5">
      <c r="A259" s="161"/>
      <c r="B259" s="162"/>
      <c r="C259" s="191" t="s">
        <v>1049</v>
      </c>
      <c r="D259" s="185"/>
      <c r="E259" s="186">
        <v>476.22762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212</v>
      </c>
      <c r="AH259" s="154">
        <v>0</v>
      </c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5">
      <c r="A260" s="171">
        <v>35</v>
      </c>
      <c r="B260" s="172" t="s">
        <v>470</v>
      </c>
      <c r="C260" s="181" t="s">
        <v>471</v>
      </c>
      <c r="D260" s="173" t="s">
        <v>451</v>
      </c>
      <c r="E260" s="174">
        <v>52.914180000000002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0</v>
      </c>
      <c r="O260" s="176">
        <f>ROUND(E260*N260,2)</f>
        <v>0</v>
      </c>
      <c r="P260" s="176">
        <v>0</v>
      </c>
      <c r="Q260" s="176">
        <f>ROUND(E260*P260,2)</f>
        <v>0</v>
      </c>
      <c r="R260" s="176" t="s">
        <v>461</v>
      </c>
      <c r="S260" s="176" t="s">
        <v>206</v>
      </c>
      <c r="T260" s="177" t="s">
        <v>206</v>
      </c>
      <c r="U260" s="163">
        <v>0</v>
      </c>
      <c r="V260" s="163">
        <f>ROUND(E260*U260,2)</f>
        <v>0</v>
      </c>
      <c r="W260" s="163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 t="s">
        <v>472</v>
      </c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5">
      <c r="A261" s="161"/>
      <c r="B261" s="162"/>
      <c r="C261" s="191" t="s">
        <v>453</v>
      </c>
      <c r="D261" s="185"/>
      <c r="E261" s="186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212</v>
      </c>
      <c r="AH261" s="154">
        <v>0</v>
      </c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5">
      <c r="A262" s="161"/>
      <c r="B262" s="162"/>
      <c r="C262" s="191" t="s">
        <v>1047</v>
      </c>
      <c r="D262" s="185"/>
      <c r="E262" s="186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212</v>
      </c>
      <c r="AH262" s="154">
        <v>0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5">
      <c r="A263" s="161"/>
      <c r="B263" s="162"/>
      <c r="C263" s="191" t="s">
        <v>1048</v>
      </c>
      <c r="D263" s="185"/>
      <c r="E263" s="186">
        <v>52.914180000000002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212</v>
      </c>
      <c r="AH263" s="154">
        <v>0</v>
      </c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x14ac:dyDescent="0.25">
      <c r="A264" s="165" t="s">
        <v>161</v>
      </c>
      <c r="B264" s="166" t="s">
        <v>99</v>
      </c>
      <c r="C264" s="180" t="s">
        <v>100</v>
      </c>
      <c r="D264" s="167"/>
      <c r="E264" s="168"/>
      <c r="F264" s="169"/>
      <c r="G264" s="169">
        <f>SUMIF(AG265:AG279,"&lt;&gt;NOR",G265:G279)</f>
        <v>0</v>
      </c>
      <c r="H264" s="169"/>
      <c r="I264" s="169">
        <f>SUM(I265:I279)</f>
        <v>0</v>
      </c>
      <c r="J264" s="169"/>
      <c r="K264" s="169">
        <f>SUM(K265:K279)</f>
        <v>0</v>
      </c>
      <c r="L264" s="169"/>
      <c r="M264" s="169">
        <f>SUM(M265:M279)</f>
        <v>0</v>
      </c>
      <c r="N264" s="169"/>
      <c r="O264" s="169">
        <f>SUM(O265:O279)</f>
        <v>47.84</v>
      </c>
      <c r="P264" s="169"/>
      <c r="Q264" s="169">
        <f>SUM(Q265:Q279)</f>
        <v>0</v>
      </c>
      <c r="R264" s="169"/>
      <c r="S264" s="169"/>
      <c r="T264" s="170"/>
      <c r="U264" s="164"/>
      <c r="V264" s="164">
        <f>SUM(V265:V279)</f>
        <v>33.699999999999996</v>
      </c>
      <c r="W264" s="164"/>
      <c r="AG264" t="s">
        <v>162</v>
      </c>
    </row>
    <row r="265" spans="1:60" outlineLevel="1" x14ac:dyDescent="0.25">
      <c r="A265" s="171">
        <v>36</v>
      </c>
      <c r="B265" s="172" t="s">
        <v>518</v>
      </c>
      <c r="C265" s="181" t="s">
        <v>519</v>
      </c>
      <c r="D265" s="173" t="s">
        <v>244</v>
      </c>
      <c r="E265" s="174">
        <v>25.251899999999999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1.8907700000000001</v>
      </c>
      <c r="O265" s="176">
        <f>ROUND(E265*N265,2)</f>
        <v>47.75</v>
      </c>
      <c r="P265" s="176">
        <v>0</v>
      </c>
      <c r="Q265" s="176">
        <f>ROUND(E265*P265,2)</f>
        <v>0</v>
      </c>
      <c r="R265" s="176" t="s">
        <v>475</v>
      </c>
      <c r="S265" s="176" t="s">
        <v>206</v>
      </c>
      <c r="T265" s="177" t="s">
        <v>206</v>
      </c>
      <c r="U265" s="163">
        <v>1.3169999999999999</v>
      </c>
      <c r="V265" s="163">
        <f>ROUND(E265*U265,2)</f>
        <v>33.26</v>
      </c>
      <c r="W265" s="163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 t="s">
        <v>207</v>
      </c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5">
      <c r="A266" s="161"/>
      <c r="B266" s="162"/>
      <c r="C266" s="263" t="s">
        <v>488</v>
      </c>
      <c r="D266" s="264"/>
      <c r="E266" s="264"/>
      <c r="F266" s="264"/>
      <c r="G266" s="264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 t="s">
        <v>209</v>
      </c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5">
      <c r="A267" s="161"/>
      <c r="B267" s="162"/>
      <c r="C267" s="191" t="s">
        <v>1050</v>
      </c>
      <c r="D267" s="185"/>
      <c r="E267" s="186">
        <v>16.6797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 t="s">
        <v>212</v>
      </c>
      <c r="AH267" s="154">
        <v>0</v>
      </c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5">
      <c r="A268" s="161"/>
      <c r="B268" s="162"/>
      <c r="C268" s="191" t="s">
        <v>1051</v>
      </c>
      <c r="D268" s="185"/>
      <c r="E268" s="186">
        <v>0.996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 t="s">
        <v>212</v>
      </c>
      <c r="AH268" s="154">
        <v>0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5">
      <c r="A269" s="161"/>
      <c r="B269" s="162"/>
      <c r="C269" s="191" t="s">
        <v>1052</v>
      </c>
      <c r="D269" s="185"/>
      <c r="E269" s="186">
        <v>6.2202000000000002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 t="s">
        <v>212</v>
      </c>
      <c r="AH269" s="154">
        <v>0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5">
      <c r="A270" s="161"/>
      <c r="B270" s="162"/>
      <c r="C270" s="191" t="s">
        <v>1053</v>
      </c>
      <c r="D270" s="185"/>
      <c r="E270" s="186">
        <v>0.68400000000000005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 t="s">
        <v>212</v>
      </c>
      <c r="AH270" s="154">
        <v>0</v>
      </c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5">
      <c r="A271" s="161"/>
      <c r="B271" s="162"/>
      <c r="C271" s="191" t="s">
        <v>1054</v>
      </c>
      <c r="D271" s="185"/>
      <c r="E271" s="186">
        <v>0.67200000000000004</v>
      </c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 t="s">
        <v>212</v>
      </c>
      <c r="AH271" s="154">
        <v>0</v>
      </c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5">
      <c r="A272" s="171">
        <v>37</v>
      </c>
      <c r="B272" s="172" t="s">
        <v>1055</v>
      </c>
      <c r="C272" s="181" t="s">
        <v>1056</v>
      </c>
      <c r="D272" s="173" t="s">
        <v>244</v>
      </c>
      <c r="E272" s="174">
        <v>3.5999999999999997E-2</v>
      </c>
      <c r="F272" s="175"/>
      <c r="G272" s="176">
        <f>ROUND(E272*F272,2)</f>
        <v>0</v>
      </c>
      <c r="H272" s="175"/>
      <c r="I272" s="176">
        <f>ROUND(E272*H272,2)</f>
        <v>0</v>
      </c>
      <c r="J272" s="175"/>
      <c r="K272" s="176">
        <f>ROUND(E272*J272,2)</f>
        <v>0</v>
      </c>
      <c r="L272" s="176">
        <v>21</v>
      </c>
      <c r="M272" s="176">
        <f>G272*(1+L272/100)</f>
        <v>0</v>
      </c>
      <c r="N272" s="176">
        <v>2.5</v>
      </c>
      <c r="O272" s="176">
        <f>ROUND(E272*N272,2)</f>
        <v>0.09</v>
      </c>
      <c r="P272" s="176">
        <v>0</v>
      </c>
      <c r="Q272" s="176">
        <f>ROUND(E272*P272,2)</f>
        <v>0</v>
      </c>
      <c r="R272" s="176" t="s">
        <v>475</v>
      </c>
      <c r="S272" s="176" t="s">
        <v>206</v>
      </c>
      <c r="T272" s="177" t="s">
        <v>206</v>
      </c>
      <c r="U272" s="163">
        <v>1.1919999999999999</v>
      </c>
      <c r="V272" s="163">
        <f>ROUND(E272*U272,2)</f>
        <v>0.04</v>
      </c>
      <c r="W272" s="163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 t="s">
        <v>207</v>
      </c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5">
      <c r="A273" s="161"/>
      <c r="B273" s="162"/>
      <c r="C273" s="263" t="s">
        <v>502</v>
      </c>
      <c r="D273" s="264"/>
      <c r="E273" s="264"/>
      <c r="F273" s="264"/>
      <c r="G273" s="264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 t="s">
        <v>209</v>
      </c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5">
      <c r="A274" s="161"/>
      <c r="B274" s="162"/>
      <c r="C274" s="191" t="s">
        <v>1057</v>
      </c>
      <c r="D274" s="185"/>
      <c r="E274" s="186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 t="s">
        <v>212</v>
      </c>
      <c r="AH274" s="154">
        <v>0</v>
      </c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5">
      <c r="A275" s="161"/>
      <c r="B275" s="162"/>
      <c r="C275" s="191" t="s">
        <v>1058</v>
      </c>
      <c r="D275" s="185"/>
      <c r="E275" s="186">
        <v>3.5999999999999997E-2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 t="s">
        <v>212</v>
      </c>
      <c r="AH275" s="154">
        <v>0</v>
      </c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5">
      <c r="A276" s="171">
        <v>38</v>
      </c>
      <c r="B276" s="172" t="s">
        <v>1059</v>
      </c>
      <c r="C276" s="181" t="s">
        <v>1060</v>
      </c>
      <c r="D276" s="173" t="s">
        <v>298</v>
      </c>
      <c r="E276" s="174">
        <v>0.48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>
        <v>4.7999999999999996E-3</v>
      </c>
      <c r="O276" s="176">
        <f>ROUND(E276*N276,2)</f>
        <v>0</v>
      </c>
      <c r="P276" s="176">
        <v>0</v>
      </c>
      <c r="Q276" s="176">
        <f>ROUND(E276*P276,2)</f>
        <v>0</v>
      </c>
      <c r="R276" s="176" t="s">
        <v>475</v>
      </c>
      <c r="S276" s="176" t="s">
        <v>206</v>
      </c>
      <c r="T276" s="177" t="s">
        <v>206</v>
      </c>
      <c r="U276" s="163">
        <v>0.82499999999999996</v>
      </c>
      <c r="V276" s="163">
        <f>ROUND(E276*U276,2)</f>
        <v>0.4</v>
      </c>
      <c r="W276" s="163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 t="s">
        <v>207</v>
      </c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5">
      <c r="A277" s="161"/>
      <c r="B277" s="162"/>
      <c r="C277" s="263" t="s">
        <v>488</v>
      </c>
      <c r="D277" s="264"/>
      <c r="E277" s="264"/>
      <c r="F277" s="264"/>
      <c r="G277" s="264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 t="s">
        <v>209</v>
      </c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5">
      <c r="A278" s="161"/>
      <c r="B278" s="162"/>
      <c r="C278" s="191" t="s">
        <v>1057</v>
      </c>
      <c r="D278" s="185"/>
      <c r="E278" s="186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 t="s">
        <v>212</v>
      </c>
      <c r="AH278" s="154">
        <v>0</v>
      </c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5">
      <c r="A279" s="161"/>
      <c r="B279" s="162"/>
      <c r="C279" s="191" t="s">
        <v>1061</v>
      </c>
      <c r="D279" s="185"/>
      <c r="E279" s="186">
        <v>0.48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 t="s">
        <v>212</v>
      </c>
      <c r="AH279" s="154">
        <v>0</v>
      </c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x14ac:dyDescent="0.25">
      <c r="A280" s="165" t="s">
        <v>161</v>
      </c>
      <c r="B280" s="166" t="s">
        <v>104</v>
      </c>
      <c r="C280" s="180" t="s">
        <v>105</v>
      </c>
      <c r="D280" s="167"/>
      <c r="E280" s="168"/>
      <c r="F280" s="169"/>
      <c r="G280" s="169">
        <f>SUMIF(AG281:AG418,"&lt;&gt;NOR",G281:G418)</f>
        <v>0</v>
      </c>
      <c r="H280" s="169"/>
      <c r="I280" s="169">
        <f>SUM(I281:I418)</f>
        <v>0</v>
      </c>
      <c r="J280" s="169"/>
      <c r="K280" s="169">
        <f>SUM(K281:K418)</f>
        <v>0</v>
      </c>
      <c r="L280" s="169"/>
      <c r="M280" s="169">
        <f>SUM(M281:M418)</f>
        <v>0</v>
      </c>
      <c r="N280" s="169"/>
      <c r="O280" s="169">
        <f>SUM(O281:O418)</f>
        <v>4.68</v>
      </c>
      <c r="P280" s="169"/>
      <c r="Q280" s="169">
        <f>SUM(Q281:Q418)</f>
        <v>0</v>
      </c>
      <c r="R280" s="169"/>
      <c r="S280" s="169"/>
      <c r="T280" s="170"/>
      <c r="U280" s="164"/>
      <c r="V280" s="164">
        <f>SUM(V281:V418)</f>
        <v>200.43</v>
      </c>
      <c r="W280" s="164"/>
      <c r="AG280" t="s">
        <v>162</v>
      </c>
    </row>
    <row r="281" spans="1:60" ht="20.399999999999999" outlineLevel="1" x14ac:dyDescent="0.25">
      <c r="A281" s="171">
        <v>39</v>
      </c>
      <c r="B281" s="172" t="s">
        <v>1062</v>
      </c>
      <c r="C281" s="181" t="s">
        <v>1063</v>
      </c>
      <c r="D281" s="173" t="s">
        <v>226</v>
      </c>
      <c r="E281" s="174">
        <v>79.08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475</v>
      </c>
      <c r="S281" s="176" t="s">
        <v>206</v>
      </c>
      <c r="T281" s="177" t="s">
        <v>206</v>
      </c>
      <c r="U281" s="163">
        <v>0.126</v>
      </c>
      <c r="V281" s="163">
        <f>ROUND(E281*U281,2)</f>
        <v>9.9600000000000009</v>
      </c>
      <c r="W281" s="163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 t="s">
        <v>207</v>
      </c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outlineLevel="1" x14ac:dyDescent="0.25">
      <c r="A282" s="161"/>
      <c r="B282" s="162"/>
      <c r="C282" s="263" t="s">
        <v>488</v>
      </c>
      <c r="D282" s="264"/>
      <c r="E282" s="264"/>
      <c r="F282" s="264"/>
      <c r="G282" s="264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 t="s">
        <v>209</v>
      </c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5">
      <c r="A283" s="161"/>
      <c r="B283" s="162"/>
      <c r="C283" s="191" t="s">
        <v>1064</v>
      </c>
      <c r="D283" s="185"/>
      <c r="E283" s="186">
        <v>67.78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 t="s">
        <v>212</v>
      </c>
      <c r="AH283" s="154">
        <v>0</v>
      </c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5">
      <c r="A284" s="161"/>
      <c r="B284" s="162"/>
      <c r="C284" s="191" t="s">
        <v>1065</v>
      </c>
      <c r="D284" s="185"/>
      <c r="E284" s="186">
        <v>5.7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 t="s">
        <v>212</v>
      </c>
      <c r="AH284" s="154">
        <v>0</v>
      </c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5">
      <c r="A285" s="161"/>
      <c r="B285" s="162"/>
      <c r="C285" s="191" t="s">
        <v>1066</v>
      </c>
      <c r="D285" s="185"/>
      <c r="E285" s="186">
        <v>5.6</v>
      </c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 t="s">
        <v>212</v>
      </c>
      <c r="AH285" s="154">
        <v>0</v>
      </c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ht="20.399999999999999" outlineLevel="1" x14ac:dyDescent="0.25">
      <c r="A286" s="171">
        <v>40</v>
      </c>
      <c r="B286" s="172" t="s">
        <v>1067</v>
      </c>
      <c r="C286" s="181" t="s">
        <v>1068</v>
      </c>
      <c r="D286" s="173" t="s">
        <v>226</v>
      </c>
      <c r="E286" s="174">
        <v>79.08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1.4599999999999999E-3</v>
      </c>
      <c r="O286" s="176">
        <f>ROUND(E286*N286,2)</f>
        <v>0.12</v>
      </c>
      <c r="P286" s="176">
        <v>0</v>
      </c>
      <c r="Q286" s="176">
        <f>ROUND(E286*P286,2)</f>
        <v>0</v>
      </c>
      <c r="R286" s="176" t="s">
        <v>495</v>
      </c>
      <c r="S286" s="176" t="s">
        <v>206</v>
      </c>
      <c r="T286" s="177" t="s">
        <v>206</v>
      </c>
      <c r="U286" s="163">
        <v>0</v>
      </c>
      <c r="V286" s="163">
        <f>ROUND(E286*U286,2)</f>
        <v>0</v>
      </c>
      <c r="W286" s="163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 t="s">
        <v>496</v>
      </c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5">
      <c r="A287" s="161"/>
      <c r="B287" s="162"/>
      <c r="C287" s="191" t="s">
        <v>1069</v>
      </c>
      <c r="D287" s="185"/>
      <c r="E287" s="186">
        <v>79.08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 t="s">
        <v>212</v>
      </c>
      <c r="AH287" s="154">
        <v>5</v>
      </c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ht="20.399999999999999" outlineLevel="1" x14ac:dyDescent="0.25">
      <c r="A288" s="171">
        <v>41</v>
      </c>
      <c r="B288" s="172" t="s">
        <v>1070</v>
      </c>
      <c r="C288" s="181" t="s">
        <v>1071</v>
      </c>
      <c r="D288" s="173" t="s">
        <v>226</v>
      </c>
      <c r="E288" s="174">
        <v>193.63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6" t="s">
        <v>475</v>
      </c>
      <c r="S288" s="176" t="s">
        <v>206</v>
      </c>
      <c r="T288" s="177" t="s">
        <v>206</v>
      </c>
      <c r="U288" s="163">
        <v>0.17199999999999999</v>
      </c>
      <c r="V288" s="163">
        <f>ROUND(E288*U288,2)</f>
        <v>33.299999999999997</v>
      </c>
      <c r="W288" s="163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 t="s">
        <v>207</v>
      </c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5">
      <c r="A289" s="161"/>
      <c r="B289" s="162"/>
      <c r="C289" s="263" t="s">
        <v>488</v>
      </c>
      <c r="D289" s="264"/>
      <c r="E289" s="264"/>
      <c r="F289" s="264"/>
      <c r="G289" s="264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 t="s">
        <v>209</v>
      </c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5">
      <c r="A290" s="161"/>
      <c r="B290" s="162"/>
      <c r="C290" s="191" t="s">
        <v>1072</v>
      </c>
      <c r="D290" s="185"/>
      <c r="E290" s="186">
        <v>185.33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 t="s">
        <v>212</v>
      </c>
      <c r="AH290" s="154">
        <v>0</v>
      </c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5">
      <c r="A291" s="161"/>
      <c r="B291" s="162"/>
      <c r="C291" s="191" t="s">
        <v>1073</v>
      </c>
      <c r="D291" s="185"/>
      <c r="E291" s="186">
        <v>8.3000000000000007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 t="s">
        <v>212</v>
      </c>
      <c r="AH291" s="154">
        <v>0</v>
      </c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ht="20.399999999999999" outlineLevel="1" x14ac:dyDescent="0.25">
      <c r="A292" s="171">
        <v>42</v>
      </c>
      <c r="B292" s="172" t="s">
        <v>1074</v>
      </c>
      <c r="C292" s="181" t="s">
        <v>1075</v>
      </c>
      <c r="D292" s="173" t="s">
        <v>226</v>
      </c>
      <c r="E292" s="174">
        <v>193.63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6">
        <v>2.1700000000000001E-3</v>
      </c>
      <c r="O292" s="176">
        <f>ROUND(E292*N292,2)</f>
        <v>0.42</v>
      </c>
      <c r="P292" s="176">
        <v>0</v>
      </c>
      <c r="Q292" s="176">
        <f>ROUND(E292*P292,2)</f>
        <v>0</v>
      </c>
      <c r="R292" s="176" t="s">
        <v>495</v>
      </c>
      <c r="S292" s="176" t="s">
        <v>206</v>
      </c>
      <c r="T292" s="177" t="s">
        <v>206</v>
      </c>
      <c r="U292" s="163">
        <v>0</v>
      </c>
      <c r="V292" s="163">
        <f>ROUND(E292*U292,2)</f>
        <v>0</v>
      </c>
      <c r="W292" s="163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 t="s">
        <v>496</v>
      </c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5">
      <c r="A293" s="161"/>
      <c r="B293" s="162"/>
      <c r="C293" s="191" t="s">
        <v>1076</v>
      </c>
      <c r="D293" s="185"/>
      <c r="E293" s="186">
        <v>193.63</v>
      </c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 t="s">
        <v>212</v>
      </c>
      <c r="AH293" s="154">
        <v>5</v>
      </c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5">
      <c r="A294" s="171">
        <v>43</v>
      </c>
      <c r="B294" s="172" t="s">
        <v>1077</v>
      </c>
      <c r="C294" s="181" t="s">
        <v>1078</v>
      </c>
      <c r="D294" s="173" t="s">
        <v>564</v>
      </c>
      <c r="E294" s="174">
        <v>23</v>
      </c>
      <c r="F294" s="175"/>
      <c r="G294" s="176">
        <f>ROUND(E294*F294,2)</f>
        <v>0</v>
      </c>
      <c r="H294" s="175"/>
      <c r="I294" s="176">
        <f>ROUND(E294*H294,2)</f>
        <v>0</v>
      </c>
      <c r="J294" s="175"/>
      <c r="K294" s="176">
        <f>ROUND(E294*J294,2)</f>
        <v>0</v>
      </c>
      <c r="L294" s="176">
        <v>21</v>
      </c>
      <c r="M294" s="176">
        <f>G294*(1+L294/100)</f>
        <v>0</v>
      </c>
      <c r="N294" s="176">
        <v>0</v>
      </c>
      <c r="O294" s="176">
        <f>ROUND(E294*N294,2)</f>
        <v>0</v>
      </c>
      <c r="P294" s="176">
        <v>0</v>
      </c>
      <c r="Q294" s="176">
        <f>ROUND(E294*P294,2)</f>
        <v>0</v>
      </c>
      <c r="R294" s="176" t="s">
        <v>475</v>
      </c>
      <c r="S294" s="176" t="s">
        <v>206</v>
      </c>
      <c r="T294" s="177" t="s">
        <v>206</v>
      </c>
      <c r="U294" s="163">
        <v>0.28320000000000001</v>
      </c>
      <c r="V294" s="163">
        <f>ROUND(E294*U294,2)</f>
        <v>6.51</v>
      </c>
      <c r="W294" s="163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 t="s">
        <v>207</v>
      </c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5">
      <c r="A295" s="161"/>
      <c r="B295" s="162"/>
      <c r="C295" s="263" t="s">
        <v>488</v>
      </c>
      <c r="D295" s="264"/>
      <c r="E295" s="264"/>
      <c r="F295" s="264"/>
      <c r="G295" s="264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 t="s">
        <v>209</v>
      </c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outlineLevel="1" x14ac:dyDescent="0.25">
      <c r="A296" s="161"/>
      <c r="B296" s="162"/>
      <c r="C296" s="191" t="s">
        <v>1079</v>
      </c>
      <c r="D296" s="185"/>
      <c r="E296" s="186">
        <v>23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 t="s">
        <v>212</v>
      </c>
      <c r="AH296" s="154">
        <v>0</v>
      </c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5">
      <c r="A297" s="171">
        <v>44</v>
      </c>
      <c r="B297" s="172" t="s">
        <v>1080</v>
      </c>
      <c r="C297" s="181" t="s">
        <v>1081</v>
      </c>
      <c r="D297" s="173" t="s">
        <v>564</v>
      </c>
      <c r="E297" s="174">
        <v>23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6">
        <v>0</v>
      </c>
      <c r="O297" s="176">
        <f>ROUND(E297*N297,2)</f>
        <v>0</v>
      </c>
      <c r="P297" s="176">
        <v>0</v>
      </c>
      <c r="Q297" s="176">
        <f>ROUND(E297*P297,2)</f>
        <v>0</v>
      </c>
      <c r="R297" s="176" t="s">
        <v>495</v>
      </c>
      <c r="S297" s="176" t="s">
        <v>206</v>
      </c>
      <c r="T297" s="177" t="s">
        <v>206</v>
      </c>
      <c r="U297" s="163">
        <v>0</v>
      </c>
      <c r="V297" s="163">
        <f>ROUND(E297*U297,2)</f>
        <v>0</v>
      </c>
      <c r="W297" s="163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 t="s">
        <v>496</v>
      </c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5">
      <c r="A298" s="161"/>
      <c r="B298" s="162"/>
      <c r="C298" s="191" t="s">
        <v>1079</v>
      </c>
      <c r="D298" s="185"/>
      <c r="E298" s="186">
        <v>23</v>
      </c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 t="s">
        <v>212</v>
      </c>
      <c r="AH298" s="154">
        <v>0</v>
      </c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5">
      <c r="A299" s="171">
        <v>45</v>
      </c>
      <c r="B299" s="172" t="s">
        <v>1082</v>
      </c>
      <c r="C299" s="181" t="s">
        <v>1083</v>
      </c>
      <c r="D299" s="173" t="s">
        <v>564</v>
      </c>
      <c r="E299" s="174">
        <v>3</v>
      </c>
      <c r="F299" s="175"/>
      <c r="G299" s="176">
        <f>ROUND(E299*F299,2)</f>
        <v>0</v>
      </c>
      <c r="H299" s="175"/>
      <c r="I299" s="176">
        <f>ROUND(E299*H299,2)</f>
        <v>0</v>
      </c>
      <c r="J299" s="175"/>
      <c r="K299" s="176">
        <f>ROUND(E299*J299,2)</f>
        <v>0</v>
      </c>
      <c r="L299" s="176">
        <v>21</v>
      </c>
      <c r="M299" s="176">
        <f>G299*(1+L299/100)</f>
        <v>0</v>
      </c>
      <c r="N299" s="176">
        <v>0</v>
      </c>
      <c r="O299" s="176">
        <f>ROUND(E299*N299,2)</f>
        <v>0</v>
      </c>
      <c r="P299" s="176">
        <v>0</v>
      </c>
      <c r="Q299" s="176">
        <f>ROUND(E299*P299,2)</f>
        <v>0</v>
      </c>
      <c r="R299" s="176" t="s">
        <v>495</v>
      </c>
      <c r="S299" s="176" t="s">
        <v>206</v>
      </c>
      <c r="T299" s="177" t="s">
        <v>206</v>
      </c>
      <c r="U299" s="163">
        <v>0</v>
      </c>
      <c r="V299" s="163">
        <f>ROUND(E299*U299,2)</f>
        <v>0</v>
      </c>
      <c r="W299" s="163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 t="s">
        <v>496</v>
      </c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5">
      <c r="A300" s="161"/>
      <c r="B300" s="162"/>
      <c r="C300" s="191" t="s">
        <v>1084</v>
      </c>
      <c r="D300" s="185"/>
      <c r="E300" s="186">
        <v>1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 t="s">
        <v>212</v>
      </c>
      <c r="AH300" s="154">
        <v>0</v>
      </c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5">
      <c r="A301" s="161"/>
      <c r="B301" s="162"/>
      <c r="C301" s="191" t="s">
        <v>1085</v>
      </c>
      <c r="D301" s="185"/>
      <c r="E301" s="186">
        <v>2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 t="s">
        <v>212</v>
      </c>
      <c r="AH301" s="154">
        <v>0</v>
      </c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outlineLevel="1" x14ac:dyDescent="0.25">
      <c r="A302" s="171">
        <v>46</v>
      </c>
      <c r="B302" s="172" t="s">
        <v>1086</v>
      </c>
      <c r="C302" s="181" t="s">
        <v>1087</v>
      </c>
      <c r="D302" s="173" t="s">
        <v>564</v>
      </c>
      <c r="E302" s="174">
        <v>2</v>
      </c>
      <c r="F302" s="175"/>
      <c r="G302" s="176">
        <f>ROUND(E302*F302,2)</f>
        <v>0</v>
      </c>
      <c r="H302" s="175"/>
      <c r="I302" s="176">
        <f>ROUND(E302*H302,2)</f>
        <v>0</v>
      </c>
      <c r="J302" s="175"/>
      <c r="K302" s="176">
        <f>ROUND(E302*J302,2)</f>
        <v>0</v>
      </c>
      <c r="L302" s="176">
        <v>21</v>
      </c>
      <c r="M302" s="176">
        <f>G302*(1+L302/100)</f>
        <v>0</v>
      </c>
      <c r="N302" s="176">
        <v>0</v>
      </c>
      <c r="O302" s="176">
        <f>ROUND(E302*N302,2)</f>
        <v>0</v>
      </c>
      <c r="P302" s="176">
        <v>0</v>
      </c>
      <c r="Q302" s="176">
        <f>ROUND(E302*P302,2)</f>
        <v>0</v>
      </c>
      <c r="R302" s="176" t="s">
        <v>495</v>
      </c>
      <c r="S302" s="176" t="s">
        <v>206</v>
      </c>
      <c r="T302" s="177" t="s">
        <v>206</v>
      </c>
      <c r="U302" s="163">
        <v>0</v>
      </c>
      <c r="V302" s="163">
        <f>ROUND(E302*U302,2)</f>
        <v>0</v>
      </c>
      <c r="W302" s="163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 t="s">
        <v>496</v>
      </c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5">
      <c r="A303" s="161"/>
      <c r="B303" s="162"/>
      <c r="C303" s="191" t="s">
        <v>1088</v>
      </c>
      <c r="D303" s="185"/>
      <c r="E303" s="186">
        <v>2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 t="s">
        <v>212</v>
      </c>
      <c r="AH303" s="154">
        <v>0</v>
      </c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5">
      <c r="A304" s="171">
        <v>47</v>
      </c>
      <c r="B304" s="172" t="s">
        <v>1089</v>
      </c>
      <c r="C304" s="181" t="s">
        <v>1090</v>
      </c>
      <c r="D304" s="173" t="s">
        <v>564</v>
      </c>
      <c r="E304" s="174">
        <v>11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21</v>
      </c>
      <c r="M304" s="176">
        <f>G304*(1+L304/100)</f>
        <v>0</v>
      </c>
      <c r="N304" s="176">
        <v>2.4000000000000001E-4</v>
      </c>
      <c r="O304" s="176">
        <f>ROUND(E304*N304,2)</f>
        <v>0</v>
      </c>
      <c r="P304" s="176">
        <v>0</v>
      </c>
      <c r="Q304" s="176">
        <f>ROUND(E304*P304,2)</f>
        <v>0</v>
      </c>
      <c r="R304" s="176" t="s">
        <v>495</v>
      </c>
      <c r="S304" s="176" t="s">
        <v>206</v>
      </c>
      <c r="T304" s="177" t="s">
        <v>206</v>
      </c>
      <c r="U304" s="163">
        <v>0</v>
      </c>
      <c r="V304" s="163">
        <f>ROUND(E304*U304,2)</f>
        <v>0</v>
      </c>
      <c r="W304" s="163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 t="s">
        <v>496</v>
      </c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5">
      <c r="A305" s="161"/>
      <c r="B305" s="162"/>
      <c r="C305" s="191" t="s">
        <v>1091</v>
      </c>
      <c r="D305" s="185"/>
      <c r="E305" s="186">
        <v>5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 t="s">
        <v>212</v>
      </c>
      <c r="AH305" s="154">
        <v>0</v>
      </c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5">
      <c r="A306" s="161"/>
      <c r="B306" s="162"/>
      <c r="C306" s="191" t="s">
        <v>1092</v>
      </c>
      <c r="D306" s="185"/>
      <c r="E306" s="186">
        <v>3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 t="s">
        <v>212</v>
      </c>
      <c r="AH306" s="154">
        <v>0</v>
      </c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5">
      <c r="A307" s="161"/>
      <c r="B307" s="162"/>
      <c r="C307" s="191" t="s">
        <v>1093</v>
      </c>
      <c r="D307" s="185"/>
      <c r="E307" s="186">
        <v>3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 t="s">
        <v>212</v>
      </c>
      <c r="AH307" s="154">
        <v>0</v>
      </c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5">
      <c r="A308" s="171">
        <v>48</v>
      </c>
      <c r="B308" s="172" t="s">
        <v>1094</v>
      </c>
      <c r="C308" s="181" t="s">
        <v>1095</v>
      </c>
      <c r="D308" s="173" t="s">
        <v>564</v>
      </c>
      <c r="E308" s="174">
        <v>11</v>
      </c>
      <c r="F308" s="175"/>
      <c r="G308" s="176">
        <f>ROUND(E308*F308,2)</f>
        <v>0</v>
      </c>
      <c r="H308" s="175"/>
      <c r="I308" s="176">
        <f>ROUND(E308*H308,2)</f>
        <v>0</v>
      </c>
      <c r="J308" s="175"/>
      <c r="K308" s="176">
        <f>ROUND(E308*J308,2)</f>
        <v>0</v>
      </c>
      <c r="L308" s="176">
        <v>21</v>
      </c>
      <c r="M308" s="176">
        <f>G308*(1+L308/100)</f>
        <v>0</v>
      </c>
      <c r="N308" s="176">
        <v>3.5200000000000001E-3</v>
      </c>
      <c r="O308" s="176">
        <f>ROUND(E308*N308,2)</f>
        <v>0.04</v>
      </c>
      <c r="P308" s="176">
        <v>0</v>
      </c>
      <c r="Q308" s="176">
        <f>ROUND(E308*P308,2)</f>
        <v>0</v>
      </c>
      <c r="R308" s="176" t="s">
        <v>495</v>
      </c>
      <c r="S308" s="176" t="s">
        <v>206</v>
      </c>
      <c r="T308" s="177" t="s">
        <v>206</v>
      </c>
      <c r="U308" s="163">
        <v>0</v>
      </c>
      <c r="V308" s="163">
        <f>ROUND(E308*U308,2)</f>
        <v>0</v>
      </c>
      <c r="W308" s="163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 t="s">
        <v>496</v>
      </c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5">
      <c r="A309" s="161"/>
      <c r="B309" s="162"/>
      <c r="C309" s="191" t="s">
        <v>1091</v>
      </c>
      <c r="D309" s="185"/>
      <c r="E309" s="186">
        <v>5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 t="s">
        <v>212</v>
      </c>
      <c r="AH309" s="154">
        <v>0</v>
      </c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5">
      <c r="A310" s="161"/>
      <c r="B310" s="162"/>
      <c r="C310" s="191" t="s">
        <v>1092</v>
      </c>
      <c r="D310" s="185"/>
      <c r="E310" s="186">
        <v>3</v>
      </c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 t="s">
        <v>212</v>
      </c>
      <c r="AH310" s="154">
        <v>0</v>
      </c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 x14ac:dyDescent="0.25">
      <c r="A311" s="161"/>
      <c r="B311" s="162"/>
      <c r="C311" s="191" t="s">
        <v>1093</v>
      </c>
      <c r="D311" s="185"/>
      <c r="E311" s="186">
        <v>3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 t="s">
        <v>212</v>
      </c>
      <c r="AH311" s="154">
        <v>0</v>
      </c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outlineLevel="1" x14ac:dyDescent="0.25">
      <c r="A312" s="171">
        <v>49</v>
      </c>
      <c r="B312" s="172" t="s">
        <v>1096</v>
      </c>
      <c r="C312" s="181" t="s">
        <v>1097</v>
      </c>
      <c r="D312" s="173" t="s">
        <v>564</v>
      </c>
      <c r="E312" s="174">
        <v>16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21</v>
      </c>
      <c r="M312" s="176">
        <f>G312*(1+L312/100)</f>
        <v>0</v>
      </c>
      <c r="N312" s="176">
        <v>0</v>
      </c>
      <c r="O312" s="176">
        <f>ROUND(E312*N312,2)</f>
        <v>0</v>
      </c>
      <c r="P312" s="176">
        <v>0</v>
      </c>
      <c r="Q312" s="176">
        <f>ROUND(E312*P312,2)</f>
        <v>0</v>
      </c>
      <c r="R312" s="176" t="s">
        <v>475</v>
      </c>
      <c r="S312" s="176" t="s">
        <v>206</v>
      </c>
      <c r="T312" s="177" t="s">
        <v>206</v>
      </c>
      <c r="U312" s="163">
        <v>0.32328000000000001</v>
      </c>
      <c r="V312" s="163">
        <f>ROUND(E312*U312,2)</f>
        <v>5.17</v>
      </c>
      <c r="W312" s="163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 t="s">
        <v>207</v>
      </c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5">
      <c r="A313" s="161"/>
      <c r="B313" s="162"/>
      <c r="C313" s="263" t="s">
        <v>488</v>
      </c>
      <c r="D313" s="264"/>
      <c r="E313" s="264"/>
      <c r="F313" s="264"/>
      <c r="G313" s="264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 t="s">
        <v>209</v>
      </c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5">
      <c r="A314" s="161"/>
      <c r="B314" s="162"/>
      <c r="C314" s="191" t="s">
        <v>1098</v>
      </c>
      <c r="D314" s="185"/>
      <c r="E314" s="186">
        <v>16</v>
      </c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 t="s">
        <v>212</v>
      </c>
      <c r="AH314" s="154">
        <v>0</v>
      </c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5">
      <c r="A315" s="171">
        <v>50</v>
      </c>
      <c r="B315" s="172" t="s">
        <v>1099</v>
      </c>
      <c r="C315" s="181" t="s">
        <v>1100</v>
      </c>
      <c r="D315" s="173" t="s">
        <v>564</v>
      </c>
      <c r="E315" s="174">
        <v>16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6">
        <v>0</v>
      </c>
      <c r="O315" s="176">
        <f>ROUND(E315*N315,2)</f>
        <v>0</v>
      </c>
      <c r="P315" s="176">
        <v>0</v>
      </c>
      <c r="Q315" s="176">
        <f>ROUND(E315*P315,2)</f>
        <v>0</v>
      </c>
      <c r="R315" s="176" t="s">
        <v>495</v>
      </c>
      <c r="S315" s="176" t="s">
        <v>206</v>
      </c>
      <c r="T315" s="177" t="s">
        <v>206</v>
      </c>
      <c r="U315" s="163">
        <v>0</v>
      </c>
      <c r="V315" s="163">
        <f>ROUND(E315*U315,2)</f>
        <v>0</v>
      </c>
      <c r="W315" s="163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 t="s">
        <v>496</v>
      </c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outlineLevel="1" x14ac:dyDescent="0.25">
      <c r="A316" s="161"/>
      <c r="B316" s="162"/>
      <c r="C316" s="191" t="s">
        <v>1098</v>
      </c>
      <c r="D316" s="185"/>
      <c r="E316" s="186">
        <v>16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 t="s">
        <v>212</v>
      </c>
      <c r="AH316" s="154">
        <v>0</v>
      </c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5">
      <c r="A317" s="171">
        <v>51</v>
      </c>
      <c r="B317" s="172" t="s">
        <v>1101</v>
      </c>
      <c r="C317" s="181" t="s">
        <v>1102</v>
      </c>
      <c r="D317" s="173" t="s">
        <v>564</v>
      </c>
      <c r="E317" s="174">
        <v>2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6" t="s">
        <v>495</v>
      </c>
      <c r="S317" s="176" t="s">
        <v>206</v>
      </c>
      <c r="T317" s="177" t="s">
        <v>206</v>
      </c>
      <c r="U317" s="163">
        <v>0</v>
      </c>
      <c r="V317" s="163">
        <f>ROUND(E317*U317,2)</f>
        <v>0</v>
      </c>
      <c r="W317" s="163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 t="s">
        <v>496</v>
      </c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5">
      <c r="A318" s="161"/>
      <c r="B318" s="162"/>
      <c r="C318" s="191" t="s">
        <v>1088</v>
      </c>
      <c r="D318" s="185"/>
      <c r="E318" s="186">
        <v>2</v>
      </c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 t="s">
        <v>212</v>
      </c>
      <c r="AH318" s="154">
        <v>0</v>
      </c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5">
      <c r="A319" s="171">
        <v>52</v>
      </c>
      <c r="B319" s="172" t="s">
        <v>1103</v>
      </c>
      <c r="C319" s="181" t="s">
        <v>1104</v>
      </c>
      <c r="D319" s="173" t="s">
        <v>564</v>
      </c>
      <c r="E319" s="174">
        <v>2</v>
      </c>
      <c r="F319" s="175"/>
      <c r="G319" s="176">
        <f>ROUND(E319*F319,2)</f>
        <v>0</v>
      </c>
      <c r="H319" s="175"/>
      <c r="I319" s="176">
        <f>ROUND(E319*H319,2)</f>
        <v>0</v>
      </c>
      <c r="J319" s="175"/>
      <c r="K319" s="176">
        <f>ROUND(E319*J319,2)</f>
        <v>0</v>
      </c>
      <c r="L319" s="176">
        <v>21</v>
      </c>
      <c r="M319" s="176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6" t="s">
        <v>495</v>
      </c>
      <c r="S319" s="176" t="s">
        <v>206</v>
      </c>
      <c r="T319" s="177" t="s">
        <v>206</v>
      </c>
      <c r="U319" s="163">
        <v>0</v>
      </c>
      <c r="V319" s="163">
        <f>ROUND(E319*U319,2)</f>
        <v>0</v>
      </c>
      <c r="W319" s="163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 t="s">
        <v>496</v>
      </c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5">
      <c r="A320" s="161"/>
      <c r="B320" s="162"/>
      <c r="C320" s="191" t="s">
        <v>1084</v>
      </c>
      <c r="D320" s="185"/>
      <c r="E320" s="186">
        <v>1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 t="s">
        <v>212</v>
      </c>
      <c r="AH320" s="154">
        <v>0</v>
      </c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5">
      <c r="A321" s="161"/>
      <c r="B321" s="162"/>
      <c r="C321" s="191" t="s">
        <v>1105</v>
      </c>
      <c r="D321" s="185"/>
      <c r="E321" s="186">
        <v>1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 t="s">
        <v>212</v>
      </c>
      <c r="AH321" s="154">
        <v>0</v>
      </c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5">
      <c r="A322" s="171">
        <v>53</v>
      </c>
      <c r="B322" s="172" t="s">
        <v>1106</v>
      </c>
      <c r="C322" s="181" t="s">
        <v>1107</v>
      </c>
      <c r="D322" s="173" t="s">
        <v>564</v>
      </c>
      <c r="E322" s="174">
        <v>1</v>
      </c>
      <c r="F322" s="175"/>
      <c r="G322" s="176">
        <f>ROUND(E322*F322,2)</f>
        <v>0</v>
      </c>
      <c r="H322" s="175"/>
      <c r="I322" s="176">
        <f>ROUND(E322*H322,2)</f>
        <v>0</v>
      </c>
      <c r="J322" s="175"/>
      <c r="K322" s="176">
        <f>ROUND(E322*J322,2)</f>
        <v>0</v>
      </c>
      <c r="L322" s="176">
        <v>21</v>
      </c>
      <c r="M322" s="176">
        <f>G322*(1+L322/100)</f>
        <v>0</v>
      </c>
      <c r="N322" s="176">
        <v>0</v>
      </c>
      <c r="O322" s="176">
        <f>ROUND(E322*N322,2)</f>
        <v>0</v>
      </c>
      <c r="P322" s="176">
        <v>0</v>
      </c>
      <c r="Q322" s="176">
        <f>ROUND(E322*P322,2)</f>
        <v>0</v>
      </c>
      <c r="R322" s="176" t="s">
        <v>495</v>
      </c>
      <c r="S322" s="176" t="s">
        <v>206</v>
      </c>
      <c r="T322" s="177" t="s">
        <v>206</v>
      </c>
      <c r="U322" s="163">
        <v>0</v>
      </c>
      <c r="V322" s="163">
        <f>ROUND(E322*U322,2)</f>
        <v>0</v>
      </c>
      <c r="W322" s="163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 t="s">
        <v>496</v>
      </c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outlineLevel="1" x14ac:dyDescent="0.25">
      <c r="A323" s="161"/>
      <c r="B323" s="162"/>
      <c r="C323" s="191" t="s">
        <v>1108</v>
      </c>
      <c r="D323" s="185"/>
      <c r="E323" s="186">
        <v>1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 t="s">
        <v>212</v>
      </c>
      <c r="AH323" s="154">
        <v>0</v>
      </c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5">
      <c r="A324" s="171">
        <v>54</v>
      </c>
      <c r="B324" s="172" t="s">
        <v>1109</v>
      </c>
      <c r="C324" s="181" t="s">
        <v>1110</v>
      </c>
      <c r="D324" s="173" t="s">
        <v>564</v>
      </c>
      <c r="E324" s="174">
        <v>1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6" t="s">
        <v>495</v>
      </c>
      <c r="S324" s="176" t="s">
        <v>206</v>
      </c>
      <c r="T324" s="177" t="s">
        <v>206</v>
      </c>
      <c r="U324" s="163">
        <v>0</v>
      </c>
      <c r="V324" s="163">
        <f>ROUND(E324*U324,2)</f>
        <v>0</v>
      </c>
      <c r="W324" s="163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 t="s">
        <v>496</v>
      </c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5">
      <c r="A325" s="161"/>
      <c r="B325" s="162"/>
      <c r="C325" s="191" t="s">
        <v>1111</v>
      </c>
      <c r="D325" s="185"/>
      <c r="E325" s="186">
        <v>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 t="s">
        <v>212</v>
      </c>
      <c r="AH325" s="154">
        <v>0</v>
      </c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outlineLevel="1" x14ac:dyDescent="0.25">
      <c r="A326" s="171">
        <v>55</v>
      </c>
      <c r="B326" s="172" t="s">
        <v>1112</v>
      </c>
      <c r="C326" s="181" t="s">
        <v>1113</v>
      </c>
      <c r="D326" s="173" t="s">
        <v>564</v>
      </c>
      <c r="E326" s="174">
        <v>5</v>
      </c>
      <c r="F326" s="175"/>
      <c r="G326" s="176">
        <f>ROUND(E326*F326,2)</f>
        <v>0</v>
      </c>
      <c r="H326" s="175"/>
      <c r="I326" s="176">
        <f>ROUND(E326*H326,2)</f>
        <v>0</v>
      </c>
      <c r="J326" s="175"/>
      <c r="K326" s="176">
        <f>ROUND(E326*J326,2)</f>
        <v>0</v>
      </c>
      <c r="L326" s="176">
        <v>21</v>
      </c>
      <c r="M326" s="176">
        <f>G326*(1+L326/100)</f>
        <v>0</v>
      </c>
      <c r="N326" s="176">
        <v>3.5E-4</v>
      </c>
      <c r="O326" s="176">
        <f>ROUND(E326*N326,2)</f>
        <v>0</v>
      </c>
      <c r="P326" s="176">
        <v>0</v>
      </c>
      <c r="Q326" s="176">
        <f>ROUND(E326*P326,2)</f>
        <v>0</v>
      </c>
      <c r="R326" s="176" t="s">
        <v>495</v>
      </c>
      <c r="S326" s="176" t="s">
        <v>206</v>
      </c>
      <c r="T326" s="177" t="s">
        <v>206</v>
      </c>
      <c r="U326" s="163">
        <v>0</v>
      </c>
      <c r="V326" s="163">
        <f>ROUND(E326*U326,2)</f>
        <v>0</v>
      </c>
      <c r="W326" s="163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 t="s">
        <v>496</v>
      </c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5">
      <c r="A327" s="161"/>
      <c r="B327" s="162"/>
      <c r="C327" s="191" t="s">
        <v>1114</v>
      </c>
      <c r="D327" s="185"/>
      <c r="E327" s="186">
        <v>3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 t="s">
        <v>212</v>
      </c>
      <c r="AH327" s="154">
        <v>0</v>
      </c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outlineLevel="1" x14ac:dyDescent="0.25">
      <c r="A328" s="161"/>
      <c r="B328" s="162"/>
      <c r="C328" s="191" t="s">
        <v>1115</v>
      </c>
      <c r="D328" s="185"/>
      <c r="E328" s="186">
        <v>2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 t="s">
        <v>212</v>
      </c>
      <c r="AH328" s="154">
        <v>0</v>
      </c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outlineLevel="1" x14ac:dyDescent="0.25">
      <c r="A329" s="171">
        <v>56</v>
      </c>
      <c r="B329" s="172" t="s">
        <v>1116</v>
      </c>
      <c r="C329" s="181" t="s">
        <v>1117</v>
      </c>
      <c r="D329" s="173" t="s">
        <v>564</v>
      </c>
      <c r="E329" s="174">
        <v>5</v>
      </c>
      <c r="F329" s="175"/>
      <c r="G329" s="176">
        <f>ROUND(E329*F329,2)</f>
        <v>0</v>
      </c>
      <c r="H329" s="175"/>
      <c r="I329" s="176">
        <f>ROUND(E329*H329,2)</f>
        <v>0</v>
      </c>
      <c r="J329" s="175"/>
      <c r="K329" s="176">
        <f>ROUND(E329*J329,2)</f>
        <v>0</v>
      </c>
      <c r="L329" s="176">
        <v>21</v>
      </c>
      <c r="M329" s="176">
        <f>G329*(1+L329/100)</f>
        <v>0</v>
      </c>
      <c r="N329" s="176">
        <v>3.8800000000000002E-3</v>
      </c>
      <c r="O329" s="176">
        <f>ROUND(E329*N329,2)</f>
        <v>0.02</v>
      </c>
      <c r="P329" s="176">
        <v>0</v>
      </c>
      <c r="Q329" s="176">
        <f>ROUND(E329*P329,2)</f>
        <v>0</v>
      </c>
      <c r="R329" s="176" t="s">
        <v>495</v>
      </c>
      <c r="S329" s="176" t="s">
        <v>206</v>
      </c>
      <c r="T329" s="177" t="s">
        <v>206</v>
      </c>
      <c r="U329" s="163">
        <v>0</v>
      </c>
      <c r="V329" s="163">
        <f>ROUND(E329*U329,2)</f>
        <v>0</v>
      </c>
      <c r="W329" s="163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 t="s">
        <v>496</v>
      </c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outlineLevel="1" x14ac:dyDescent="0.25">
      <c r="A330" s="161"/>
      <c r="B330" s="162"/>
      <c r="C330" s="191" t="s">
        <v>1114</v>
      </c>
      <c r="D330" s="185"/>
      <c r="E330" s="186">
        <v>3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 t="s">
        <v>212</v>
      </c>
      <c r="AH330" s="154">
        <v>0</v>
      </c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5">
      <c r="A331" s="161"/>
      <c r="B331" s="162"/>
      <c r="C331" s="191" t="s">
        <v>1115</v>
      </c>
      <c r="D331" s="185"/>
      <c r="E331" s="186">
        <v>2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 t="s">
        <v>212</v>
      </c>
      <c r="AH331" s="154">
        <v>0</v>
      </c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ht="20.399999999999999" outlineLevel="1" x14ac:dyDescent="0.25">
      <c r="A332" s="171">
        <v>57</v>
      </c>
      <c r="B332" s="172" t="s">
        <v>1118</v>
      </c>
      <c r="C332" s="181" t="s">
        <v>1119</v>
      </c>
      <c r="D332" s="173" t="s">
        <v>564</v>
      </c>
      <c r="E332" s="174">
        <v>7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6" t="s">
        <v>475</v>
      </c>
      <c r="S332" s="176" t="s">
        <v>206</v>
      </c>
      <c r="T332" s="177" t="s">
        <v>206</v>
      </c>
      <c r="U332" s="163">
        <v>1.2216</v>
      </c>
      <c r="V332" s="163">
        <f>ROUND(E332*U332,2)</f>
        <v>8.5500000000000007</v>
      </c>
      <c r="W332" s="163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 t="s">
        <v>207</v>
      </c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5">
      <c r="A333" s="161"/>
      <c r="B333" s="162"/>
      <c r="C333" s="191" t="s">
        <v>1120</v>
      </c>
      <c r="D333" s="185"/>
      <c r="E333" s="186">
        <v>7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 t="s">
        <v>212</v>
      </c>
      <c r="AH333" s="154">
        <v>0</v>
      </c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ht="30.6" outlineLevel="1" x14ac:dyDescent="0.25">
      <c r="A334" s="171">
        <v>58</v>
      </c>
      <c r="B334" s="172" t="s">
        <v>1121</v>
      </c>
      <c r="C334" s="181" t="s">
        <v>1122</v>
      </c>
      <c r="D334" s="173" t="s">
        <v>564</v>
      </c>
      <c r="E334" s="174">
        <v>2</v>
      </c>
      <c r="F334" s="175"/>
      <c r="G334" s="176">
        <f>ROUND(E334*F334,2)</f>
        <v>0</v>
      </c>
      <c r="H334" s="175"/>
      <c r="I334" s="176">
        <f>ROUND(E334*H334,2)</f>
        <v>0</v>
      </c>
      <c r="J334" s="175"/>
      <c r="K334" s="176">
        <f>ROUND(E334*J334,2)</f>
        <v>0</v>
      </c>
      <c r="L334" s="176">
        <v>21</v>
      </c>
      <c r="M334" s="176">
        <f>G334*(1+L334/100)</f>
        <v>0</v>
      </c>
      <c r="N334" s="176">
        <v>7.4999999999999997E-3</v>
      </c>
      <c r="O334" s="176">
        <f>ROUND(E334*N334,2)</f>
        <v>0.02</v>
      </c>
      <c r="P334" s="176">
        <v>0</v>
      </c>
      <c r="Q334" s="176">
        <f>ROUND(E334*P334,2)</f>
        <v>0</v>
      </c>
      <c r="R334" s="176" t="s">
        <v>495</v>
      </c>
      <c r="S334" s="176" t="s">
        <v>206</v>
      </c>
      <c r="T334" s="177" t="s">
        <v>206</v>
      </c>
      <c r="U334" s="163">
        <v>0</v>
      </c>
      <c r="V334" s="163">
        <f>ROUND(E334*U334,2)</f>
        <v>0</v>
      </c>
      <c r="W334" s="163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 t="s">
        <v>496</v>
      </c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 x14ac:dyDescent="0.25">
      <c r="A335" s="161"/>
      <c r="B335" s="162"/>
      <c r="C335" s="191" t="s">
        <v>1123</v>
      </c>
      <c r="D335" s="185"/>
      <c r="E335" s="186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 t="s">
        <v>212</v>
      </c>
      <c r="AH335" s="154">
        <v>0</v>
      </c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5">
      <c r="A336" s="161"/>
      <c r="B336" s="162"/>
      <c r="C336" s="191" t="s">
        <v>1105</v>
      </c>
      <c r="D336" s="185"/>
      <c r="E336" s="186">
        <v>1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 t="s">
        <v>212</v>
      </c>
      <c r="AH336" s="154">
        <v>0</v>
      </c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outlineLevel="1" x14ac:dyDescent="0.25">
      <c r="A337" s="161"/>
      <c r="B337" s="162"/>
      <c r="C337" s="191" t="s">
        <v>1111</v>
      </c>
      <c r="D337" s="185"/>
      <c r="E337" s="186">
        <v>1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 t="s">
        <v>212</v>
      </c>
      <c r="AH337" s="154">
        <v>0</v>
      </c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ht="20.399999999999999" outlineLevel="1" x14ac:dyDescent="0.25">
      <c r="A338" s="171">
        <v>59</v>
      </c>
      <c r="B338" s="172" t="s">
        <v>1124</v>
      </c>
      <c r="C338" s="181" t="s">
        <v>1125</v>
      </c>
      <c r="D338" s="173" t="s">
        <v>564</v>
      </c>
      <c r="E338" s="174">
        <v>2</v>
      </c>
      <c r="F338" s="175"/>
      <c r="G338" s="176">
        <f>ROUND(E338*F338,2)</f>
        <v>0</v>
      </c>
      <c r="H338" s="175"/>
      <c r="I338" s="176">
        <f>ROUND(E338*H338,2)</f>
        <v>0</v>
      </c>
      <c r="J338" s="175"/>
      <c r="K338" s="176">
        <f>ROUND(E338*J338,2)</f>
        <v>0</v>
      </c>
      <c r="L338" s="176">
        <v>21</v>
      </c>
      <c r="M338" s="176">
        <f>G338*(1+L338/100)</f>
        <v>0</v>
      </c>
      <c r="N338" s="176">
        <v>8.6999999999999994E-3</v>
      </c>
      <c r="O338" s="176">
        <f>ROUND(E338*N338,2)</f>
        <v>0.02</v>
      </c>
      <c r="P338" s="176">
        <v>0</v>
      </c>
      <c r="Q338" s="176">
        <f>ROUND(E338*P338,2)</f>
        <v>0</v>
      </c>
      <c r="R338" s="176" t="s">
        <v>495</v>
      </c>
      <c r="S338" s="176" t="s">
        <v>206</v>
      </c>
      <c r="T338" s="177" t="s">
        <v>206</v>
      </c>
      <c r="U338" s="163">
        <v>0</v>
      </c>
      <c r="V338" s="163">
        <f>ROUND(E338*U338,2)</f>
        <v>0</v>
      </c>
      <c r="W338" s="163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 t="s">
        <v>496</v>
      </c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5">
      <c r="A339" s="161"/>
      <c r="B339" s="162"/>
      <c r="C339" s="191" t="s">
        <v>1057</v>
      </c>
      <c r="D339" s="185"/>
      <c r="E339" s="186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 t="s">
        <v>212</v>
      </c>
      <c r="AH339" s="154">
        <v>0</v>
      </c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5">
      <c r="A340" s="161"/>
      <c r="B340" s="162"/>
      <c r="C340" s="191" t="s">
        <v>1088</v>
      </c>
      <c r="D340" s="185"/>
      <c r="E340" s="186">
        <v>2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 t="s">
        <v>212</v>
      </c>
      <c r="AH340" s="154">
        <v>0</v>
      </c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5">
      <c r="A341" s="171">
        <v>60</v>
      </c>
      <c r="B341" s="172" t="s">
        <v>1126</v>
      </c>
      <c r="C341" s="181" t="s">
        <v>1127</v>
      </c>
      <c r="D341" s="173" t="s">
        <v>564</v>
      </c>
      <c r="E341" s="174">
        <v>2</v>
      </c>
      <c r="F341" s="175"/>
      <c r="G341" s="176">
        <f>ROUND(E341*F341,2)</f>
        <v>0</v>
      </c>
      <c r="H341" s="175"/>
      <c r="I341" s="176">
        <f>ROUND(E341*H341,2)</f>
        <v>0</v>
      </c>
      <c r="J341" s="175"/>
      <c r="K341" s="176">
        <f>ROUND(E341*J341,2)</f>
        <v>0</v>
      </c>
      <c r="L341" s="176">
        <v>21</v>
      </c>
      <c r="M341" s="176">
        <f>G341*(1+L341/100)</f>
        <v>0</v>
      </c>
      <c r="N341" s="176">
        <v>1.4E-2</v>
      </c>
      <c r="O341" s="176">
        <f>ROUND(E341*N341,2)</f>
        <v>0.03</v>
      </c>
      <c r="P341" s="176">
        <v>0</v>
      </c>
      <c r="Q341" s="176">
        <f>ROUND(E341*P341,2)</f>
        <v>0</v>
      </c>
      <c r="R341" s="176" t="s">
        <v>495</v>
      </c>
      <c r="S341" s="176" t="s">
        <v>206</v>
      </c>
      <c r="T341" s="177" t="s">
        <v>206</v>
      </c>
      <c r="U341" s="163">
        <v>0</v>
      </c>
      <c r="V341" s="163">
        <f>ROUND(E341*U341,2)</f>
        <v>0</v>
      </c>
      <c r="W341" s="163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 t="s">
        <v>496</v>
      </c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5">
      <c r="A342" s="161"/>
      <c r="B342" s="162"/>
      <c r="C342" s="191" t="s">
        <v>1057</v>
      </c>
      <c r="D342" s="185"/>
      <c r="E342" s="186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 t="s">
        <v>212</v>
      </c>
      <c r="AH342" s="154">
        <v>0</v>
      </c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5">
      <c r="A343" s="161"/>
      <c r="B343" s="162"/>
      <c r="C343" s="191" t="s">
        <v>1088</v>
      </c>
      <c r="D343" s="185"/>
      <c r="E343" s="186">
        <v>2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 t="s">
        <v>212</v>
      </c>
      <c r="AH343" s="154">
        <v>0</v>
      </c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outlineLevel="1" x14ac:dyDescent="0.25">
      <c r="A344" s="171">
        <v>61</v>
      </c>
      <c r="B344" s="172" t="s">
        <v>1128</v>
      </c>
      <c r="C344" s="181" t="s">
        <v>1129</v>
      </c>
      <c r="D344" s="173" t="s">
        <v>564</v>
      </c>
      <c r="E344" s="174">
        <v>1</v>
      </c>
      <c r="F344" s="175"/>
      <c r="G344" s="176">
        <f>ROUND(E344*F344,2)</f>
        <v>0</v>
      </c>
      <c r="H344" s="175"/>
      <c r="I344" s="176">
        <f>ROUND(E344*H344,2)</f>
        <v>0</v>
      </c>
      <c r="J344" s="175"/>
      <c r="K344" s="176">
        <f>ROUND(E344*J344,2)</f>
        <v>0</v>
      </c>
      <c r="L344" s="176">
        <v>21</v>
      </c>
      <c r="M344" s="176">
        <f>G344*(1+L344/100)</f>
        <v>0</v>
      </c>
      <c r="N344" s="176">
        <v>3.8E-3</v>
      </c>
      <c r="O344" s="176">
        <f>ROUND(E344*N344,2)</f>
        <v>0</v>
      </c>
      <c r="P344" s="176">
        <v>0</v>
      </c>
      <c r="Q344" s="176">
        <f>ROUND(E344*P344,2)</f>
        <v>0</v>
      </c>
      <c r="R344" s="176" t="s">
        <v>495</v>
      </c>
      <c r="S344" s="176" t="s">
        <v>206</v>
      </c>
      <c r="T344" s="177" t="s">
        <v>206</v>
      </c>
      <c r="U344" s="163">
        <v>0</v>
      </c>
      <c r="V344" s="163">
        <f>ROUND(E344*U344,2)</f>
        <v>0</v>
      </c>
      <c r="W344" s="163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 t="s">
        <v>496</v>
      </c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5">
      <c r="A345" s="161"/>
      <c r="B345" s="162"/>
      <c r="C345" s="191" t="s">
        <v>1084</v>
      </c>
      <c r="D345" s="185"/>
      <c r="E345" s="186">
        <v>1</v>
      </c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 t="s">
        <v>212</v>
      </c>
      <c r="AH345" s="154">
        <v>0</v>
      </c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ht="20.399999999999999" outlineLevel="1" x14ac:dyDescent="0.25">
      <c r="A346" s="171">
        <v>62</v>
      </c>
      <c r="B346" s="172" t="s">
        <v>1130</v>
      </c>
      <c r="C346" s="181" t="s">
        <v>1131</v>
      </c>
      <c r="D346" s="173" t="s">
        <v>564</v>
      </c>
      <c r="E346" s="174">
        <v>2</v>
      </c>
      <c r="F346" s="175"/>
      <c r="G346" s="176">
        <f>ROUND(E346*F346,2)</f>
        <v>0</v>
      </c>
      <c r="H346" s="175"/>
      <c r="I346" s="176">
        <f>ROUND(E346*H346,2)</f>
        <v>0</v>
      </c>
      <c r="J346" s="175"/>
      <c r="K346" s="176">
        <f>ROUND(E346*J346,2)</f>
        <v>0</v>
      </c>
      <c r="L346" s="176">
        <v>21</v>
      </c>
      <c r="M346" s="176">
        <f>G346*(1+L346/100)</f>
        <v>0</v>
      </c>
      <c r="N346" s="176">
        <v>0</v>
      </c>
      <c r="O346" s="176">
        <f>ROUND(E346*N346,2)</f>
        <v>0</v>
      </c>
      <c r="P346" s="176">
        <v>0</v>
      </c>
      <c r="Q346" s="176">
        <f>ROUND(E346*P346,2)</f>
        <v>0</v>
      </c>
      <c r="R346" s="176" t="s">
        <v>475</v>
      </c>
      <c r="S346" s="176" t="s">
        <v>206</v>
      </c>
      <c r="T346" s="177" t="s">
        <v>206</v>
      </c>
      <c r="U346" s="163">
        <v>1.2736000000000001</v>
      </c>
      <c r="V346" s="163">
        <f>ROUND(E346*U346,2)</f>
        <v>2.5499999999999998</v>
      </c>
      <c r="W346" s="163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 t="s">
        <v>207</v>
      </c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5">
      <c r="A347" s="161"/>
      <c r="B347" s="162"/>
      <c r="C347" s="191" t="s">
        <v>97</v>
      </c>
      <c r="D347" s="185"/>
      <c r="E347" s="186">
        <v>2</v>
      </c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 t="s">
        <v>212</v>
      </c>
      <c r="AH347" s="154">
        <v>0</v>
      </c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ht="30.6" outlineLevel="1" x14ac:dyDescent="0.25">
      <c r="A348" s="171">
        <v>63</v>
      </c>
      <c r="B348" s="172" t="s">
        <v>1132</v>
      </c>
      <c r="C348" s="181" t="s">
        <v>1133</v>
      </c>
      <c r="D348" s="173" t="s">
        <v>564</v>
      </c>
      <c r="E348" s="174">
        <v>2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6">
        <v>0.01</v>
      </c>
      <c r="O348" s="176">
        <f>ROUND(E348*N348,2)</f>
        <v>0.02</v>
      </c>
      <c r="P348" s="176">
        <v>0</v>
      </c>
      <c r="Q348" s="176">
        <f>ROUND(E348*P348,2)</f>
        <v>0</v>
      </c>
      <c r="R348" s="176" t="s">
        <v>495</v>
      </c>
      <c r="S348" s="176" t="s">
        <v>206</v>
      </c>
      <c r="T348" s="177" t="s">
        <v>206</v>
      </c>
      <c r="U348" s="163">
        <v>0</v>
      </c>
      <c r="V348" s="163">
        <f>ROUND(E348*U348,2)</f>
        <v>0</v>
      </c>
      <c r="W348" s="163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 t="s">
        <v>496</v>
      </c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outlineLevel="1" x14ac:dyDescent="0.25">
      <c r="A349" s="161"/>
      <c r="B349" s="162"/>
      <c r="C349" s="191" t="s">
        <v>1123</v>
      </c>
      <c r="D349" s="185"/>
      <c r="E349" s="186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 t="s">
        <v>212</v>
      </c>
      <c r="AH349" s="154">
        <v>0</v>
      </c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outlineLevel="1" x14ac:dyDescent="0.25">
      <c r="A350" s="161"/>
      <c r="B350" s="162"/>
      <c r="C350" s="191" t="s">
        <v>1134</v>
      </c>
      <c r="D350" s="185"/>
      <c r="E350" s="186">
        <v>1</v>
      </c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 t="s">
        <v>212</v>
      </c>
      <c r="AH350" s="154">
        <v>0</v>
      </c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5">
      <c r="A351" s="161"/>
      <c r="B351" s="162"/>
      <c r="C351" s="191" t="s">
        <v>1135</v>
      </c>
      <c r="D351" s="185"/>
      <c r="E351" s="186">
        <v>1</v>
      </c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 t="s">
        <v>212</v>
      </c>
      <c r="AH351" s="154">
        <v>0</v>
      </c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5">
      <c r="A352" s="171">
        <v>64</v>
      </c>
      <c r="B352" s="172" t="s">
        <v>1136</v>
      </c>
      <c r="C352" s="181" t="s">
        <v>1137</v>
      </c>
      <c r="D352" s="173" t="s">
        <v>226</v>
      </c>
      <c r="E352" s="174">
        <v>79.08</v>
      </c>
      <c r="F352" s="175"/>
      <c r="G352" s="176">
        <f>ROUND(E352*F352,2)</f>
        <v>0</v>
      </c>
      <c r="H352" s="175"/>
      <c r="I352" s="176">
        <f>ROUND(E352*H352,2)</f>
        <v>0</v>
      </c>
      <c r="J352" s="175"/>
      <c r="K352" s="176">
        <f>ROUND(E352*J352,2)</f>
        <v>0</v>
      </c>
      <c r="L352" s="176">
        <v>21</v>
      </c>
      <c r="M352" s="176">
        <f>G352*(1+L352/100)</f>
        <v>0</v>
      </c>
      <c r="N352" s="176">
        <v>0</v>
      </c>
      <c r="O352" s="176">
        <f>ROUND(E352*N352,2)</f>
        <v>0</v>
      </c>
      <c r="P352" s="176">
        <v>0</v>
      </c>
      <c r="Q352" s="176">
        <f>ROUND(E352*P352,2)</f>
        <v>0</v>
      </c>
      <c r="R352" s="176" t="s">
        <v>475</v>
      </c>
      <c r="S352" s="176" t="s">
        <v>206</v>
      </c>
      <c r="T352" s="177" t="s">
        <v>206</v>
      </c>
      <c r="U352" s="163">
        <v>4.3999999999999997E-2</v>
      </c>
      <c r="V352" s="163">
        <f>ROUND(E352*U352,2)</f>
        <v>3.48</v>
      </c>
      <c r="W352" s="163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 t="s">
        <v>396</v>
      </c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5">
      <c r="A353" s="161"/>
      <c r="B353" s="162"/>
      <c r="C353" s="263" t="s">
        <v>1138</v>
      </c>
      <c r="D353" s="264"/>
      <c r="E353" s="264"/>
      <c r="F353" s="264"/>
      <c r="G353" s="264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 t="s">
        <v>209</v>
      </c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5">
      <c r="A354" s="161"/>
      <c r="B354" s="162"/>
      <c r="C354" s="191" t="s">
        <v>1064</v>
      </c>
      <c r="D354" s="185"/>
      <c r="E354" s="186">
        <v>67.78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 t="s">
        <v>212</v>
      </c>
      <c r="AH354" s="154">
        <v>0</v>
      </c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5">
      <c r="A355" s="161"/>
      <c r="B355" s="162"/>
      <c r="C355" s="191" t="s">
        <v>1065</v>
      </c>
      <c r="D355" s="185"/>
      <c r="E355" s="186">
        <v>5.7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 t="s">
        <v>212</v>
      </c>
      <c r="AH355" s="154">
        <v>0</v>
      </c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outlineLevel="1" x14ac:dyDescent="0.25">
      <c r="A356" s="161"/>
      <c r="B356" s="162"/>
      <c r="C356" s="191" t="s">
        <v>1066</v>
      </c>
      <c r="D356" s="185"/>
      <c r="E356" s="186">
        <v>5.6</v>
      </c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 t="s">
        <v>212</v>
      </c>
      <c r="AH356" s="154">
        <v>0</v>
      </c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5">
      <c r="A357" s="171">
        <v>65</v>
      </c>
      <c r="B357" s="172" t="s">
        <v>1139</v>
      </c>
      <c r="C357" s="181" t="s">
        <v>1140</v>
      </c>
      <c r="D357" s="173" t="s">
        <v>226</v>
      </c>
      <c r="E357" s="174">
        <v>193.63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6">
        <v>0</v>
      </c>
      <c r="O357" s="176">
        <f>ROUND(E357*N357,2)</f>
        <v>0</v>
      </c>
      <c r="P357" s="176">
        <v>0</v>
      </c>
      <c r="Q357" s="176">
        <f>ROUND(E357*P357,2)</f>
        <v>0</v>
      </c>
      <c r="R357" s="176" t="s">
        <v>475</v>
      </c>
      <c r="S357" s="176" t="s">
        <v>206</v>
      </c>
      <c r="T357" s="177" t="s">
        <v>206</v>
      </c>
      <c r="U357" s="163">
        <v>4.3999999999999997E-2</v>
      </c>
      <c r="V357" s="163">
        <f>ROUND(E357*U357,2)</f>
        <v>8.52</v>
      </c>
      <c r="W357" s="163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 t="s">
        <v>396</v>
      </c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outlineLevel="1" x14ac:dyDescent="0.25">
      <c r="A358" s="161"/>
      <c r="B358" s="162"/>
      <c r="C358" s="263" t="s">
        <v>1138</v>
      </c>
      <c r="D358" s="264"/>
      <c r="E358" s="264"/>
      <c r="F358" s="264"/>
      <c r="G358" s="264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 t="s">
        <v>209</v>
      </c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 outlineLevel="1" x14ac:dyDescent="0.25">
      <c r="A359" s="161"/>
      <c r="B359" s="162"/>
      <c r="C359" s="191" t="s">
        <v>1072</v>
      </c>
      <c r="D359" s="185"/>
      <c r="E359" s="186">
        <v>185.33</v>
      </c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 t="s">
        <v>212</v>
      </c>
      <c r="AH359" s="154">
        <v>0</v>
      </c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5">
      <c r="A360" s="161"/>
      <c r="B360" s="162"/>
      <c r="C360" s="191" t="s">
        <v>1073</v>
      </c>
      <c r="D360" s="185"/>
      <c r="E360" s="186">
        <v>8.3000000000000007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 t="s">
        <v>212</v>
      </c>
      <c r="AH360" s="154">
        <v>0</v>
      </c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5">
      <c r="A361" s="171">
        <v>66</v>
      </c>
      <c r="B361" s="172" t="s">
        <v>1141</v>
      </c>
      <c r="C361" s="181" t="s">
        <v>1142</v>
      </c>
      <c r="D361" s="173" t="s">
        <v>550</v>
      </c>
      <c r="E361" s="174">
        <v>3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21</v>
      </c>
      <c r="M361" s="176">
        <f>G361*(1+L361/100)</f>
        <v>0</v>
      </c>
      <c r="N361" s="176">
        <v>3.5029999999999999E-2</v>
      </c>
      <c r="O361" s="176">
        <f>ROUND(E361*N361,2)</f>
        <v>0.11</v>
      </c>
      <c r="P361" s="176">
        <v>0</v>
      </c>
      <c r="Q361" s="176">
        <f>ROUND(E361*P361,2)</f>
        <v>0</v>
      </c>
      <c r="R361" s="176" t="s">
        <v>475</v>
      </c>
      <c r="S361" s="176" t="s">
        <v>206</v>
      </c>
      <c r="T361" s="177" t="s">
        <v>206</v>
      </c>
      <c r="U361" s="163">
        <v>10.130000000000001</v>
      </c>
      <c r="V361" s="163">
        <f>ROUND(E361*U361,2)</f>
        <v>30.39</v>
      </c>
      <c r="W361" s="163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 t="s">
        <v>396</v>
      </c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ht="31.2" outlineLevel="1" x14ac:dyDescent="0.25">
      <c r="A362" s="161"/>
      <c r="B362" s="162"/>
      <c r="C362" s="263" t="s">
        <v>1143</v>
      </c>
      <c r="D362" s="264"/>
      <c r="E362" s="264"/>
      <c r="F362" s="264"/>
      <c r="G362" s="264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 t="s">
        <v>209</v>
      </c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78" t="str">
        <f>C362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5">
      <c r="A363" s="161"/>
      <c r="B363" s="162"/>
      <c r="C363" s="191" t="s">
        <v>1144</v>
      </c>
      <c r="D363" s="185"/>
      <c r="E363" s="186">
        <v>3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 t="s">
        <v>212</v>
      </c>
      <c r="AH363" s="154">
        <v>0</v>
      </c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5">
      <c r="A364" s="171">
        <v>67</v>
      </c>
      <c r="B364" s="172" t="s">
        <v>1145</v>
      </c>
      <c r="C364" s="181" t="s">
        <v>1146</v>
      </c>
      <c r="D364" s="173" t="s">
        <v>226</v>
      </c>
      <c r="E364" s="174">
        <v>272.70999999999998</v>
      </c>
      <c r="F364" s="175"/>
      <c r="G364" s="176">
        <f>ROUND(E364*F364,2)</f>
        <v>0</v>
      </c>
      <c r="H364" s="175"/>
      <c r="I364" s="176">
        <f>ROUND(E364*H364,2)</f>
        <v>0</v>
      </c>
      <c r="J364" s="175"/>
      <c r="K364" s="176">
        <f>ROUND(E364*J364,2)</f>
        <v>0</v>
      </c>
      <c r="L364" s="176">
        <v>21</v>
      </c>
      <c r="M364" s="176">
        <f>G364*(1+L364/100)</f>
        <v>0</v>
      </c>
      <c r="N364" s="176">
        <v>0</v>
      </c>
      <c r="O364" s="176">
        <f>ROUND(E364*N364,2)</f>
        <v>0</v>
      </c>
      <c r="P364" s="176">
        <v>0</v>
      </c>
      <c r="Q364" s="176">
        <f>ROUND(E364*P364,2)</f>
        <v>0</v>
      </c>
      <c r="R364" s="176" t="s">
        <v>475</v>
      </c>
      <c r="S364" s="176" t="s">
        <v>206</v>
      </c>
      <c r="T364" s="177" t="s">
        <v>206</v>
      </c>
      <c r="U364" s="163">
        <v>0.21</v>
      </c>
      <c r="V364" s="163">
        <f>ROUND(E364*U364,2)</f>
        <v>57.27</v>
      </c>
      <c r="W364" s="163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 t="s">
        <v>396</v>
      </c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5">
      <c r="A365" s="161"/>
      <c r="B365" s="162"/>
      <c r="C365" s="263" t="s">
        <v>1147</v>
      </c>
      <c r="D365" s="264"/>
      <c r="E365" s="264"/>
      <c r="F365" s="264"/>
      <c r="G365" s="264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 t="s">
        <v>209</v>
      </c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outlineLevel="1" x14ac:dyDescent="0.25">
      <c r="A366" s="161"/>
      <c r="B366" s="162"/>
      <c r="C366" s="191" t="s">
        <v>1148</v>
      </c>
      <c r="D366" s="185"/>
      <c r="E366" s="186">
        <v>272.70999999999998</v>
      </c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 t="s">
        <v>212</v>
      </c>
      <c r="AH366" s="154">
        <v>0</v>
      </c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ht="20.399999999999999" outlineLevel="1" x14ac:dyDescent="0.25">
      <c r="A367" s="171">
        <v>68</v>
      </c>
      <c r="B367" s="172" t="s">
        <v>1149</v>
      </c>
      <c r="C367" s="181" t="s">
        <v>1150</v>
      </c>
      <c r="D367" s="173" t="s">
        <v>564</v>
      </c>
      <c r="E367" s="174">
        <v>5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6">
        <v>2.2000000000000001E-4</v>
      </c>
      <c r="O367" s="176">
        <f>ROUND(E367*N367,2)</f>
        <v>0</v>
      </c>
      <c r="P367" s="176">
        <v>0</v>
      </c>
      <c r="Q367" s="176">
        <f>ROUND(E367*P367,2)</f>
        <v>0</v>
      </c>
      <c r="R367" s="176" t="s">
        <v>475</v>
      </c>
      <c r="S367" s="176" t="s">
        <v>206</v>
      </c>
      <c r="T367" s="177" t="s">
        <v>206</v>
      </c>
      <c r="U367" s="163">
        <v>1.554</v>
      </c>
      <c r="V367" s="163">
        <f>ROUND(E367*U367,2)</f>
        <v>7.77</v>
      </c>
      <c r="W367" s="163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 t="s">
        <v>207</v>
      </c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outlineLevel="1" x14ac:dyDescent="0.25">
      <c r="A368" s="161"/>
      <c r="B368" s="162"/>
      <c r="C368" s="191" t="s">
        <v>1151</v>
      </c>
      <c r="D368" s="185"/>
      <c r="E368" s="186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 t="s">
        <v>212</v>
      </c>
      <c r="AH368" s="154">
        <v>0</v>
      </c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outlineLevel="1" x14ac:dyDescent="0.25">
      <c r="A369" s="161"/>
      <c r="B369" s="162"/>
      <c r="C369" s="191" t="s">
        <v>1084</v>
      </c>
      <c r="D369" s="185"/>
      <c r="E369" s="186">
        <v>1</v>
      </c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 t="s">
        <v>212</v>
      </c>
      <c r="AH369" s="154">
        <v>0</v>
      </c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outlineLevel="1" x14ac:dyDescent="0.25">
      <c r="A370" s="161"/>
      <c r="B370" s="162"/>
      <c r="C370" s="191" t="s">
        <v>1105</v>
      </c>
      <c r="D370" s="185"/>
      <c r="E370" s="186">
        <v>1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 t="s">
        <v>212</v>
      </c>
      <c r="AH370" s="154">
        <v>0</v>
      </c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</row>
    <row r="371" spans="1:60" outlineLevel="1" x14ac:dyDescent="0.25">
      <c r="A371" s="161"/>
      <c r="B371" s="162"/>
      <c r="C371" s="191" t="s">
        <v>1111</v>
      </c>
      <c r="D371" s="185"/>
      <c r="E371" s="186">
        <v>1</v>
      </c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 t="s">
        <v>212</v>
      </c>
      <c r="AH371" s="154">
        <v>0</v>
      </c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</row>
    <row r="372" spans="1:60" outlineLevel="1" x14ac:dyDescent="0.25">
      <c r="A372" s="161"/>
      <c r="B372" s="162"/>
      <c r="C372" s="191" t="s">
        <v>1057</v>
      </c>
      <c r="D372" s="185"/>
      <c r="E372" s="186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 t="s">
        <v>212</v>
      </c>
      <c r="AH372" s="154">
        <v>0</v>
      </c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</row>
    <row r="373" spans="1:60" outlineLevel="1" x14ac:dyDescent="0.25">
      <c r="A373" s="161"/>
      <c r="B373" s="162"/>
      <c r="C373" s="191" t="s">
        <v>1152</v>
      </c>
      <c r="D373" s="185"/>
      <c r="E373" s="186">
        <v>2</v>
      </c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 t="s">
        <v>212</v>
      </c>
      <c r="AH373" s="154">
        <v>0</v>
      </c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</row>
    <row r="374" spans="1:60" ht="40.799999999999997" outlineLevel="1" x14ac:dyDescent="0.25">
      <c r="A374" s="171">
        <v>69</v>
      </c>
      <c r="B374" s="172" t="s">
        <v>1153</v>
      </c>
      <c r="C374" s="181" t="s">
        <v>1154</v>
      </c>
      <c r="D374" s="173" t="s">
        <v>564</v>
      </c>
      <c r="E374" s="174">
        <v>5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2.4E-2</v>
      </c>
      <c r="O374" s="176">
        <f>ROUND(E374*N374,2)</f>
        <v>0.12</v>
      </c>
      <c r="P374" s="176">
        <v>0</v>
      </c>
      <c r="Q374" s="176">
        <f>ROUND(E374*P374,2)</f>
        <v>0</v>
      </c>
      <c r="R374" s="176" t="s">
        <v>495</v>
      </c>
      <c r="S374" s="176" t="s">
        <v>206</v>
      </c>
      <c r="T374" s="177" t="s">
        <v>206</v>
      </c>
      <c r="U374" s="163">
        <v>0</v>
      </c>
      <c r="V374" s="163">
        <f>ROUND(E374*U374,2)</f>
        <v>0</v>
      </c>
      <c r="W374" s="163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 t="s">
        <v>496</v>
      </c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outlineLevel="1" x14ac:dyDescent="0.25">
      <c r="A375" s="161"/>
      <c r="B375" s="162"/>
      <c r="C375" s="191" t="s">
        <v>1155</v>
      </c>
      <c r="D375" s="185"/>
      <c r="E375" s="186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 t="s">
        <v>212</v>
      </c>
      <c r="AH375" s="154">
        <v>0</v>
      </c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</row>
    <row r="376" spans="1:60" outlineLevel="1" x14ac:dyDescent="0.25">
      <c r="A376" s="161"/>
      <c r="B376" s="162"/>
      <c r="C376" s="191" t="s">
        <v>1084</v>
      </c>
      <c r="D376" s="185"/>
      <c r="E376" s="186">
        <v>1</v>
      </c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 t="s">
        <v>212</v>
      </c>
      <c r="AH376" s="154">
        <v>0</v>
      </c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  <c r="BC376" s="154"/>
      <c r="BD376" s="154"/>
      <c r="BE376" s="154"/>
      <c r="BF376" s="154"/>
      <c r="BG376" s="154"/>
      <c r="BH376" s="154"/>
    </row>
    <row r="377" spans="1:60" outlineLevel="1" x14ac:dyDescent="0.25">
      <c r="A377" s="161"/>
      <c r="B377" s="162"/>
      <c r="C377" s="191" t="s">
        <v>1105</v>
      </c>
      <c r="D377" s="185"/>
      <c r="E377" s="186">
        <v>1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 t="s">
        <v>212</v>
      </c>
      <c r="AH377" s="154">
        <v>0</v>
      </c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</row>
    <row r="378" spans="1:60" outlineLevel="1" x14ac:dyDescent="0.25">
      <c r="A378" s="161"/>
      <c r="B378" s="162"/>
      <c r="C378" s="191" t="s">
        <v>1111</v>
      </c>
      <c r="D378" s="185"/>
      <c r="E378" s="186">
        <v>1</v>
      </c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 t="s">
        <v>212</v>
      </c>
      <c r="AH378" s="154">
        <v>0</v>
      </c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  <c r="BD378" s="154"/>
      <c r="BE378" s="154"/>
      <c r="BF378" s="154"/>
      <c r="BG378" s="154"/>
      <c r="BH378" s="154"/>
    </row>
    <row r="379" spans="1:60" outlineLevel="1" x14ac:dyDescent="0.25">
      <c r="A379" s="161"/>
      <c r="B379" s="162"/>
      <c r="C379" s="191" t="s">
        <v>1057</v>
      </c>
      <c r="D379" s="185"/>
      <c r="E379" s="186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 t="s">
        <v>212</v>
      </c>
      <c r="AH379" s="154">
        <v>0</v>
      </c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</row>
    <row r="380" spans="1:60" outlineLevel="1" x14ac:dyDescent="0.25">
      <c r="A380" s="161"/>
      <c r="B380" s="162"/>
      <c r="C380" s="191" t="s">
        <v>1152</v>
      </c>
      <c r="D380" s="185"/>
      <c r="E380" s="186">
        <v>2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 t="s">
        <v>212</v>
      </c>
      <c r="AH380" s="154">
        <v>0</v>
      </c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</row>
    <row r="381" spans="1:60" ht="20.399999999999999" outlineLevel="1" x14ac:dyDescent="0.25">
      <c r="A381" s="171">
        <v>70</v>
      </c>
      <c r="B381" s="172" t="s">
        <v>1156</v>
      </c>
      <c r="C381" s="181" t="s">
        <v>1157</v>
      </c>
      <c r="D381" s="173" t="s">
        <v>564</v>
      </c>
      <c r="E381" s="174">
        <v>3</v>
      </c>
      <c r="F381" s="175"/>
      <c r="G381" s="176">
        <f>ROUND(E381*F381,2)</f>
        <v>0</v>
      </c>
      <c r="H381" s="175"/>
      <c r="I381" s="176">
        <f>ROUND(E381*H381,2)</f>
        <v>0</v>
      </c>
      <c r="J381" s="175"/>
      <c r="K381" s="176">
        <f>ROUND(E381*J381,2)</f>
        <v>0</v>
      </c>
      <c r="L381" s="176">
        <v>21</v>
      </c>
      <c r="M381" s="176">
        <f>G381*(1+L381/100)</f>
        <v>0</v>
      </c>
      <c r="N381" s="176">
        <v>4.0999999999999999E-4</v>
      </c>
      <c r="O381" s="176">
        <f>ROUND(E381*N381,2)</f>
        <v>0</v>
      </c>
      <c r="P381" s="176">
        <v>0</v>
      </c>
      <c r="Q381" s="176">
        <f>ROUND(E381*P381,2)</f>
        <v>0</v>
      </c>
      <c r="R381" s="176" t="s">
        <v>475</v>
      </c>
      <c r="S381" s="176" t="s">
        <v>206</v>
      </c>
      <c r="T381" s="177" t="s">
        <v>206</v>
      </c>
      <c r="U381" s="163">
        <v>1.8660000000000001</v>
      </c>
      <c r="V381" s="163">
        <f>ROUND(E381*U381,2)</f>
        <v>5.6</v>
      </c>
      <c r="W381" s="163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 t="s">
        <v>207</v>
      </c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</row>
    <row r="382" spans="1:60" outlineLevel="1" x14ac:dyDescent="0.25">
      <c r="A382" s="161"/>
      <c r="B382" s="162"/>
      <c r="C382" s="191" t="s">
        <v>1151</v>
      </c>
      <c r="D382" s="185"/>
      <c r="E382" s="186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 t="s">
        <v>212</v>
      </c>
      <c r="AH382" s="154">
        <v>0</v>
      </c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</row>
    <row r="383" spans="1:60" outlineLevel="1" x14ac:dyDescent="0.25">
      <c r="A383" s="161"/>
      <c r="B383" s="162"/>
      <c r="C383" s="191" t="s">
        <v>1158</v>
      </c>
      <c r="D383" s="185"/>
      <c r="E383" s="186">
        <v>2</v>
      </c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 t="s">
        <v>212</v>
      </c>
      <c r="AH383" s="154">
        <v>0</v>
      </c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  <c r="BC383" s="154"/>
      <c r="BD383" s="154"/>
      <c r="BE383" s="154"/>
      <c r="BF383" s="154"/>
      <c r="BG383" s="154"/>
      <c r="BH383" s="154"/>
    </row>
    <row r="384" spans="1:60" outlineLevel="1" x14ac:dyDescent="0.25">
      <c r="A384" s="161"/>
      <c r="B384" s="162"/>
      <c r="C384" s="191" t="s">
        <v>1135</v>
      </c>
      <c r="D384" s="185"/>
      <c r="E384" s="186">
        <v>1</v>
      </c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 t="s">
        <v>212</v>
      </c>
      <c r="AH384" s="154">
        <v>0</v>
      </c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</row>
    <row r="385" spans="1:60" ht="40.799999999999997" outlineLevel="1" x14ac:dyDescent="0.25">
      <c r="A385" s="171">
        <v>71</v>
      </c>
      <c r="B385" s="172" t="s">
        <v>1159</v>
      </c>
      <c r="C385" s="181" t="s">
        <v>1160</v>
      </c>
      <c r="D385" s="173" t="s">
        <v>564</v>
      </c>
      <c r="E385" s="174">
        <v>3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3.2500000000000001E-2</v>
      </c>
      <c r="O385" s="176">
        <f>ROUND(E385*N385,2)</f>
        <v>0.1</v>
      </c>
      <c r="P385" s="176">
        <v>0</v>
      </c>
      <c r="Q385" s="176">
        <f>ROUND(E385*P385,2)</f>
        <v>0</v>
      </c>
      <c r="R385" s="176" t="s">
        <v>495</v>
      </c>
      <c r="S385" s="176" t="s">
        <v>206</v>
      </c>
      <c r="T385" s="177" t="s">
        <v>206</v>
      </c>
      <c r="U385" s="163">
        <v>0</v>
      </c>
      <c r="V385" s="163">
        <f>ROUND(E385*U385,2)</f>
        <v>0</v>
      </c>
      <c r="W385" s="163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 t="s">
        <v>496</v>
      </c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</row>
    <row r="386" spans="1:60" outlineLevel="1" x14ac:dyDescent="0.25">
      <c r="A386" s="161"/>
      <c r="B386" s="162"/>
      <c r="C386" s="191" t="s">
        <v>1155</v>
      </c>
      <c r="D386" s="185"/>
      <c r="E386" s="186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 t="s">
        <v>212</v>
      </c>
      <c r="AH386" s="154">
        <v>0</v>
      </c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</row>
    <row r="387" spans="1:60" outlineLevel="1" x14ac:dyDescent="0.25">
      <c r="A387" s="161"/>
      <c r="B387" s="162"/>
      <c r="C387" s="191" t="s">
        <v>1158</v>
      </c>
      <c r="D387" s="185"/>
      <c r="E387" s="186">
        <v>2</v>
      </c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 t="s">
        <v>212</v>
      </c>
      <c r="AH387" s="154">
        <v>0</v>
      </c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</row>
    <row r="388" spans="1:60" outlineLevel="1" x14ac:dyDescent="0.25">
      <c r="A388" s="161"/>
      <c r="B388" s="162"/>
      <c r="C388" s="191" t="s">
        <v>1135</v>
      </c>
      <c r="D388" s="185"/>
      <c r="E388" s="186">
        <v>1</v>
      </c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 t="s">
        <v>212</v>
      </c>
      <c r="AH388" s="154">
        <v>0</v>
      </c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</row>
    <row r="389" spans="1:60" ht="30.6" outlineLevel="1" x14ac:dyDescent="0.25">
      <c r="A389" s="171">
        <v>72</v>
      </c>
      <c r="B389" s="172" t="s">
        <v>1161</v>
      </c>
      <c r="C389" s="181" t="s">
        <v>1162</v>
      </c>
      <c r="D389" s="173" t="s">
        <v>564</v>
      </c>
      <c r="E389" s="174">
        <v>8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6">
        <v>6.0000000000000001E-3</v>
      </c>
      <c r="O389" s="176">
        <f>ROUND(E389*N389,2)</f>
        <v>0.05</v>
      </c>
      <c r="P389" s="176">
        <v>0</v>
      </c>
      <c r="Q389" s="176">
        <f>ROUND(E389*P389,2)</f>
        <v>0</v>
      </c>
      <c r="R389" s="176" t="s">
        <v>495</v>
      </c>
      <c r="S389" s="176" t="s">
        <v>206</v>
      </c>
      <c r="T389" s="177" t="s">
        <v>206</v>
      </c>
      <c r="U389" s="163">
        <v>0</v>
      </c>
      <c r="V389" s="163">
        <f>ROUND(E389*U389,2)</f>
        <v>0</v>
      </c>
      <c r="W389" s="163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 t="s">
        <v>496</v>
      </c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</row>
    <row r="390" spans="1:60" outlineLevel="1" x14ac:dyDescent="0.25">
      <c r="A390" s="161"/>
      <c r="B390" s="162"/>
      <c r="C390" s="191" t="s">
        <v>1163</v>
      </c>
      <c r="D390" s="185"/>
      <c r="E390" s="186">
        <v>8</v>
      </c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 t="s">
        <v>212</v>
      </c>
      <c r="AH390" s="154">
        <v>0</v>
      </c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</row>
    <row r="391" spans="1:60" ht="20.399999999999999" outlineLevel="1" x14ac:dyDescent="0.25">
      <c r="A391" s="171">
        <v>73</v>
      </c>
      <c r="B391" s="172" t="s">
        <v>1164</v>
      </c>
      <c r="C391" s="181" t="s">
        <v>1165</v>
      </c>
      <c r="D391" s="173" t="s">
        <v>564</v>
      </c>
      <c r="E391" s="174">
        <v>2</v>
      </c>
      <c r="F391" s="175"/>
      <c r="G391" s="176">
        <f>ROUND(E391*F391,2)</f>
        <v>0</v>
      </c>
      <c r="H391" s="175"/>
      <c r="I391" s="176">
        <f>ROUND(E391*H391,2)</f>
        <v>0</v>
      </c>
      <c r="J391" s="175"/>
      <c r="K391" s="176">
        <f>ROUND(E391*J391,2)</f>
        <v>0</v>
      </c>
      <c r="L391" s="176">
        <v>21</v>
      </c>
      <c r="M391" s="176">
        <f>G391*(1+L391/100)</f>
        <v>0</v>
      </c>
      <c r="N391" s="176">
        <v>1.1E-4</v>
      </c>
      <c r="O391" s="176">
        <f>ROUND(E391*N391,2)</f>
        <v>0</v>
      </c>
      <c r="P391" s="176">
        <v>0</v>
      </c>
      <c r="Q391" s="176">
        <f>ROUND(E391*P391,2)</f>
        <v>0</v>
      </c>
      <c r="R391" s="176" t="s">
        <v>475</v>
      </c>
      <c r="S391" s="176" t="s">
        <v>206</v>
      </c>
      <c r="T391" s="177" t="s">
        <v>206</v>
      </c>
      <c r="U391" s="163">
        <v>0.70799999999999996</v>
      </c>
      <c r="V391" s="163">
        <f>ROUND(E391*U391,2)</f>
        <v>1.42</v>
      </c>
      <c r="W391" s="163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 t="s">
        <v>207</v>
      </c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</row>
    <row r="392" spans="1:60" outlineLevel="1" x14ac:dyDescent="0.25">
      <c r="A392" s="161"/>
      <c r="B392" s="162"/>
      <c r="C392" s="191" t="s">
        <v>1088</v>
      </c>
      <c r="D392" s="185"/>
      <c r="E392" s="186">
        <v>2</v>
      </c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 t="s">
        <v>212</v>
      </c>
      <c r="AH392" s="154">
        <v>0</v>
      </c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</row>
    <row r="393" spans="1:60" ht="30.6" outlineLevel="1" x14ac:dyDescent="0.25">
      <c r="A393" s="171">
        <v>74</v>
      </c>
      <c r="B393" s="172" t="s">
        <v>1166</v>
      </c>
      <c r="C393" s="181" t="s">
        <v>1167</v>
      </c>
      <c r="D393" s="173" t="s">
        <v>564</v>
      </c>
      <c r="E393" s="174">
        <v>2</v>
      </c>
      <c r="F393" s="175"/>
      <c r="G393" s="176">
        <f>ROUND(E393*F393,2)</f>
        <v>0</v>
      </c>
      <c r="H393" s="175"/>
      <c r="I393" s="176">
        <f>ROUND(E393*H393,2)</f>
        <v>0</v>
      </c>
      <c r="J393" s="175"/>
      <c r="K393" s="176">
        <f>ROUND(E393*J393,2)</f>
        <v>0</v>
      </c>
      <c r="L393" s="176">
        <v>21</v>
      </c>
      <c r="M393" s="176">
        <f>G393*(1+L393/100)</f>
        <v>0</v>
      </c>
      <c r="N393" s="176">
        <v>3.7499999999999999E-2</v>
      </c>
      <c r="O393" s="176">
        <f>ROUND(E393*N393,2)</f>
        <v>0.08</v>
      </c>
      <c r="P393" s="176">
        <v>0</v>
      </c>
      <c r="Q393" s="176">
        <f>ROUND(E393*P393,2)</f>
        <v>0</v>
      </c>
      <c r="R393" s="176" t="s">
        <v>495</v>
      </c>
      <c r="S393" s="176" t="s">
        <v>206</v>
      </c>
      <c r="T393" s="177" t="s">
        <v>206</v>
      </c>
      <c r="U393" s="163">
        <v>0</v>
      </c>
      <c r="V393" s="163">
        <f>ROUND(E393*U393,2)</f>
        <v>0</v>
      </c>
      <c r="W393" s="163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 t="s">
        <v>496</v>
      </c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  <c r="BC393" s="154"/>
      <c r="BD393" s="154"/>
      <c r="BE393" s="154"/>
      <c r="BF393" s="154"/>
      <c r="BG393" s="154"/>
      <c r="BH393" s="154"/>
    </row>
    <row r="394" spans="1:60" outlineLevel="1" x14ac:dyDescent="0.25">
      <c r="A394" s="161"/>
      <c r="B394" s="162"/>
      <c r="C394" s="191" t="s">
        <v>1088</v>
      </c>
      <c r="D394" s="185"/>
      <c r="E394" s="186">
        <v>2</v>
      </c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 t="s">
        <v>212</v>
      </c>
      <c r="AH394" s="154">
        <v>0</v>
      </c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</row>
    <row r="395" spans="1:60" outlineLevel="1" x14ac:dyDescent="0.25">
      <c r="A395" s="171">
        <v>75</v>
      </c>
      <c r="B395" s="172" t="s">
        <v>1168</v>
      </c>
      <c r="C395" s="181" t="s">
        <v>1169</v>
      </c>
      <c r="D395" s="173" t="s">
        <v>564</v>
      </c>
      <c r="E395" s="174">
        <v>8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6">
        <v>0.11178</v>
      </c>
      <c r="O395" s="176">
        <f>ROUND(E395*N395,2)</f>
        <v>0.89</v>
      </c>
      <c r="P395" s="176">
        <v>0</v>
      </c>
      <c r="Q395" s="176">
        <f>ROUND(E395*P395,2)</f>
        <v>0</v>
      </c>
      <c r="R395" s="176" t="s">
        <v>475</v>
      </c>
      <c r="S395" s="176" t="s">
        <v>206</v>
      </c>
      <c r="T395" s="177" t="s">
        <v>206</v>
      </c>
      <c r="U395" s="163">
        <v>0.86299999999999999</v>
      </c>
      <c r="V395" s="163">
        <f>ROUND(E395*U395,2)</f>
        <v>6.9</v>
      </c>
      <c r="W395" s="163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 t="s">
        <v>207</v>
      </c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  <c r="BC395" s="154"/>
      <c r="BD395" s="154"/>
      <c r="BE395" s="154"/>
      <c r="BF395" s="154"/>
      <c r="BG395" s="154"/>
      <c r="BH395" s="154"/>
    </row>
    <row r="396" spans="1:60" outlineLevel="1" x14ac:dyDescent="0.25">
      <c r="A396" s="161"/>
      <c r="B396" s="162"/>
      <c r="C396" s="263" t="s">
        <v>1170</v>
      </c>
      <c r="D396" s="264"/>
      <c r="E396" s="264"/>
      <c r="F396" s="264"/>
      <c r="G396" s="264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 t="s">
        <v>209</v>
      </c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54"/>
      <c r="AZ396" s="154"/>
      <c r="BA396" s="154"/>
      <c r="BB396" s="154"/>
      <c r="BC396" s="154"/>
      <c r="BD396" s="154"/>
      <c r="BE396" s="154"/>
      <c r="BF396" s="154"/>
      <c r="BG396" s="154"/>
      <c r="BH396" s="154"/>
    </row>
    <row r="397" spans="1:60" outlineLevel="1" x14ac:dyDescent="0.25">
      <c r="A397" s="161"/>
      <c r="B397" s="162"/>
      <c r="C397" s="254" t="s">
        <v>1171</v>
      </c>
      <c r="D397" s="255"/>
      <c r="E397" s="255"/>
      <c r="F397" s="255"/>
      <c r="G397" s="255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 t="s">
        <v>170</v>
      </c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  <c r="BD397" s="154"/>
      <c r="BE397" s="154"/>
      <c r="BF397" s="154"/>
      <c r="BG397" s="154"/>
      <c r="BH397" s="154"/>
    </row>
    <row r="398" spans="1:60" outlineLevel="1" x14ac:dyDescent="0.25">
      <c r="A398" s="161"/>
      <c r="B398" s="162"/>
      <c r="C398" s="191" t="s">
        <v>1163</v>
      </c>
      <c r="D398" s="185"/>
      <c r="E398" s="186">
        <v>8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 t="s">
        <v>212</v>
      </c>
      <c r="AH398" s="154">
        <v>0</v>
      </c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  <c r="BC398" s="154"/>
      <c r="BD398" s="154"/>
      <c r="BE398" s="154"/>
      <c r="BF398" s="154"/>
      <c r="BG398" s="154"/>
      <c r="BH398" s="154"/>
    </row>
    <row r="399" spans="1:60" ht="20.399999999999999" outlineLevel="1" x14ac:dyDescent="0.25">
      <c r="A399" s="171">
        <v>76</v>
      </c>
      <c r="B399" s="172" t="s">
        <v>1172</v>
      </c>
      <c r="C399" s="181" t="s">
        <v>1173</v>
      </c>
      <c r="D399" s="173" t="s">
        <v>564</v>
      </c>
      <c r="E399" s="174">
        <v>8</v>
      </c>
      <c r="F399" s="175"/>
      <c r="G399" s="176">
        <f>ROUND(E399*F399,2)</f>
        <v>0</v>
      </c>
      <c r="H399" s="175"/>
      <c r="I399" s="176">
        <f>ROUND(E399*H399,2)</f>
        <v>0</v>
      </c>
      <c r="J399" s="175"/>
      <c r="K399" s="176">
        <f>ROUND(E399*J399,2)</f>
        <v>0</v>
      </c>
      <c r="L399" s="176">
        <v>21</v>
      </c>
      <c r="M399" s="176">
        <f>G399*(1+L399/100)</f>
        <v>0</v>
      </c>
      <c r="N399" s="176">
        <v>1.6E-2</v>
      </c>
      <c r="O399" s="176">
        <f>ROUND(E399*N399,2)</f>
        <v>0.13</v>
      </c>
      <c r="P399" s="176">
        <v>0</v>
      </c>
      <c r="Q399" s="176">
        <f>ROUND(E399*P399,2)</f>
        <v>0</v>
      </c>
      <c r="R399" s="176" t="s">
        <v>495</v>
      </c>
      <c r="S399" s="176" t="s">
        <v>206</v>
      </c>
      <c r="T399" s="177" t="s">
        <v>206</v>
      </c>
      <c r="U399" s="163">
        <v>0</v>
      </c>
      <c r="V399" s="163">
        <f>ROUND(E399*U399,2)</f>
        <v>0</v>
      </c>
      <c r="W399" s="163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 t="s">
        <v>496</v>
      </c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  <c r="BC399" s="154"/>
      <c r="BD399" s="154"/>
      <c r="BE399" s="154"/>
      <c r="BF399" s="154"/>
      <c r="BG399" s="154"/>
      <c r="BH399" s="154"/>
    </row>
    <row r="400" spans="1:60" outlineLevel="1" x14ac:dyDescent="0.25">
      <c r="A400" s="161"/>
      <c r="B400" s="162"/>
      <c r="C400" s="191" t="s">
        <v>1163</v>
      </c>
      <c r="D400" s="185"/>
      <c r="E400" s="186">
        <v>8</v>
      </c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 t="s">
        <v>212</v>
      </c>
      <c r="AH400" s="154">
        <v>0</v>
      </c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  <c r="BC400" s="154"/>
      <c r="BD400" s="154"/>
      <c r="BE400" s="154"/>
      <c r="BF400" s="154"/>
      <c r="BG400" s="154"/>
      <c r="BH400" s="154"/>
    </row>
    <row r="401" spans="1:60" outlineLevel="1" x14ac:dyDescent="0.25">
      <c r="A401" s="171">
        <v>77</v>
      </c>
      <c r="B401" s="172" t="s">
        <v>1174</v>
      </c>
      <c r="C401" s="181" t="s">
        <v>1175</v>
      </c>
      <c r="D401" s="173" t="s">
        <v>564</v>
      </c>
      <c r="E401" s="174">
        <v>8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6">
        <v>8.9999999999999998E-4</v>
      </c>
      <c r="O401" s="176">
        <f>ROUND(E401*N401,2)</f>
        <v>0.01</v>
      </c>
      <c r="P401" s="176">
        <v>0</v>
      </c>
      <c r="Q401" s="176">
        <f>ROUND(E401*P401,2)</f>
        <v>0</v>
      </c>
      <c r="R401" s="176" t="s">
        <v>495</v>
      </c>
      <c r="S401" s="176" t="s">
        <v>206</v>
      </c>
      <c r="T401" s="177" t="s">
        <v>206</v>
      </c>
      <c r="U401" s="163">
        <v>0</v>
      </c>
      <c r="V401" s="163">
        <f>ROUND(E401*U401,2)</f>
        <v>0</v>
      </c>
      <c r="W401" s="163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 t="s">
        <v>496</v>
      </c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  <c r="BD401" s="154"/>
      <c r="BE401" s="154"/>
      <c r="BF401" s="154"/>
      <c r="BG401" s="154"/>
      <c r="BH401" s="154"/>
    </row>
    <row r="402" spans="1:60" outlineLevel="1" x14ac:dyDescent="0.25">
      <c r="A402" s="161"/>
      <c r="B402" s="162"/>
      <c r="C402" s="191" t="s">
        <v>1163</v>
      </c>
      <c r="D402" s="185"/>
      <c r="E402" s="186">
        <v>8</v>
      </c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 t="s">
        <v>212</v>
      </c>
      <c r="AH402" s="154">
        <v>0</v>
      </c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  <c r="BC402" s="154"/>
      <c r="BD402" s="154"/>
      <c r="BE402" s="154"/>
      <c r="BF402" s="154"/>
      <c r="BG402" s="154"/>
      <c r="BH402" s="154"/>
    </row>
    <row r="403" spans="1:60" outlineLevel="1" x14ac:dyDescent="0.25">
      <c r="A403" s="171">
        <v>78</v>
      </c>
      <c r="B403" s="172" t="s">
        <v>1176</v>
      </c>
      <c r="C403" s="181" t="s">
        <v>1177</v>
      </c>
      <c r="D403" s="173" t="s">
        <v>564</v>
      </c>
      <c r="E403" s="174">
        <v>2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0.29823</v>
      </c>
      <c r="O403" s="176">
        <f>ROUND(E403*N403,2)</f>
        <v>0.6</v>
      </c>
      <c r="P403" s="176">
        <v>0</v>
      </c>
      <c r="Q403" s="176">
        <f>ROUND(E403*P403,2)</f>
        <v>0</v>
      </c>
      <c r="R403" s="176" t="s">
        <v>475</v>
      </c>
      <c r="S403" s="176" t="s">
        <v>206</v>
      </c>
      <c r="T403" s="177" t="s">
        <v>206</v>
      </c>
      <c r="U403" s="163">
        <v>1.1819999999999999</v>
      </c>
      <c r="V403" s="163">
        <f>ROUND(E403*U403,2)</f>
        <v>2.36</v>
      </c>
      <c r="W403" s="163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 t="s">
        <v>207</v>
      </c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54"/>
      <c r="AZ403" s="154"/>
      <c r="BA403" s="154"/>
      <c r="BB403" s="154"/>
      <c r="BC403" s="154"/>
      <c r="BD403" s="154"/>
      <c r="BE403" s="154"/>
      <c r="BF403" s="154"/>
      <c r="BG403" s="154"/>
      <c r="BH403" s="154"/>
    </row>
    <row r="404" spans="1:60" outlineLevel="1" x14ac:dyDescent="0.25">
      <c r="A404" s="161"/>
      <c r="B404" s="162"/>
      <c r="C404" s="263" t="s">
        <v>1170</v>
      </c>
      <c r="D404" s="264"/>
      <c r="E404" s="264"/>
      <c r="F404" s="264"/>
      <c r="G404" s="264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 t="s">
        <v>209</v>
      </c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154"/>
      <c r="AZ404" s="154"/>
      <c r="BA404" s="154"/>
      <c r="BB404" s="154"/>
      <c r="BC404" s="154"/>
      <c r="BD404" s="154"/>
      <c r="BE404" s="154"/>
      <c r="BF404" s="154"/>
      <c r="BG404" s="154"/>
      <c r="BH404" s="154"/>
    </row>
    <row r="405" spans="1:60" outlineLevel="1" x14ac:dyDescent="0.25">
      <c r="A405" s="161"/>
      <c r="B405" s="162"/>
      <c r="C405" s="254" t="s">
        <v>1171</v>
      </c>
      <c r="D405" s="255"/>
      <c r="E405" s="255"/>
      <c r="F405" s="255"/>
      <c r="G405" s="255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 t="s">
        <v>170</v>
      </c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  <c r="BD405" s="154"/>
      <c r="BE405" s="154"/>
      <c r="BF405" s="154"/>
      <c r="BG405" s="154"/>
      <c r="BH405" s="154"/>
    </row>
    <row r="406" spans="1:60" outlineLevel="1" x14ac:dyDescent="0.25">
      <c r="A406" s="161"/>
      <c r="B406" s="162"/>
      <c r="C406" s="191" t="s">
        <v>1088</v>
      </c>
      <c r="D406" s="185"/>
      <c r="E406" s="186">
        <v>2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 t="s">
        <v>212</v>
      </c>
      <c r="AH406" s="154">
        <v>0</v>
      </c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  <c r="BC406" s="154"/>
      <c r="BD406" s="154"/>
      <c r="BE406" s="154"/>
      <c r="BF406" s="154"/>
      <c r="BG406" s="154"/>
      <c r="BH406" s="154"/>
    </row>
    <row r="407" spans="1:60" ht="20.399999999999999" outlineLevel="1" x14ac:dyDescent="0.25">
      <c r="A407" s="171">
        <v>79</v>
      </c>
      <c r="B407" s="172" t="s">
        <v>1178</v>
      </c>
      <c r="C407" s="181" t="s">
        <v>1179</v>
      </c>
      <c r="D407" s="173" t="s">
        <v>564</v>
      </c>
      <c r="E407" s="174">
        <v>2</v>
      </c>
      <c r="F407" s="175"/>
      <c r="G407" s="176">
        <f>ROUND(E407*F407,2)</f>
        <v>0</v>
      </c>
      <c r="H407" s="175"/>
      <c r="I407" s="176">
        <f>ROUND(E407*H407,2)</f>
        <v>0</v>
      </c>
      <c r="J407" s="175"/>
      <c r="K407" s="176">
        <f>ROUND(E407*J407,2)</f>
        <v>0</v>
      </c>
      <c r="L407" s="176">
        <v>21</v>
      </c>
      <c r="M407" s="176">
        <f>G407*(1+L407/100)</f>
        <v>0</v>
      </c>
      <c r="N407" s="176">
        <v>1.4E-2</v>
      </c>
      <c r="O407" s="176">
        <f>ROUND(E407*N407,2)</f>
        <v>0.03</v>
      </c>
      <c r="P407" s="176">
        <v>0</v>
      </c>
      <c r="Q407" s="176">
        <f>ROUND(E407*P407,2)</f>
        <v>0</v>
      </c>
      <c r="R407" s="176" t="s">
        <v>495</v>
      </c>
      <c r="S407" s="176" t="s">
        <v>206</v>
      </c>
      <c r="T407" s="177" t="s">
        <v>206</v>
      </c>
      <c r="U407" s="163">
        <v>0</v>
      </c>
      <c r="V407" s="163">
        <f>ROUND(E407*U407,2)</f>
        <v>0</v>
      </c>
      <c r="W407" s="163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 t="s">
        <v>496</v>
      </c>
      <c r="AH407" s="154"/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  <c r="BC407" s="154"/>
      <c r="BD407" s="154"/>
      <c r="BE407" s="154"/>
      <c r="BF407" s="154"/>
      <c r="BG407" s="154"/>
      <c r="BH407" s="154"/>
    </row>
    <row r="408" spans="1:60" outlineLevel="1" x14ac:dyDescent="0.25">
      <c r="A408" s="161"/>
      <c r="B408" s="162"/>
      <c r="C408" s="191" t="s">
        <v>1088</v>
      </c>
      <c r="D408" s="185"/>
      <c r="E408" s="186">
        <v>2</v>
      </c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 t="s">
        <v>212</v>
      </c>
      <c r="AH408" s="154">
        <v>0</v>
      </c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  <c r="BC408" s="154"/>
      <c r="BD408" s="154"/>
      <c r="BE408" s="154"/>
      <c r="BF408" s="154"/>
      <c r="BG408" s="154"/>
      <c r="BH408" s="154"/>
    </row>
    <row r="409" spans="1:60" outlineLevel="1" x14ac:dyDescent="0.25">
      <c r="A409" s="171">
        <v>80</v>
      </c>
      <c r="B409" s="172" t="s">
        <v>1180</v>
      </c>
      <c r="C409" s="181" t="s">
        <v>1181</v>
      </c>
      <c r="D409" s="173" t="s">
        <v>564</v>
      </c>
      <c r="E409" s="174">
        <v>2</v>
      </c>
      <c r="F409" s="175"/>
      <c r="G409" s="176">
        <f>ROUND(E409*F409,2)</f>
        <v>0</v>
      </c>
      <c r="H409" s="175"/>
      <c r="I409" s="176">
        <f>ROUND(E409*H409,2)</f>
        <v>0</v>
      </c>
      <c r="J409" s="175"/>
      <c r="K409" s="176">
        <f>ROUND(E409*J409,2)</f>
        <v>0</v>
      </c>
      <c r="L409" s="176">
        <v>21</v>
      </c>
      <c r="M409" s="176">
        <f>G409*(1+L409/100)</f>
        <v>0</v>
      </c>
      <c r="N409" s="176">
        <v>1.9E-3</v>
      </c>
      <c r="O409" s="176">
        <f>ROUND(E409*N409,2)</f>
        <v>0</v>
      </c>
      <c r="P409" s="176">
        <v>0</v>
      </c>
      <c r="Q409" s="176">
        <f>ROUND(E409*P409,2)</f>
        <v>0</v>
      </c>
      <c r="R409" s="176" t="s">
        <v>495</v>
      </c>
      <c r="S409" s="176" t="s">
        <v>206</v>
      </c>
      <c r="T409" s="177" t="s">
        <v>206</v>
      </c>
      <c r="U409" s="163">
        <v>0</v>
      </c>
      <c r="V409" s="163">
        <f>ROUND(E409*U409,2)</f>
        <v>0</v>
      </c>
      <c r="W409" s="163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 t="s">
        <v>496</v>
      </c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  <c r="BC409" s="154"/>
      <c r="BD409" s="154"/>
      <c r="BE409" s="154"/>
      <c r="BF409" s="154"/>
      <c r="BG409" s="154"/>
      <c r="BH409" s="154"/>
    </row>
    <row r="410" spans="1:60" outlineLevel="1" x14ac:dyDescent="0.25">
      <c r="A410" s="161"/>
      <c r="B410" s="162"/>
      <c r="C410" s="191" t="s">
        <v>1088</v>
      </c>
      <c r="D410" s="185"/>
      <c r="E410" s="186">
        <v>2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 t="s">
        <v>212</v>
      </c>
      <c r="AH410" s="154">
        <v>0</v>
      </c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  <c r="BD410" s="154"/>
      <c r="BE410" s="154"/>
      <c r="BF410" s="154"/>
      <c r="BG410" s="154"/>
      <c r="BH410" s="154"/>
    </row>
    <row r="411" spans="1:60" outlineLevel="1" x14ac:dyDescent="0.25">
      <c r="A411" s="171">
        <v>81</v>
      </c>
      <c r="B411" s="172" t="s">
        <v>622</v>
      </c>
      <c r="C411" s="181" t="s">
        <v>1182</v>
      </c>
      <c r="D411" s="173" t="s">
        <v>244</v>
      </c>
      <c r="E411" s="174">
        <v>0.73480999999999996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6">
        <v>2.5249999999999999</v>
      </c>
      <c r="O411" s="176">
        <f>ROUND(E411*N411,2)</f>
        <v>1.86</v>
      </c>
      <c r="P411" s="176">
        <v>0</v>
      </c>
      <c r="Q411" s="176">
        <f>ROUND(E411*P411,2)</f>
        <v>0</v>
      </c>
      <c r="R411" s="176"/>
      <c r="S411" s="176" t="s">
        <v>206</v>
      </c>
      <c r="T411" s="177" t="s">
        <v>206</v>
      </c>
      <c r="U411" s="163">
        <v>1.3029999999999999</v>
      </c>
      <c r="V411" s="163">
        <f>ROUND(E411*U411,2)</f>
        <v>0.96</v>
      </c>
      <c r="W411" s="163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 t="s">
        <v>207</v>
      </c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</row>
    <row r="412" spans="1:60" outlineLevel="1" x14ac:dyDescent="0.25">
      <c r="A412" s="161"/>
      <c r="B412" s="162"/>
      <c r="C412" s="191" t="s">
        <v>1183</v>
      </c>
      <c r="D412" s="185"/>
      <c r="E412" s="186">
        <v>0.81840000000000002</v>
      </c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 t="s">
        <v>212</v>
      </c>
      <c r="AH412" s="154">
        <v>0</v>
      </c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</row>
    <row r="413" spans="1:60" outlineLevel="1" x14ac:dyDescent="0.25">
      <c r="A413" s="161"/>
      <c r="B413" s="162"/>
      <c r="C413" s="191" t="s">
        <v>1184</v>
      </c>
      <c r="D413" s="185"/>
      <c r="E413" s="186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 t="s">
        <v>212</v>
      </c>
      <c r="AH413" s="154">
        <v>0</v>
      </c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</row>
    <row r="414" spans="1:60" outlineLevel="1" x14ac:dyDescent="0.25">
      <c r="A414" s="161"/>
      <c r="B414" s="162"/>
      <c r="C414" s="191" t="s">
        <v>1185</v>
      </c>
      <c r="D414" s="185"/>
      <c r="E414" s="186">
        <v>-8.3589999999999998E-2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 t="s">
        <v>212</v>
      </c>
      <c r="AH414" s="154">
        <v>0</v>
      </c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</row>
    <row r="415" spans="1:60" outlineLevel="1" x14ac:dyDescent="0.25">
      <c r="A415" s="171">
        <v>82</v>
      </c>
      <c r="B415" s="172" t="s">
        <v>1186</v>
      </c>
      <c r="C415" s="181" t="s">
        <v>1187</v>
      </c>
      <c r="D415" s="173" t="s">
        <v>298</v>
      </c>
      <c r="E415" s="174">
        <v>2.7280000000000002</v>
      </c>
      <c r="F415" s="175"/>
      <c r="G415" s="176">
        <f>ROUND(E415*F415,2)</f>
        <v>0</v>
      </c>
      <c r="H415" s="175"/>
      <c r="I415" s="176">
        <f>ROUND(E415*H415,2)</f>
        <v>0</v>
      </c>
      <c r="J415" s="175"/>
      <c r="K415" s="176">
        <f>ROUND(E415*J415,2)</f>
        <v>0</v>
      </c>
      <c r="L415" s="176">
        <v>21</v>
      </c>
      <c r="M415" s="176">
        <f>G415*(1+L415/100)</f>
        <v>0</v>
      </c>
      <c r="N415" s="176">
        <v>4.1799999999999997E-3</v>
      </c>
      <c r="O415" s="176">
        <f>ROUND(E415*N415,2)</f>
        <v>0.01</v>
      </c>
      <c r="P415" s="176">
        <v>0</v>
      </c>
      <c r="Q415" s="176">
        <f>ROUND(E415*P415,2)</f>
        <v>0</v>
      </c>
      <c r="R415" s="176" t="s">
        <v>475</v>
      </c>
      <c r="S415" s="176" t="s">
        <v>206</v>
      </c>
      <c r="T415" s="177" t="s">
        <v>206</v>
      </c>
      <c r="U415" s="163">
        <v>0.96299999999999997</v>
      </c>
      <c r="V415" s="163">
        <f>ROUND(E415*U415,2)</f>
        <v>2.63</v>
      </c>
      <c r="W415" s="163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 t="s">
        <v>207</v>
      </c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</row>
    <row r="416" spans="1:60" outlineLevel="1" x14ac:dyDescent="0.25">
      <c r="A416" s="161"/>
      <c r="B416" s="162"/>
      <c r="C416" s="191" t="s">
        <v>1188</v>
      </c>
      <c r="D416" s="185"/>
      <c r="E416" s="186">
        <v>2.7280000000000002</v>
      </c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 t="s">
        <v>212</v>
      </c>
      <c r="AH416" s="154">
        <v>0</v>
      </c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</row>
    <row r="417" spans="1:60" outlineLevel="1" x14ac:dyDescent="0.25">
      <c r="A417" s="171">
        <v>83</v>
      </c>
      <c r="B417" s="172" t="s">
        <v>1189</v>
      </c>
      <c r="C417" s="181" t="s">
        <v>1190</v>
      </c>
      <c r="D417" s="173" t="s">
        <v>226</v>
      </c>
      <c r="E417" s="174">
        <v>272.70999999999998</v>
      </c>
      <c r="F417" s="175"/>
      <c r="G417" s="176">
        <f>ROUND(E417*F417,2)</f>
        <v>0</v>
      </c>
      <c r="H417" s="175"/>
      <c r="I417" s="176">
        <f>ROUND(E417*H417,2)</f>
        <v>0</v>
      </c>
      <c r="J417" s="175"/>
      <c r="K417" s="176">
        <f>ROUND(E417*J417,2)</f>
        <v>0</v>
      </c>
      <c r="L417" s="176">
        <v>21</v>
      </c>
      <c r="M417" s="176">
        <f>G417*(1+L417/100)</f>
        <v>0</v>
      </c>
      <c r="N417" s="176">
        <v>0</v>
      </c>
      <c r="O417" s="176">
        <f>ROUND(E417*N417,2)</f>
        <v>0</v>
      </c>
      <c r="P417" s="176">
        <v>0</v>
      </c>
      <c r="Q417" s="176">
        <f>ROUND(E417*P417,2)</f>
        <v>0</v>
      </c>
      <c r="R417" s="176" t="s">
        <v>475</v>
      </c>
      <c r="S417" s="176" t="s">
        <v>206</v>
      </c>
      <c r="T417" s="177" t="s">
        <v>206</v>
      </c>
      <c r="U417" s="163">
        <v>2.5999999999999999E-2</v>
      </c>
      <c r="V417" s="163">
        <f>ROUND(E417*U417,2)</f>
        <v>7.09</v>
      </c>
      <c r="W417" s="163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 t="s">
        <v>207</v>
      </c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</row>
    <row r="418" spans="1:60" outlineLevel="1" x14ac:dyDescent="0.25">
      <c r="A418" s="161"/>
      <c r="B418" s="162"/>
      <c r="C418" s="191" t="s">
        <v>1148</v>
      </c>
      <c r="D418" s="185"/>
      <c r="E418" s="186">
        <v>272.70999999999998</v>
      </c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 t="s">
        <v>212</v>
      </c>
      <c r="AH418" s="154">
        <v>0</v>
      </c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  <c r="BD418" s="154"/>
      <c r="BE418" s="154"/>
      <c r="BF418" s="154"/>
      <c r="BG418" s="154"/>
      <c r="BH418" s="154"/>
    </row>
    <row r="419" spans="1:60" x14ac:dyDescent="0.25">
      <c r="A419" s="165" t="s">
        <v>161</v>
      </c>
      <c r="B419" s="166" t="s">
        <v>108</v>
      </c>
      <c r="C419" s="180" t="s">
        <v>109</v>
      </c>
      <c r="D419" s="167"/>
      <c r="E419" s="168"/>
      <c r="F419" s="169"/>
      <c r="G419" s="169">
        <f>SUMIF(AG420:AG427,"&lt;&gt;NOR",G420:G427)</f>
        <v>0</v>
      </c>
      <c r="H419" s="169"/>
      <c r="I419" s="169">
        <f>SUM(I420:I427)</f>
        <v>0</v>
      </c>
      <c r="J419" s="169"/>
      <c r="K419" s="169">
        <f>SUM(K420:K427)</f>
        <v>0</v>
      </c>
      <c r="L419" s="169"/>
      <c r="M419" s="169">
        <f>SUM(M420:M427)</f>
        <v>0</v>
      </c>
      <c r="N419" s="169"/>
      <c r="O419" s="169">
        <f>SUM(O420:O427)</f>
        <v>0</v>
      </c>
      <c r="P419" s="169"/>
      <c r="Q419" s="169">
        <f>SUM(Q420:Q427)</f>
        <v>0</v>
      </c>
      <c r="R419" s="169"/>
      <c r="S419" s="169"/>
      <c r="T419" s="170"/>
      <c r="U419" s="164"/>
      <c r="V419" s="164">
        <f>SUM(V420:V427)</f>
        <v>10.220000000000001</v>
      </c>
      <c r="W419" s="164"/>
      <c r="AG419" t="s">
        <v>162</v>
      </c>
    </row>
    <row r="420" spans="1:60" outlineLevel="1" x14ac:dyDescent="0.25">
      <c r="A420" s="171">
        <v>84</v>
      </c>
      <c r="B420" s="172" t="s">
        <v>633</v>
      </c>
      <c r="C420" s="181" t="s">
        <v>634</v>
      </c>
      <c r="D420" s="173" t="s">
        <v>226</v>
      </c>
      <c r="E420" s="174">
        <v>276.31</v>
      </c>
      <c r="F420" s="175"/>
      <c r="G420" s="176">
        <f>ROUND(E420*F420,2)</f>
        <v>0</v>
      </c>
      <c r="H420" s="175"/>
      <c r="I420" s="176">
        <f>ROUND(E420*H420,2)</f>
        <v>0</v>
      </c>
      <c r="J420" s="175"/>
      <c r="K420" s="176">
        <f>ROUND(E420*J420,2)</f>
        <v>0</v>
      </c>
      <c r="L420" s="176">
        <v>21</v>
      </c>
      <c r="M420" s="176">
        <f>G420*(1+L420/100)</f>
        <v>0</v>
      </c>
      <c r="N420" s="176">
        <v>0</v>
      </c>
      <c r="O420" s="176">
        <f>ROUND(E420*N420,2)</f>
        <v>0</v>
      </c>
      <c r="P420" s="176">
        <v>0</v>
      </c>
      <c r="Q420" s="176">
        <f>ROUND(E420*P420,2)</f>
        <v>0</v>
      </c>
      <c r="R420" s="176" t="s">
        <v>435</v>
      </c>
      <c r="S420" s="176" t="s">
        <v>206</v>
      </c>
      <c r="T420" s="177" t="s">
        <v>206</v>
      </c>
      <c r="U420" s="163">
        <v>3.6999999999999998E-2</v>
      </c>
      <c r="V420" s="163">
        <f>ROUND(E420*U420,2)</f>
        <v>10.220000000000001</v>
      </c>
      <c r="W420" s="163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 t="s">
        <v>207</v>
      </c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</row>
    <row r="421" spans="1:60" outlineLevel="1" x14ac:dyDescent="0.25">
      <c r="A421" s="161"/>
      <c r="B421" s="162"/>
      <c r="C421" s="263" t="s">
        <v>635</v>
      </c>
      <c r="D421" s="264"/>
      <c r="E421" s="264"/>
      <c r="F421" s="264"/>
      <c r="G421" s="264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 t="s">
        <v>209</v>
      </c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</row>
    <row r="422" spans="1:60" outlineLevel="1" x14ac:dyDescent="0.25">
      <c r="A422" s="161"/>
      <c r="B422" s="162"/>
      <c r="C422" s="191" t="s">
        <v>1191</v>
      </c>
      <c r="D422" s="185"/>
      <c r="E422" s="186">
        <v>185.33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 t="s">
        <v>212</v>
      </c>
      <c r="AH422" s="154">
        <v>0</v>
      </c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</row>
    <row r="423" spans="1:60" outlineLevel="1" x14ac:dyDescent="0.25">
      <c r="A423" s="161"/>
      <c r="B423" s="162"/>
      <c r="C423" s="191" t="s">
        <v>1192</v>
      </c>
      <c r="D423" s="185"/>
      <c r="E423" s="186">
        <v>0.6</v>
      </c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 t="s">
        <v>212</v>
      </c>
      <c r="AH423" s="154">
        <v>0</v>
      </c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</row>
    <row r="424" spans="1:60" outlineLevel="1" x14ac:dyDescent="0.25">
      <c r="A424" s="161"/>
      <c r="B424" s="162"/>
      <c r="C424" s="191" t="s">
        <v>1193</v>
      </c>
      <c r="D424" s="185"/>
      <c r="E424" s="186">
        <v>71.78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 t="s">
        <v>212</v>
      </c>
      <c r="AH424" s="154">
        <v>0</v>
      </c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</row>
    <row r="425" spans="1:60" outlineLevel="1" x14ac:dyDescent="0.25">
      <c r="A425" s="161"/>
      <c r="B425" s="162"/>
      <c r="C425" s="191" t="s">
        <v>703</v>
      </c>
      <c r="D425" s="185"/>
      <c r="E425" s="186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 t="s">
        <v>212</v>
      </c>
      <c r="AH425" s="154">
        <v>0</v>
      </c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</row>
    <row r="426" spans="1:60" outlineLevel="1" x14ac:dyDescent="0.25">
      <c r="A426" s="161"/>
      <c r="B426" s="162"/>
      <c r="C426" s="191" t="s">
        <v>1194</v>
      </c>
      <c r="D426" s="185"/>
      <c r="E426" s="186">
        <v>7.4</v>
      </c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 t="s">
        <v>212</v>
      </c>
      <c r="AH426" s="154">
        <v>0</v>
      </c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</row>
    <row r="427" spans="1:60" outlineLevel="1" x14ac:dyDescent="0.25">
      <c r="A427" s="161"/>
      <c r="B427" s="162"/>
      <c r="C427" s="191" t="s">
        <v>1195</v>
      </c>
      <c r="D427" s="185"/>
      <c r="E427" s="186">
        <v>11.2</v>
      </c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 t="s">
        <v>212</v>
      </c>
      <c r="AH427" s="154">
        <v>0</v>
      </c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</row>
    <row r="428" spans="1:60" x14ac:dyDescent="0.25">
      <c r="A428" s="165" t="s">
        <v>161</v>
      </c>
      <c r="B428" s="166" t="s">
        <v>110</v>
      </c>
      <c r="C428" s="180" t="s">
        <v>111</v>
      </c>
      <c r="D428" s="167"/>
      <c r="E428" s="168"/>
      <c r="F428" s="169"/>
      <c r="G428" s="169">
        <f>SUMIF(AG429:AG430,"&lt;&gt;NOR",G429:G430)</f>
        <v>0</v>
      </c>
      <c r="H428" s="169"/>
      <c r="I428" s="169">
        <f>SUM(I429:I430)</f>
        <v>0</v>
      </c>
      <c r="J428" s="169"/>
      <c r="K428" s="169">
        <f>SUM(K429:K430)</f>
        <v>0</v>
      </c>
      <c r="L428" s="169"/>
      <c r="M428" s="169">
        <f>SUM(M429:M430)</f>
        <v>0</v>
      </c>
      <c r="N428" s="169"/>
      <c r="O428" s="169">
        <f>SUM(O429:O430)</f>
        <v>0.19</v>
      </c>
      <c r="P428" s="169"/>
      <c r="Q428" s="169">
        <f>SUM(Q429:Q430)</f>
        <v>0</v>
      </c>
      <c r="R428" s="169"/>
      <c r="S428" s="169"/>
      <c r="T428" s="170"/>
      <c r="U428" s="164"/>
      <c r="V428" s="164">
        <f>SUM(V429:V430)</f>
        <v>0.41</v>
      </c>
      <c r="W428" s="164"/>
      <c r="AG428" t="s">
        <v>162</v>
      </c>
    </row>
    <row r="429" spans="1:60" outlineLevel="1" x14ac:dyDescent="0.25">
      <c r="A429" s="171">
        <v>85</v>
      </c>
      <c r="B429" s="172" t="s">
        <v>1196</v>
      </c>
      <c r="C429" s="181" t="s">
        <v>1197</v>
      </c>
      <c r="D429" s="173" t="s">
        <v>537</v>
      </c>
      <c r="E429" s="174">
        <v>2.2000000000000002</v>
      </c>
      <c r="F429" s="175"/>
      <c r="G429" s="176">
        <f>ROUND(E429*F429,2)</f>
        <v>0</v>
      </c>
      <c r="H429" s="175"/>
      <c r="I429" s="176">
        <f>ROUND(E429*H429,2)</f>
        <v>0</v>
      </c>
      <c r="J429" s="175"/>
      <c r="K429" s="176">
        <f>ROUND(E429*J429,2)</f>
        <v>0</v>
      </c>
      <c r="L429" s="176">
        <v>21</v>
      </c>
      <c r="M429" s="176">
        <f>G429*(1+L429/100)</f>
        <v>0</v>
      </c>
      <c r="N429" s="176">
        <v>8.8609999999999994E-2</v>
      </c>
      <c r="O429" s="176">
        <f>ROUND(E429*N429,2)</f>
        <v>0.19</v>
      </c>
      <c r="P429" s="176">
        <v>0</v>
      </c>
      <c r="Q429" s="176">
        <f>ROUND(E429*P429,2)</f>
        <v>0</v>
      </c>
      <c r="R429" s="176" t="s">
        <v>475</v>
      </c>
      <c r="S429" s="176" t="s">
        <v>206</v>
      </c>
      <c r="T429" s="177" t="s">
        <v>206</v>
      </c>
      <c r="U429" s="163">
        <v>0.18783</v>
      </c>
      <c r="V429" s="163">
        <f>ROUND(E429*U429,2)</f>
        <v>0.41</v>
      </c>
      <c r="W429" s="163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 t="s">
        <v>207</v>
      </c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  <c r="BC429" s="154"/>
      <c r="BD429" s="154"/>
      <c r="BE429" s="154"/>
      <c r="BF429" s="154"/>
      <c r="BG429" s="154"/>
      <c r="BH429" s="154"/>
    </row>
    <row r="430" spans="1:60" outlineLevel="1" x14ac:dyDescent="0.25">
      <c r="A430" s="161"/>
      <c r="B430" s="162"/>
      <c r="C430" s="191" t="s">
        <v>1032</v>
      </c>
      <c r="D430" s="185"/>
      <c r="E430" s="186">
        <v>2.2000000000000002</v>
      </c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 t="s">
        <v>212</v>
      </c>
      <c r="AH430" s="154">
        <v>0</v>
      </c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54"/>
      <c r="AZ430" s="154"/>
      <c r="BA430" s="154"/>
      <c r="BB430" s="154"/>
      <c r="BC430" s="154"/>
      <c r="BD430" s="154"/>
      <c r="BE430" s="154"/>
      <c r="BF430" s="154"/>
      <c r="BG430" s="154"/>
      <c r="BH430" s="154"/>
    </row>
    <row r="431" spans="1:60" x14ac:dyDescent="0.25">
      <c r="A431" s="165" t="s">
        <v>161</v>
      </c>
      <c r="B431" s="166" t="s">
        <v>112</v>
      </c>
      <c r="C431" s="180" t="s">
        <v>113</v>
      </c>
      <c r="D431" s="167"/>
      <c r="E431" s="168"/>
      <c r="F431" s="169"/>
      <c r="G431" s="169">
        <f>SUMIF(AG432:AG448,"&lt;&gt;NOR",G432:G448)</f>
        <v>0</v>
      </c>
      <c r="H431" s="169"/>
      <c r="I431" s="169">
        <f>SUM(I432:I448)</f>
        <v>0</v>
      </c>
      <c r="J431" s="169"/>
      <c r="K431" s="169">
        <f>SUM(K432:K448)</f>
        <v>0</v>
      </c>
      <c r="L431" s="169"/>
      <c r="M431" s="169">
        <f>SUM(M432:M448)</f>
        <v>0</v>
      </c>
      <c r="N431" s="169"/>
      <c r="O431" s="169">
        <f>SUM(O432:O448)</f>
        <v>0</v>
      </c>
      <c r="P431" s="169"/>
      <c r="Q431" s="169">
        <f>SUM(Q432:Q448)</f>
        <v>3.45</v>
      </c>
      <c r="R431" s="169"/>
      <c r="S431" s="169"/>
      <c r="T431" s="170"/>
      <c r="U431" s="164"/>
      <c r="V431" s="164">
        <f>SUM(V432:V448)</f>
        <v>0.03</v>
      </c>
      <c r="W431" s="164"/>
      <c r="AG431" t="s">
        <v>162</v>
      </c>
    </row>
    <row r="432" spans="1:60" outlineLevel="1" x14ac:dyDescent="0.25">
      <c r="A432" s="171">
        <v>86</v>
      </c>
      <c r="B432" s="172" t="s">
        <v>1198</v>
      </c>
      <c r="C432" s="181" t="s">
        <v>1199</v>
      </c>
      <c r="D432" s="173" t="s">
        <v>537</v>
      </c>
      <c r="E432" s="174">
        <v>186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21</v>
      </c>
      <c r="M432" s="176">
        <f>G432*(1+L432/100)</f>
        <v>0</v>
      </c>
      <c r="N432" s="176">
        <v>0</v>
      </c>
      <c r="O432" s="176">
        <f>ROUND(E432*N432,2)</f>
        <v>0</v>
      </c>
      <c r="P432" s="176">
        <v>1.7999999999999999E-2</v>
      </c>
      <c r="Q432" s="176">
        <f>ROUND(E432*P432,2)</f>
        <v>3.35</v>
      </c>
      <c r="R432" s="176"/>
      <c r="S432" s="176" t="s">
        <v>166</v>
      </c>
      <c r="T432" s="177" t="s">
        <v>538</v>
      </c>
      <c r="U432" s="163">
        <v>0</v>
      </c>
      <c r="V432" s="163">
        <f>ROUND(E432*U432,2)</f>
        <v>0</v>
      </c>
      <c r="W432" s="163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 t="s">
        <v>207</v>
      </c>
      <c r="AH432" s="154"/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  <c r="BC432" s="154"/>
      <c r="BD432" s="154"/>
      <c r="BE432" s="154"/>
      <c r="BF432" s="154"/>
      <c r="BG432" s="154"/>
      <c r="BH432" s="154"/>
    </row>
    <row r="433" spans="1:60" outlineLevel="1" x14ac:dyDescent="0.25">
      <c r="A433" s="161"/>
      <c r="B433" s="162"/>
      <c r="C433" s="191" t="s">
        <v>1200</v>
      </c>
      <c r="D433" s="185"/>
      <c r="E433" s="186">
        <v>186</v>
      </c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 t="s">
        <v>212</v>
      </c>
      <c r="AH433" s="154">
        <v>0</v>
      </c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  <c r="BD433" s="154"/>
      <c r="BE433" s="154"/>
      <c r="BF433" s="154"/>
      <c r="BG433" s="154"/>
      <c r="BH433" s="154"/>
    </row>
    <row r="434" spans="1:60" outlineLevel="1" x14ac:dyDescent="0.25">
      <c r="A434" s="171">
        <v>87</v>
      </c>
      <c r="B434" s="172" t="s">
        <v>1201</v>
      </c>
      <c r="C434" s="181" t="s">
        <v>1202</v>
      </c>
      <c r="D434" s="173" t="s">
        <v>537</v>
      </c>
      <c r="E434" s="174">
        <v>68</v>
      </c>
      <c r="F434" s="175"/>
      <c r="G434" s="176">
        <f>ROUND(E434*F434,2)</f>
        <v>0</v>
      </c>
      <c r="H434" s="175"/>
      <c r="I434" s="176">
        <f>ROUND(E434*H434,2)</f>
        <v>0</v>
      </c>
      <c r="J434" s="175"/>
      <c r="K434" s="176">
        <f>ROUND(E434*J434,2)</f>
        <v>0</v>
      </c>
      <c r="L434" s="176">
        <v>21</v>
      </c>
      <c r="M434" s="176">
        <f>G434*(1+L434/100)</f>
        <v>0</v>
      </c>
      <c r="N434" s="176">
        <v>0</v>
      </c>
      <c r="O434" s="176">
        <f>ROUND(E434*N434,2)</f>
        <v>0</v>
      </c>
      <c r="P434" s="176">
        <v>1.5E-3</v>
      </c>
      <c r="Q434" s="176">
        <f>ROUND(E434*P434,2)</f>
        <v>0.1</v>
      </c>
      <c r="R434" s="176"/>
      <c r="S434" s="176" t="s">
        <v>166</v>
      </c>
      <c r="T434" s="177" t="s">
        <v>538</v>
      </c>
      <c r="U434" s="163">
        <v>0</v>
      </c>
      <c r="V434" s="163">
        <f>ROUND(E434*U434,2)</f>
        <v>0</v>
      </c>
      <c r="W434" s="163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 t="s">
        <v>207</v>
      </c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  <c r="BD434" s="154"/>
      <c r="BE434" s="154"/>
      <c r="BF434" s="154"/>
      <c r="BG434" s="154"/>
      <c r="BH434" s="154"/>
    </row>
    <row r="435" spans="1:60" outlineLevel="1" x14ac:dyDescent="0.25">
      <c r="A435" s="161"/>
      <c r="B435" s="162"/>
      <c r="C435" s="191" t="s">
        <v>1203</v>
      </c>
      <c r="D435" s="185"/>
      <c r="E435" s="186">
        <v>68</v>
      </c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 t="s">
        <v>212</v>
      </c>
      <c r="AH435" s="154">
        <v>0</v>
      </c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</row>
    <row r="436" spans="1:60" ht="20.399999999999999" outlineLevel="1" x14ac:dyDescent="0.25">
      <c r="A436" s="171">
        <v>88</v>
      </c>
      <c r="B436" s="172" t="s">
        <v>449</v>
      </c>
      <c r="C436" s="181" t="s">
        <v>450</v>
      </c>
      <c r="D436" s="173" t="s">
        <v>451</v>
      </c>
      <c r="E436" s="174">
        <v>3.45</v>
      </c>
      <c r="F436" s="175"/>
      <c r="G436" s="176">
        <f>ROUND(E436*F436,2)</f>
        <v>0</v>
      </c>
      <c r="H436" s="175"/>
      <c r="I436" s="176">
        <f>ROUND(E436*H436,2)</f>
        <v>0</v>
      </c>
      <c r="J436" s="175"/>
      <c r="K436" s="176">
        <f>ROUND(E436*J436,2)</f>
        <v>0</v>
      </c>
      <c r="L436" s="176">
        <v>21</v>
      </c>
      <c r="M436" s="176">
        <f>G436*(1+L436/100)</f>
        <v>0</v>
      </c>
      <c r="N436" s="176">
        <v>0</v>
      </c>
      <c r="O436" s="176">
        <f>ROUND(E436*N436,2)</f>
        <v>0</v>
      </c>
      <c r="P436" s="176">
        <v>0</v>
      </c>
      <c r="Q436" s="176">
        <f>ROUND(E436*P436,2)</f>
        <v>0</v>
      </c>
      <c r="R436" s="176" t="s">
        <v>435</v>
      </c>
      <c r="S436" s="176" t="s">
        <v>206</v>
      </c>
      <c r="T436" s="177" t="s">
        <v>206</v>
      </c>
      <c r="U436" s="163">
        <v>0.01</v>
      </c>
      <c r="V436" s="163">
        <f>ROUND(E436*U436,2)</f>
        <v>0.03</v>
      </c>
      <c r="W436" s="163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 t="s">
        <v>452</v>
      </c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  <c r="BD436" s="154"/>
      <c r="BE436" s="154"/>
      <c r="BF436" s="154"/>
      <c r="BG436" s="154"/>
      <c r="BH436" s="154"/>
    </row>
    <row r="437" spans="1:60" outlineLevel="1" x14ac:dyDescent="0.25">
      <c r="A437" s="161"/>
      <c r="B437" s="162"/>
      <c r="C437" s="191" t="s">
        <v>453</v>
      </c>
      <c r="D437" s="185"/>
      <c r="E437" s="186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 t="s">
        <v>212</v>
      </c>
      <c r="AH437" s="154">
        <v>0</v>
      </c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  <c r="BD437" s="154"/>
      <c r="BE437" s="154"/>
      <c r="BF437" s="154"/>
      <c r="BG437" s="154"/>
      <c r="BH437" s="154"/>
    </row>
    <row r="438" spans="1:60" outlineLevel="1" x14ac:dyDescent="0.25">
      <c r="A438" s="161"/>
      <c r="B438" s="162"/>
      <c r="C438" s="191" t="s">
        <v>1204</v>
      </c>
      <c r="D438" s="185"/>
      <c r="E438" s="186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 t="s">
        <v>212</v>
      </c>
      <c r="AH438" s="154">
        <v>0</v>
      </c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</row>
    <row r="439" spans="1:60" outlineLevel="1" x14ac:dyDescent="0.25">
      <c r="A439" s="161"/>
      <c r="B439" s="162"/>
      <c r="C439" s="191" t="s">
        <v>1205</v>
      </c>
      <c r="D439" s="185"/>
      <c r="E439" s="186">
        <v>3.45</v>
      </c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 t="s">
        <v>212</v>
      </c>
      <c r="AH439" s="154">
        <v>0</v>
      </c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</row>
    <row r="440" spans="1:60" outlineLevel="1" x14ac:dyDescent="0.25">
      <c r="A440" s="171">
        <v>89</v>
      </c>
      <c r="B440" s="172" t="s">
        <v>456</v>
      </c>
      <c r="C440" s="181" t="s">
        <v>457</v>
      </c>
      <c r="D440" s="173" t="s">
        <v>451</v>
      </c>
      <c r="E440" s="174">
        <v>31.05</v>
      </c>
      <c r="F440" s="175"/>
      <c r="G440" s="176">
        <f>ROUND(E440*F440,2)</f>
        <v>0</v>
      </c>
      <c r="H440" s="175"/>
      <c r="I440" s="176">
        <f>ROUND(E440*H440,2)</f>
        <v>0</v>
      </c>
      <c r="J440" s="175"/>
      <c r="K440" s="176">
        <f>ROUND(E440*J440,2)</f>
        <v>0</v>
      </c>
      <c r="L440" s="176">
        <v>21</v>
      </c>
      <c r="M440" s="176">
        <f>G440*(1+L440/100)</f>
        <v>0</v>
      </c>
      <c r="N440" s="176">
        <v>0</v>
      </c>
      <c r="O440" s="176">
        <f>ROUND(E440*N440,2)</f>
        <v>0</v>
      </c>
      <c r="P440" s="176">
        <v>0</v>
      </c>
      <c r="Q440" s="176">
        <f>ROUND(E440*P440,2)</f>
        <v>0</v>
      </c>
      <c r="R440" s="176" t="s">
        <v>435</v>
      </c>
      <c r="S440" s="176" t="s">
        <v>206</v>
      </c>
      <c r="T440" s="177" t="s">
        <v>206</v>
      </c>
      <c r="U440" s="163">
        <v>0</v>
      </c>
      <c r="V440" s="163">
        <f>ROUND(E440*U440,2)</f>
        <v>0</v>
      </c>
      <c r="W440" s="163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 t="s">
        <v>452</v>
      </c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</row>
    <row r="441" spans="1:60" outlineLevel="1" x14ac:dyDescent="0.25">
      <c r="A441" s="161"/>
      <c r="B441" s="162"/>
      <c r="C441" s="252" t="s">
        <v>653</v>
      </c>
      <c r="D441" s="253"/>
      <c r="E441" s="253"/>
      <c r="F441" s="253"/>
      <c r="G441" s="25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 t="s">
        <v>170</v>
      </c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</row>
    <row r="442" spans="1:60" outlineLevel="1" x14ac:dyDescent="0.25">
      <c r="A442" s="161"/>
      <c r="B442" s="162"/>
      <c r="C442" s="191" t="s">
        <v>453</v>
      </c>
      <c r="D442" s="185"/>
      <c r="E442" s="186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 t="s">
        <v>212</v>
      </c>
      <c r="AH442" s="154">
        <v>0</v>
      </c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</row>
    <row r="443" spans="1:60" outlineLevel="1" x14ac:dyDescent="0.25">
      <c r="A443" s="161"/>
      <c r="B443" s="162"/>
      <c r="C443" s="191" t="s">
        <v>1204</v>
      </c>
      <c r="D443" s="185"/>
      <c r="E443" s="186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 t="s">
        <v>212</v>
      </c>
      <c r="AH443" s="154">
        <v>0</v>
      </c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</row>
    <row r="444" spans="1:60" outlineLevel="1" x14ac:dyDescent="0.25">
      <c r="A444" s="161"/>
      <c r="B444" s="162"/>
      <c r="C444" s="191" t="s">
        <v>1206</v>
      </c>
      <c r="D444" s="185"/>
      <c r="E444" s="186">
        <v>31.05</v>
      </c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 t="s">
        <v>212</v>
      </c>
      <c r="AH444" s="154">
        <v>0</v>
      </c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</row>
    <row r="445" spans="1:60" outlineLevel="1" x14ac:dyDescent="0.25">
      <c r="A445" s="171">
        <v>90</v>
      </c>
      <c r="B445" s="172" t="s">
        <v>459</v>
      </c>
      <c r="C445" s="181" t="s">
        <v>460</v>
      </c>
      <c r="D445" s="173" t="s">
        <v>451</v>
      </c>
      <c r="E445" s="174">
        <v>3.45</v>
      </c>
      <c r="F445" s="175"/>
      <c r="G445" s="176">
        <f>ROUND(E445*F445,2)</f>
        <v>0</v>
      </c>
      <c r="H445" s="175"/>
      <c r="I445" s="176">
        <f>ROUND(E445*H445,2)</f>
        <v>0</v>
      </c>
      <c r="J445" s="175"/>
      <c r="K445" s="176">
        <f>ROUND(E445*J445,2)</f>
        <v>0</v>
      </c>
      <c r="L445" s="176">
        <v>21</v>
      </c>
      <c r="M445" s="176">
        <f>G445*(1+L445/100)</f>
        <v>0</v>
      </c>
      <c r="N445" s="176">
        <v>0</v>
      </c>
      <c r="O445" s="176">
        <f>ROUND(E445*N445,2)</f>
        <v>0</v>
      </c>
      <c r="P445" s="176">
        <v>0</v>
      </c>
      <c r="Q445" s="176">
        <f>ROUND(E445*P445,2)</f>
        <v>0</v>
      </c>
      <c r="R445" s="176" t="s">
        <v>461</v>
      </c>
      <c r="S445" s="176" t="s">
        <v>206</v>
      </c>
      <c r="T445" s="177" t="s">
        <v>206</v>
      </c>
      <c r="U445" s="163">
        <v>0</v>
      </c>
      <c r="V445" s="163">
        <f>ROUND(E445*U445,2)</f>
        <v>0</v>
      </c>
      <c r="W445" s="163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 t="s">
        <v>452</v>
      </c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</row>
    <row r="446" spans="1:60" outlineLevel="1" x14ac:dyDescent="0.25">
      <c r="A446" s="161"/>
      <c r="B446" s="162"/>
      <c r="C446" s="191" t="s">
        <v>453</v>
      </c>
      <c r="D446" s="185"/>
      <c r="E446" s="186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 t="s">
        <v>212</v>
      </c>
      <c r="AH446" s="154">
        <v>0</v>
      </c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</row>
    <row r="447" spans="1:60" outlineLevel="1" x14ac:dyDescent="0.25">
      <c r="A447" s="161"/>
      <c r="B447" s="162"/>
      <c r="C447" s="191" t="s">
        <v>1204</v>
      </c>
      <c r="D447" s="185"/>
      <c r="E447" s="186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 t="s">
        <v>212</v>
      </c>
      <c r="AH447" s="154">
        <v>0</v>
      </c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</row>
    <row r="448" spans="1:60" outlineLevel="1" x14ac:dyDescent="0.25">
      <c r="A448" s="161"/>
      <c r="B448" s="162"/>
      <c r="C448" s="191" t="s">
        <v>1205</v>
      </c>
      <c r="D448" s="185"/>
      <c r="E448" s="186">
        <v>3.45</v>
      </c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 t="s">
        <v>212</v>
      </c>
      <c r="AH448" s="154">
        <v>0</v>
      </c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154"/>
      <c r="AZ448" s="154"/>
      <c r="BA448" s="154"/>
      <c r="BB448" s="154"/>
      <c r="BC448" s="154"/>
      <c r="BD448" s="154"/>
      <c r="BE448" s="154"/>
      <c r="BF448" s="154"/>
      <c r="BG448" s="154"/>
      <c r="BH448" s="154"/>
    </row>
    <row r="449" spans="1:60" x14ac:dyDescent="0.25">
      <c r="A449" s="165" t="s">
        <v>161</v>
      </c>
      <c r="B449" s="166" t="s">
        <v>114</v>
      </c>
      <c r="C449" s="180" t="s">
        <v>115</v>
      </c>
      <c r="D449" s="167"/>
      <c r="E449" s="168"/>
      <c r="F449" s="169"/>
      <c r="G449" s="169">
        <f>SUMIF(AG450:AG455,"&lt;&gt;NOR",G450:G455)</f>
        <v>0</v>
      </c>
      <c r="H449" s="169"/>
      <c r="I449" s="169">
        <f>SUM(I450:I455)</f>
        <v>0</v>
      </c>
      <c r="J449" s="169"/>
      <c r="K449" s="169">
        <f>SUM(K450:K455)</f>
        <v>0</v>
      </c>
      <c r="L449" s="169"/>
      <c r="M449" s="169">
        <f>SUM(M450:M455)</f>
        <v>0</v>
      </c>
      <c r="N449" s="169"/>
      <c r="O449" s="169">
        <f>SUM(O450:O455)</f>
        <v>0</v>
      </c>
      <c r="P449" s="169"/>
      <c r="Q449" s="169">
        <f>SUM(Q450:Q455)</f>
        <v>0</v>
      </c>
      <c r="R449" s="169"/>
      <c r="S449" s="169"/>
      <c r="T449" s="170"/>
      <c r="U449" s="164"/>
      <c r="V449" s="164">
        <f>SUM(V450:V455)</f>
        <v>88.47</v>
      </c>
      <c r="W449" s="164"/>
      <c r="AG449" t="s">
        <v>162</v>
      </c>
    </row>
    <row r="450" spans="1:60" outlineLevel="1" x14ac:dyDescent="0.25">
      <c r="A450" s="171">
        <v>91</v>
      </c>
      <c r="B450" s="172" t="s">
        <v>1207</v>
      </c>
      <c r="C450" s="181" t="s">
        <v>1208</v>
      </c>
      <c r="D450" s="173" t="s">
        <v>451</v>
      </c>
      <c r="E450" s="174">
        <v>418.27539000000002</v>
      </c>
      <c r="F450" s="175"/>
      <c r="G450" s="176">
        <f>ROUND(E450*F450,2)</f>
        <v>0</v>
      </c>
      <c r="H450" s="175"/>
      <c r="I450" s="176">
        <f>ROUND(E450*H450,2)</f>
        <v>0</v>
      </c>
      <c r="J450" s="175"/>
      <c r="K450" s="176">
        <f>ROUND(E450*J450,2)</f>
        <v>0</v>
      </c>
      <c r="L450" s="176">
        <v>21</v>
      </c>
      <c r="M450" s="176">
        <f>G450*(1+L450/100)</f>
        <v>0</v>
      </c>
      <c r="N450" s="176">
        <v>0</v>
      </c>
      <c r="O450" s="176">
        <f>ROUND(E450*N450,2)</f>
        <v>0</v>
      </c>
      <c r="P450" s="176">
        <v>0</v>
      </c>
      <c r="Q450" s="176">
        <f>ROUND(E450*P450,2)</f>
        <v>0</v>
      </c>
      <c r="R450" s="176" t="s">
        <v>475</v>
      </c>
      <c r="S450" s="176" t="s">
        <v>206</v>
      </c>
      <c r="T450" s="177" t="s">
        <v>206</v>
      </c>
      <c r="U450" s="163">
        <v>0.21149999999999999</v>
      </c>
      <c r="V450" s="163">
        <f>ROUND(E450*U450,2)</f>
        <v>88.47</v>
      </c>
      <c r="W450" s="163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 t="s">
        <v>657</v>
      </c>
      <c r="AH450" s="154"/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154"/>
      <c r="AZ450" s="154"/>
      <c r="BA450" s="154"/>
      <c r="BB450" s="154"/>
      <c r="BC450" s="154"/>
      <c r="BD450" s="154"/>
      <c r="BE450" s="154"/>
      <c r="BF450" s="154"/>
      <c r="BG450" s="154"/>
      <c r="BH450" s="154"/>
    </row>
    <row r="451" spans="1:60" outlineLevel="1" x14ac:dyDescent="0.25">
      <c r="A451" s="161"/>
      <c r="B451" s="162"/>
      <c r="C451" s="263" t="s">
        <v>1209</v>
      </c>
      <c r="D451" s="264"/>
      <c r="E451" s="264"/>
      <c r="F451" s="264"/>
      <c r="G451" s="264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 t="s">
        <v>209</v>
      </c>
      <c r="AH451" s="154"/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154"/>
      <c r="AZ451" s="154"/>
      <c r="BA451" s="154"/>
      <c r="BB451" s="154"/>
      <c r="BC451" s="154"/>
      <c r="BD451" s="154"/>
      <c r="BE451" s="154"/>
      <c r="BF451" s="154"/>
      <c r="BG451" s="154"/>
      <c r="BH451" s="154"/>
    </row>
    <row r="452" spans="1:60" outlineLevel="1" x14ac:dyDescent="0.25">
      <c r="A452" s="161"/>
      <c r="B452" s="162"/>
      <c r="C452" s="191" t="s">
        <v>660</v>
      </c>
      <c r="D452" s="185"/>
      <c r="E452" s="186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 t="s">
        <v>212</v>
      </c>
      <c r="AH452" s="154">
        <v>0</v>
      </c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154"/>
      <c r="AZ452" s="154"/>
      <c r="BA452" s="154"/>
      <c r="BB452" s="154"/>
      <c r="BC452" s="154"/>
      <c r="BD452" s="154"/>
      <c r="BE452" s="154"/>
      <c r="BF452" s="154"/>
      <c r="BG452" s="154"/>
      <c r="BH452" s="154"/>
    </row>
    <row r="453" spans="1:60" ht="20.399999999999999" outlineLevel="1" x14ac:dyDescent="0.25">
      <c r="A453" s="161"/>
      <c r="B453" s="162"/>
      <c r="C453" s="191" t="s">
        <v>1210</v>
      </c>
      <c r="D453" s="185"/>
      <c r="E453" s="186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 t="s">
        <v>212</v>
      </c>
      <c r="AH453" s="154">
        <v>0</v>
      </c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154"/>
      <c r="AZ453" s="154"/>
      <c r="BA453" s="154"/>
      <c r="BB453" s="154"/>
      <c r="BC453" s="154"/>
      <c r="BD453" s="154"/>
      <c r="BE453" s="154"/>
      <c r="BF453" s="154"/>
      <c r="BG453" s="154"/>
      <c r="BH453" s="154"/>
    </row>
    <row r="454" spans="1:60" outlineLevel="1" x14ac:dyDescent="0.25">
      <c r="A454" s="161"/>
      <c r="B454" s="162"/>
      <c r="C454" s="191" t="s">
        <v>1211</v>
      </c>
      <c r="D454" s="185"/>
      <c r="E454" s="186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 t="s">
        <v>212</v>
      </c>
      <c r="AH454" s="154">
        <v>0</v>
      </c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154"/>
      <c r="AZ454" s="154"/>
      <c r="BA454" s="154"/>
      <c r="BB454" s="154"/>
      <c r="BC454" s="154"/>
      <c r="BD454" s="154"/>
      <c r="BE454" s="154"/>
      <c r="BF454" s="154"/>
      <c r="BG454" s="154"/>
      <c r="BH454" s="154"/>
    </row>
    <row r="455" spans="1:60" outlineLevel="1" x14ac:dyDescent="0.25">
      <c r="A455" s="161"/>
      <c r="B455" s="162"/>
      <c r="C455" s="191" t="s">
        <v>1212</v>
      </c>
      <c r="D455" s="185"/>
      <c r="E455" s="186">
        <v>418.27539000000002</v>
      </c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 t="s">
        <v>212</v>
      </c>
      <c r="AH455" s="154">
        <v>0</v>
      </c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154"/>
      <c r="AZ455" s="154"/>
      <c r="BA455" s="154"/>
      <c r="BB455" s="154"/>
      <c r="BC455" s="154"/>
      <c r="BD455" s="154"/>
      <c r="BE455" s="154"/>
      <c r="BF455" s="154"/>
      <c r="BG455" s="154"/>
      <c r="BH455" s="154"/>
    </row>
    <row r="456" spans="1:60" x14ac:dyDescent="0.25">
      <c r="A456" s="165" t="s">
        <v>161</v>
      </c>
      <c r="B456" s="166" t="s">
        <v>127</v>
      </c>
      <c r="C456" s="180" t="s">
        <v>128</v>
      </c>
      <c r="D456" s="167"/>
      <c r="E456" s="168"/>
      <c r="F456" s="169"/>
      <c r="G456" s="169">
        <f>SUMIF(AG457:AG458,"&lt;&gt;NOR",G457:G458)</f>
        <v>0</v>
      </c>
      <c r="H456" s="169"/>
      <c r="I456" s="169">
        <f>SUM(I457:I458)</f>
        <v>0</v>
      </c>
      <c r="J456" s="169"/>
      <c r="K456" s="169">
        <f>SUM(K457:K458)</f>
        <v>0</v>
      </c>
      <c r="L456" s="169"/>
      <c r="M456" s="169">
        <f>SUM(M457:M458)</f>
        <v>0</v>
      </c>
      <c r="N456" s="169"/>
      <c r="O456" s="169">
        <f>SUM(O457:O458)</f>
        <v>0.01</v>
      </c>
      <c r="P456" s="169"/>
      <c r="Q456" s="169">
        <f>SUM(Q457:Q458)</f>
        <v>0</v>
      </c>
      <c r="R456" s="169"/>
      <c r="S456" s="169"/>
      <c r="T456" s="170"/>
      <c r="U456" s="164"/>
      <c r="V456" s="164">
        <f>SUM(V457:V458)</f>
        <v>12.91</v>
      </c>
      <c r="W456" s="164"/>
      <c r="AG456" t="s">
        <v>162</v>
      </c>
    </row>
    <row r="457" spans="1:60" ht="20.399999999999999" outlineLevel="1" x14ac:dyDescent="0.25">
      <c r="A457" s="171">
        <v>92</v>
      </c>
      <c r="B457" s="172" t="s">
        <v>1213</v>
      </c>
      <c r="C457" s="181" t="s">
        <v>1214</v>
      </c>
      <c r="D457" s="173" t="s">
        <v>226</v>
      </c>
      <c r="E457" s="174">
        <v>278.70999999999998</v>
      </c>
      <c r="F457" s="175"/>
      <c r="G457" s="176">
        <f>ROUND(E457*F457,2)</f>
        <v>0</v>
      </c>
      <c r="H457" s="175"/>
      <c r="I457" s="176">
        <f>ROUND(E457*H457,2)</f>
        <v>0</v>
      </c>
      <c r="J457" s="175"/>
      <c r="K457" s="176">
        <f>ROUND(E457*J457,2)</f>
        <v>0</v>
      </c>
      <c r="L457" s="176">
        <v>21</v>
      </c>
      <c r="M457" s="176">
        <f>G457*(1+L457/100)</f>
        <v>0</v>
      </c>
      <c r="N457" s="176">
        <v>4.0000000000000003E-5</v>
      </c>
      <c r="O457" s="176">
        <f>ROUND(E457*N457,2)</f>
        <v>0.01</v>
      </c>
      <c r="P457" s="176">
        <v>0</v>
      </c>
      <c r="Q457" s="176">
        <f>ROUND(E457*P457,2)</f>
        <v>0</v>
      </c>
      <c r="R457" s="176" t="s">
        <v>127</v>
      </c>
      <c r="S457" s="176" t="s">
        <v>206</v>
      </c>
      <c r="T457" s="177" t="s">
        <v>206</v>
      </c>
      <c r="U457" s="163">
        <v>4.6330000000000003E-2</v>
      </c>
      <c r="V457" s="163">
        <f>ROUND(E457*U457,2)</f>
        <v>12.91</v>
      </c>
      <c r="W457" s="163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 t="s">
        <v>207</v>
      </c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</row>
    <row r="458" spans="1:60" outlineLevel="1" x14ac:dyDescent="0.25">
      <c r="A458" s="161"/>
      <c r="B458" s="162"/>
      <c r="C458" s="191" t="s">
        <v>1215</v>
      </c>
      <c r="D458" s="185"/>
      <c r="E458" s="186">
        <v>278.70999999999998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 t="s">
        <v>212</v>
      </c>
      <c r="AH458" s="154">
        <v>0</v>
      </c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</row>
    <row r="459" spans="1:60" x14ac:dyDescent="0.25">
      <c r="A459" s="165" t="s">
        <v>161</v>
      </c>
      <c r="B459" s="166" t="s">
        <v>131</v>
      </c>
      <c r="C459" s="180" t="s">
        <v>132</v>
      </c>
      <c r="D459" s="167"/>
      <c r="E459" s="168"/>
      <c r="F459" s="169"/>
      <c r="G459" s="169">
        <f>SUMIF(AG460:AG469,"&lt;&gt;NOR",G460:G469)</f>
        <v>0</v>
      </c>
      <c r="H459" s="169"/>
      <c r="I459" s="169">
        <f>SUM(I460:I469)</f>
        <v>0</v>
      </c>
      <c r="J459" s="169"/>
      <c r="K459" s="169">
        <f>SUM(K460:K469)</f>
        <v>0</v>
      </c>
      <c r="L459" s="169"/>
      <c r="M459" s="169">
        <f>SUM(M460:M469)</f>
        <v>0</v>
      </c>
      <c r="N459" s="169"/>
      <c r="O459" s="169">
        <f>SUM(O460:O469)</f>
        <v>0.91</v>
      </c>
      <c r="P459" s="169"/>
      <c r="Q459" s="169">
        <f>SUM(Q460:Q469)</f>
        <v>0</v>
      </c>
      <c r="R459" s="169"/>
      <c r="S459" s="169"/>
      <c r="T459" s="170"/>
      <c r="U459" s="164"/>
      <c r="V459" s="164">
        <f>SUM(V460:V469)</f>
        <v>5.15</v>
      </c>
      <c r="W459" s="164"/>
      <c r="AG459" t="s">
        <v>162</v>
      </c>
    </row>
    <row r="460" spans="1:60" outlineLevel="1" x14ac:dyDescent="0.25">
      <c r="A460" s="171">
        <v>93</v>
      </c>
      <c r="B460" s="172" t="s">
        <v>663</v>
      </c>
      <c r="C460" s="181" t="s">
        <v>664</v>
      </c>
      <c r="D460" s="173" t="s">
        <v>226</v>
      </c>
      <c r="E460" s="174">
        <v>9.8000000000000007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21</v>
      </c>
      <c r="M460" s="176">
        <f>G460*(1+L460/100)</f>
        <v>0</v>
      </c>
      <c r="N460" s="176">
        <v>9.2999999999999999E-2</v>
      </c>
      <c r="O460" s="176">
        <f>ROUND(E460*N460,2)</f>
        <v>0.91</v>
      </c>
      <c r="P460" s="176">
        <v>0</v>
      </c>
      <c r="Q460" s="176">
        <f>ROUND(E460*P460,2)</f>
        <v>0</v>
      </c>
      <c r="R460" s="176"/>
      <c r="S460" s="176" t="s">
        <v>206</v>
      </c>
      <c r="T460" s="177" t="s">
        <v>206</v>
      </c>
      <c r="U460" s="163">
        <v>0.52500000000000002</v>
      </c>
      <c r="V460" s="163">
        <f>ROUND(E460*U460,2)</f>
        <v>5.15</v>
      </c>
      <c r="W460" s="163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 t="s">
        <v>665</v>
      </c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</row>
    <row r="461" spans="1:60" outlineLevel="1" x14ac:dyDescent="0.25">
      <c r="A461" s="161"/>
      <c r="B461" s="162"/>
      <c r="C461" s="191" t="s">
        <v>945</v>
      </c>
      <c r="D461" s="185"/>
      <c r="E461" s="186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 t="s">
        <v>212</v>
      </c>
      <c r="AH461" s="154">
        <v>0</v>
      </c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</row>
    <row r="462" spans="1:60" outlineLevel="1" x14ac:dyDescent="0.25">
      <c r="A462" s="161"/>
      <c r="B462" s="162"/>
      <c r="C462" s="191" t="s">
        <v>956</v>
      </c>
      <c r="D462" s="185"/>
      <c r="E462" s="186">
        <v>1.8</v>
      </c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 t="s">
        <v>212</v>
      </c>
      <c r="AH462" s="154">
        <v>0</v>
      </c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</row>
    <row r="463" spans="1:60" outlineLevel="1" x14ac:dyDescent="0.25">
      <c r="A463" s="161"/>
      <c r="B463" s="162"/>
      <c r="C463" s="191" t="s">
        <v>957</v>
      </c>
      <c r="D463" s="185"/>
      <c r="E463" s="186">
        <v>1.8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 t="s">
        <v>212</v>
      </c>
      <c r="AH463" s="154">
        <v>0</v>
      </c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</row>
    <row r="464" spans="1:60" outlineLevel="1" x14ac:dyDescent="0.25">
      <c r="A464" s="161"/>
      <c r="B464" s="162"/>
      <c r="C464" s="191" t="s">
        <v>958</v>
      </c>
      <c r="D464" s="185"/>
      <c r="E464" s="186">
        <v>1.8</v>
      </c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 t="s">
        <v>212</v>
      </c>
      <c r="AH464" s="154">
        <v>0</v>
      </c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</row>
    <row r="465" spans="1:60" outlineLevel="1" x14ac:dyDescent="0.25">
      <c r="A465" s="161"/>
      <c r="B465" s="162"/>
      <c r="C465" s="191" t="s">
        <v>948</v>
      </c>
      <c r="D465" s="185"/>
      <c r="E465" s="186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 t="s">
        <v>212</v>
      </c>
      <c r="AH465" s="154">
        <v>0</v>
      </c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154"/>
      <c r="AZ465" s="154"/>
      <c r="BA465" s="154"/>
      <c r="BB465" s="154"/>
      <c r="BC465" s="154"/>
      <c r="BD465" s="154"/>
      <c r="BE465" s="154"/>
      <c r="BF465" s="154"/>
      <c r="BG465" s="154"/>
      <c r="BH465" s="154"/>
    </row>
    <row r="466" spans="1:60" outlineLevel="1" x14ac:dyDescent="0.25">
      <c r="A466" s="161"/>
      <c r="B466" s="162"/>
      <c r="C466" s="191" t="s">
        <v>959</v>
      </c>
      <c r="D466" s="185"/>
      <c r="E466" s="186">
        <v>1.2</v>
      </c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 t="s">
        <v>212</v>
      </c>
      <c r="AH466" s="154">
        <v>0</v>
      </c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  <c r="BC466" s="154"/>
      <c r="BD466" s="154"/>
      <c r="BE466" s="154"/>
      <c r="BF466" s="154"/>
      <c r="BG466" s="154"/>
      <c r="BH466" s="154"/>
    </row>
    <row r="467" spans="1:60" outlineLevel="1" x14ac:dyDescent="0.25">
      <c r="A467" s="161"/>
      <c r="B467" s="162"/>
      <c r="C467" s="191" t="s">
        <v>960</v>
      </c>
      <c r="D467" s="185"/>
      <c r="E467" s="186">
        <v>2.4</v>
      </c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 t="s">
        <v>212</v>
      </c>
      <c r="AH467" s="154">
        <v>0</v>
      </c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  <c r="BC467" s="154"/>
      <c r="BD467" s="154"/>
      <c r="BE467" s="154"/>
      <c r="BF467" s="154"/>
      <c r="BG467" s="154"/>
      <c r="BH467" s="154"/>
    </row>
    <row r="468" spans="1:60" outlineLevel="1" x14ac:dyDescent="0.25">
      <c r="A468" s="161"/>
      <c r="B468" s="162"/>
      <c r="C468" s="191" t="s">
        <v>955</v>
      </c>
      <c r="D468" s="185"/>
      <c r="E468" s="186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 t="s">
        <v>212</v>
      </c>
      <c r="AH468" s="154">
        <v>0</v>
      </c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154"/>
      <c r="AZ468" s="154"/>
      <c r="BA468" s="154"/>
      <c r="BB468" s="154"/>
      <c r="BC468" s="154"/>
      <c r="BD468" s="154"/>
      <c r="BE468" s="154"/>
      <c r="BF468" s="154"/>
      <c r="BG468" s="154"/>
      <c r="BH468" s="154"/>
    </row>
    <row r="469" spans="1:60" outlineLevel="1" x14ac:dyDescent="0.25">
      <c r="A469" s="161"/>
      <c r="B469" s="162"/>
      <c r="C469" s="191" t="s">
        <v>961</v>
      </c>
      <c r="D469" s="185"/>
      <c r="E469" s="186">
        <v>0.8</v>
      </c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 t="s">
        <v>212</v>
      </c>
      <c r="AH469" s="154">
        <v>0</v>
      </c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154"/>
      <c r="AZ469" s="154"/>
      <c r="BA469" s="154"/>
      <c r="BB469" s="154"/>
      <c r="BC469" s="154"/>
      <c r="BD469" s="154"/>
      <c r="BE469" s="154"/>
      <c r="BF469" s="154"/>
      <c r="BG469" s="154"/>
      <c r="BH469" s="154"/>
    </row>
    <row r="470" spans="1:60" x14ac:dyDescent="0.25">
      <c r="A470" s="5"/>
      <c r="B470" s="6"/>
      <c r="C470" s="182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AE470">
        <v>15</v>
      </c>
      <c r="AF470">
        <v>21</v>
      </c>
    </row>
    <row r="471" spans="1:60" x14ac:dyDescent="0.25">
      <c r="A471" s="157"/>
      <c r="B471" s="158" t="s">
        <v>29</v>
      </c>
      <c r="C471" s="183"/>
      <c r="D471" s="159"/>
      <c r="E471" s="160"/>
      <c r="F471" s="160"/>
      <c r="G471" s="179">
        <f>G8+G203+G238+G264+G280+G419+G428+G431+G449+G456+G459</f>
        <v>0</v>
      </c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AE471">
        <f>SUMIF(L7:L469,AE470,G7:G469)</f>
        <v>0</v>
      </c>
      <c r="AF471">
        <f>SUMIF(L7:L469,AF470,G7:G469)</f>
        <v>0</v>
      </c>
      <c r="AG471" t="s">
        <v>197</v>
      </c>
    </row>
    <row r="472" spans="1:60" x14ac:dyDescent="0.25">
      <c r="A472" s="265" t="s">
        <v>666</v>
      </c>
      <c r="B472" s="265"/>
      <c r="C472" s="182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60" x14ac:dyDescent="0.25">
      <c r="A473" s="5"/>
      <c r="B473" s="6" t="s">
        <v>1216</v>
      </c>
      <c r="C473" s="182" t="s">
        <v>1217</v>
      </c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AG473" t="s">
        <v>669</v>
      </c>
    </row>
    <row r="474" spans="1:60" x14ac:dyDescent="0.25">
      <c r="A474" s="5"/>
      <c r="B474" s="6" t="s">
        <v>670</v>
      </c>
      <c r="C474" s="182" t="s">
        <v>857</v>
      </c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AG474" t="s">
        <v>672</v>
      </c>
    </row>
    <row r="475" spans="1:60" x14ac:dyDescent="0.25">
      <c r="A475" s="5"/>
      <c r="B475" s="6"/>
      <c r="C475" s="182" t="s">
        <v>673</v>
      </c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AG475" t="s">
        <v>674</v>
      </c>
    </row>
    <row r="476" spans="1:60" x14ac:dyDescent="0.25">
      <c r="A476" s="5"/>
      <c r="B476" s="6"/>
      <c r="C476" s="182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60" x14ac:dyDescent="0.25">
      <c r="C477" s="184"/>
      <c r="D477" s="145"/>
      <c r="AG477" t="s">
        <v>199</v>
      </c>
    </row>
    <row r="478" spans="1:60" x14ac:dyDescent="0.25">
      <c r="D478" s="145"/>
    </row>
    <row r="479" spans="1:60" x14ac:dyDescent="0.25">
      <c r="D479" s="145"/>
    </row>
    <row r="480" spans="1:60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43">
    <mergeCell ref="A1:G1"/>
    <mergeCell ref="C2:G2"/>
    <mergeCell ref="C3:G3"/>
    <mergeCell ref="C4:G4"/>
    <mergeCell ref="A472:B472"/>
    <mergeCell ref="C10:G10"/>
    <mergeCell ref="C11:G11"/>
    <mergeCell ref="C20:G20"/>
    <mergeCell ref="C28:G28"/>
    <mergeCell ref="C42:G42"/>
    <mergeCell ref="C166:G166"/>
    <mergeCell ref="C53:G53"/>
    <mergeCell ref="C60:G60"/>
    <mergeCell ref="C89:G89"/>
    <mergeCell ref="C93:G93"/>
    <mergeCell ref="C107:G107"/>
    <mergeCell ref="C110:G110"/>
    <mergeCell ref="C139:G139"/>
    <mergeCell ref="C143:G143"/>
    <mergeCell ref="C152:G152"/>
    <mergeCell ref="C156:G156"/>
    <mergeCell ref="C165:G165"/>
    <mergeCell ref="C358:G358"/>
    <mergeCell ref="C175:G175"/>
    <mergeCell ref="C205:G205"/>
    <mergeCell ref="C246:G246"/>
    <mergeCell ref="C266:G266"/>
    <mergeCell ref="C273:G273"/>
    <mergeCell ref="C277:G277"/>
    <mergeCell ref="C282:G282"/>
    <mergeCell ref="C289:G289"/>
    <mergeCell ref="C295:G295"/>
    <mergeCell ref="C313:G313"/>
    <mergeCell ref="C353:G353"/>
    <mergeCell ref="C421:G421"/>
    <mergeCell ref="C441:G441"/>
    <mergeCell ref="C451:G451"/>
    <mergeCell ref="C362:G362"/>
    <mergeCell ref="C365:G365"/>
    <mergeCell ref="C396:G396"/>
    <mergeCell ref="C397:G397"/>
    <mergeCell ref="C404:G404"/>
    <mergeCell ref="C405:G405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&amp;LSO-02.1.1 Rekonstrukce vodovodu -
řad 1, řad 2, propoje 1-1, 1-2, 1-3&amp;C&amp;P/&amp;N&amp;Rkvěten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73</v>
      </c>
      <c r="C3" s="257" t="s">
        <v>74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75</v>
      </c>
      <c r="C4" s="260" t="s">
        <v>74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91</v>
      </c>
      <c r="C8" s="180" t="s">
        <v>92</v>
      </c>
      <c r="D8" s="167"/>
      <c r="E8" s="168"/>
      <c r="F8" s="169"/>
      <c r="G8" s="169">
        <f>SUMIF(AG9:AG136,"&lt;&gt;NOR",G9:G136)</f>
        <v>0</v>
      </c>
      <c r="H8" s="169"/>
      <c r="I8" s="169">
        <f>SUM(I9:I136)</f>
        <v>0</v>
      </c>
      <c r="J8" s="169"/>
      <c r="K8" s="169">
        <f>SUM(K9:K136)</f>
        <v>0</v>
      </c>
      <c r="L8" s="169"/>
      <c r="M8" s="169">
        <f>SUM(M9:M136)</f>
        <v>0</v>
      </c>
      <c r="N8" s="169"/>
      <c r="O8" s="169">
        <f>SUM(O9:O136)</f>
        <v>165.70000000000002</v>
      </c>
      <c r="P8" s="169"/>
      <c r="Q8" s="169">
        <f>SUM(Q9:Q136)</f>
        <v>0</v>
      </c>
      <c r="R8" s="169"/>
      <c r="S8" s="169"/>
      <c r="T8" s="170"/>
      <c r="U8" s="164"/>
      <c r="V8" s="164">
        <f>SUM(V9:V136)</f>
        <v>355.53000000000003</v>
      </c>
      <c r="W8" s="164"/>
      <c r="AG8" t="s">
        <v>162</v>
      </c>
    </row>
    <row r="9" spans="1:60" ht="20.399999999999999" outlineLevel="1" x14ac:dyDescent="0.25">
      <c r="A9" s="171">
        <v>1</v>
      </c>
      <c r="B9" s="172" t="s">
        <v>202</v>
      </c>
      <c r="C9" s="181" t="s">
        <v>203</v>
      </c>
      <c r="D9" s="173" t="s">
        <v>204</v>
      </c>
      <c r="E9" s="174">
        <v>210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205</v>
      </c>
      <c r="S9" s="176" t="s">
        <v>206</v>
      </c>
      <c r="T9" s="177" t="s">
        <v>206</v>
      </c>
      <c r="U9" s="163">
        <v>0.20300000000000001</v>
      </c>
      <c r="V9" s="163">
        <f>ROUND(E9*U9,2)</f>
        <v>42.63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63" t="s">
        <v>208</v>
      </c>
      <c r="D10" s="264"/>
      <c r="E10" s="264"/>
      <c r="F10" s="264"/>
      <c r="G10" s="264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209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78" t="str">
        <f>C10</f>
        <v>na vzdálenost (výšku) od hladiny vody v jímce po výšku roviny proložené osou nejvyššího bodu výtlačného potrubí, odpadní potrubí v délce do 20 m,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254" t="s">
        <v>210</v>
      </c>
      <c r="D11" s="255"/>
      <c r="E11" s="255"/>
      <c r="F11" s="255"/>
      <c r="G11" s="255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170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91" t="s">
        <v>675</v>
      </c>
      <c r="D12" s="185"/>
      <c r="E12" s="186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212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92" t="s">
        <v>213</v>
      </c>
      <c r="D13" s="187"/>
      <c r="E13" s="188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212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93" t="s">
        <v>1218</v>
      </c>
      <c r="D14" s="187"/>
      <c r="E14" s="188">
        <v>80.2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212</v>
      </c>
      <c r="AH14" s="154">
        <v>2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3" t="s">
        <v>1219</v>
      </c>
      <c r="D15" s="187"/>
      <c r="E15" s="188">
        <v>3.2080000000000002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212</v>
      </c>
      <c r="AH15" s="154">
        <v>2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93" t="s">
        <v>1220</v>
      </c>
      <c r="D16" s="187"/>
      <c r="E16" s="188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212</v>
      </c>
      <c r="AH16" s="154">
        <v>2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2" t="s">
        <v>217</v>
      </c>
      <c r="D17" s="187"/>
      <c r="E17" s="188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212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91" t="s">
        <v>679</v>
      </c>
      <c r="D18" s="185"/>
      <c r="E18" s="186">
        <v>210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212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0.399999999999999" outlineLevel="1" x14ac:dyDescent="0.25">
      <c r="A19" s="171">
        <v>2</v>
      </c>
      <c r="B19" s="172" t="s">
        <v>219</v>
      </c>
      <c r="C19" s="181" t="s">
        <v>220</v>
      </c>
      <c r="D19" s="173" t="s">
        <v>221</v>
      </c>
      <c r="E19" s="174">
        <v>21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205</v>
      </c>
      <c r="S19" s="176" t="s">
        <v>206</v>
      </c>
      <c r="T19" s="177" t="s">
        <v>206</v>
      </c>
      <c r="U19" s="163">
        <v>0</v>
      </c>
      <c r="V19" s="163">
        <f>ROUND(E19*U19,2)</f>
        <v>0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207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1" outlineLevel="1" x14ac:dyDescent="0.25">
      <c r="A20" s="161"/>
      <c r="B20" s="162"/>
      <c r="C20" s="263" t="s">
        <v>222</v>
      </c>
      <c r="D20" s="264"/>
      <c r="E20" s="264"/>
      <c r="F20" s="264"/>
      <c r="G20" s="264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209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78" t="str">
        <f>C20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91" t="s">
        <v>675</v>
      </c>
      <c r="D21" s="185"/>
      <c r="E21" s="18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212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92" t="s">
        <v>213</v>
      </c>
      <c r="D22" s="187"/>
      <c r="E22" s="188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212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93" t="s">
        <v>1218</v>
      </c>
      <c r="D23" s="187"/>
      <c r="E23" s="188">
        <v>80.2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212</v>
      </c>
      <c r="AH23" s="154">
        <v>2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93" t="s">
        <v>1219</v>
      </c>
      <c r="D24" s="187"/>
      <c r="E24" s="188">
        <v>3.2080000000000002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212</v>
      </c>
      <c r="AH24" s="154">
        <v>2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92" t="s">
        <v>217</v>
      </c>
      <c r="D25" s="187"/>
      <c r="E25" s="188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212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91" t="s">
        <v>1221</v>
      </c>
      <c r="D26" s="185"/>
      <c r="E26" s="186">
        <v>21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212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0.399999999999999" outlineLevel="1" x14ac:dyDescent="0.25">
      <c r="A27" s="171">
        <v>3</v>
      </c>
      <c r="B27" s="172" t="s">
        <v>224</v>
      </c>
      <c r="C27" s="181" t="s">
        <v>225</v>
      </c>
      <c r="D27" s="173" t="s">
        <v>226</v>
      </c>
      <c r="E27" s="174">
        <v>18.899999999999999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1.0699999999999999E-2</v>
      </c>
      <c r="O27" s="176">
        <f>ROUND(E27*N27,2)</f>
        <v>0.2</v>
      </c>
      <c r="P27" s="176">
        <v>0</v>
      </c>
      <c r="Q27" s="176">
        <f>ROUND(E27*P27,2)</f>
        <v>0</v>
      </c>
      <c r="R27" s="176" t="s">
        <v>205</v>
      </c>
      <c r="S27" s="176" t="s">
        <v>206</v>
      </c>
      <c r="T27" s="177" t="s">
        <v>206</v>
      </c>
      <c r="U27" s="163">
        <v>0.90800000000000003</v>
      </c>
      <c r="V27" s="163">
        <f>ROUND(E27*U27,2)</f>
        <v>17.16</v>
      </c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207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1" outlineLevel="1" x14ac:dyDescent="0.25">
      <c r="A28" s="161"/>
      <c r="B28" s="162"/>
      <c r="C28" s="263" t="s">
        <v>227</v>
      </c>
      <c r="D28" s="264"/>
      <c r="E28" s="264"/>
      <c r="F28" s="264"/>
      <c r="G28" s="264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209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78" t="str">
        <f>C28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91" t="s">
        <v>945</v>
      </c>
      <c r="D29" s="185"/>
      <c r="E29" s="186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212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91" t="s">
        <v>1222</v>
      </c>
      <c r="D30" s="185"/>
      <c r="E30" s="186">
        <v>15.3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212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1" t="s">
        <v>948</v>
      </c>
      <c r="D31" s="185"/>
      <c r="E31" s="186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212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91" t="s">
        <v>1223</v>
      </c>
      <c r="D32" s="185"/>
      <c r="E32" s="186">
        <v>3.6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212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71">
        <v>4</v>
      </c>
      <c r="B33" s="172" t="s">
        <v>235</v>
      </c>
      <c r="C33" s="181" t="s">
        <v>236</v>
      </c>
      <c r="D33" s="173" t="s">
        <v>226</v>
      </c>
      <c r="E33" s="174">
        <v>41.4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2.478E-2</v>
      </c>
      <c r="O33" s="176">
        <f>ROUND(E33*N33,2)</f>
        <v>1.03</v>
      </c>
      <c r="P33" s="176">
        <v>0</v>
      </c>
      <c r="Q33" s="176">
        <f>ROUND(E33*P33,2)</f>
        <v>0</v>
      </c>
      <c r="R33" s="176" t="s">
        <v>205</v>
      </c>
      <c r="S33" s="176" t="s">
        <v>206</v>
      </c>
      <c r="T33" s="177" t="s">
        <v>206</v>
      </c>
      <c r="U33" s="163">
        <v>0.54700000000000004</v>
      </c>
      <c r="V33" s="163">
        <f>ROUND(E33*U33,2)</f>
        <v>22.65</v>
      </c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207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1" outlineLevel="1" x14ac:dyDescent="0.25">
      <c r="A34" s="161"/>
      <c r="B34" s="162"/>
      <c r="C34" s="263" t="s">
        <v>227</v>
      </c>
      <c r="D34" s="264"/>
      <c r="E34" s="264"/>
      <c r="F34" s="264"/>
      <c r="G34" s="264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209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78" t="str">
        <f>C34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191" t="s">
        <v>945</v>
      </c>
      <c r="D35" s="185"/>
      <c r="E35" s="186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212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191" t="s">
        <v>1224</v>
      </c>
      <c r="D36" s="185"/>
      <c r="E36" s="186">
        <v>15.3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212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91" t="s">
        <v>1225</v>
      </c>
      <c r="D37" s="185"/>
      <c r="E37" s="186">
        <v>9.9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212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91" t="s">
        <v>1226</v>
      </c>
      <c r="D38" s="185"/>
      <c r="E38" s="186">
        <v>9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212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61"/>
      <c r="B39" s="162"/>
      <c r="C39" s="191" t="s">
        <v>948</v>
      </c>
      <c r="D39" s="185"/>
      <c r="E39" s="186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212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1" t="s">
        <v>1227</v>
      </c>
      <c r="D40" s="185"/>
      <c r="E40" s="186">
        <v>3.6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212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61"/>
      <c r="B41" s="162"/>
      <c r="C41" s="191" t="s">
        <v>1228</v>
      </c>
      <c r="D41" s="185"/>
      <c r="E41" s="186">
        <v>3.6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212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71">
        <v>5</v>
      </c>
      <c r="B42" s="172" t="s">
        <v>242</v>
      </c>
      <c r="C42" s="181" t="s">
        <v>243</v>
      </c>
      <c r="D42" s="173" t="s">
        <v>244</v>
      </c>
      <c r="E42" s="174">
        <v>50.719499999999996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 t="s">
        <v>205</v>
      </c>
      <c r="S42" s="176" t="s">
        <v>206</v>
      </c>
      <c r="T42" s="177" t="s">
        <v>206</v>
      </c>
      <c r="U42" s="163">
        <v>1.7629999999999999</v>
      </c>
      <c r="V42" s="163">
        <f>ROUND(E42*U42,2)</f>
        <v>89.42</v>
      </c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207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263" t="s">
        <v>245</v>
      </c>
      <c r="D43" s="264"/>
      <c r="E43" s="264"/>
      <c r="F43" s="264"/>
      <c r="G43" s="264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209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191" t="s">
        <v>1229</v>
      </c>
      <c r="D44" s="185"/>
      <c r="E44" s="186">
        <v>40.621499999999997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212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1" t="s">
        <v>1230</v>
      </c>
      <c r="D45" s="185"/>
      <c r="E45" s="186">
        <v>10.098000000000001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212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71">
        <v>6</v>
      </c>
      <c r="B46" s="172" t="s">
        <v>249</v>
      </c>
      <c r="C46" s="181" t="s">
        <v>250</v>
      </c>
      <c r="D46" s="173" t="s">
        <v>244</v>
      </c>
      <c r="E46" s="174">
        <v>72.474080000000001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205</v>
      </c>
      <c r="S46" s="176" t="s">
        <v>206</v>
      </c>
      <c r="T46" s="177" t="s">
        <v>206</v>
      </c>
      <c r="U46" s="163">
        <v>0.16</v>
      </c>
      <c r="V46" s="163">
        <f>ROUND(E46*U46,2)</f>
        <v>11.6</v>
      </c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207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ht="21" outlineLevel="1" x14ac:dyDescent="0.25">
      <c r="A47" s="161"/>
      <c r="B47" s="162"/>
      <c r="C47" s="263" t="s">
        <v>251</v>
      </c>
      <c r="D47" s="264"/>
      <c r="E47" s="264"/>
      <c r="F47" s="264"/>
      <c r="G47" s="264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209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78" t="str">
        <f>C47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192" t="s">
        <v>213</v>
      </c>
      <c r="D48" s="187"/>
      <c r="E48" s="188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212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93" t="s">
        <v>1231</v>
      </c>
      <c r="D49" s="187"/>
      <c r="E49" s="188">
        <v>113.10299999999999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212</v>
      </c>
      <c r="AH49" s="154">
        <v>2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61"/>
      <c r="B50" s="162"/>
      <c r="C50" s="193" t="s">
        <v>1232</v>
      </c>
      <c r="D50" s="187"/>
      <c r="E50" s="188">
        <v>15.483599999999999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212</v>
      </c>
      <c r="AH50" s="154">
        <v>2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61"/>
      <c r="B51" s="162"/>
      <c r="C51" s="193" t="s">
        <v>693</v>
      </c>
      <c r="D51" s="187"/>
      <c r="E51" s="188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212</v>
      </c>
      <c r="AH51" s="154">
        <v>2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193" t="s">
        <v>279</v>
      </c>
      <c r="D52" s="187"/>
      <c r="E52" s="188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212</v>
      </c>
      <c r="AH52" s="154">
        <v>2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93" t="s">
        <v>1233</v>
      </c>
      <c r="D53" s="187"/>
      <c r="E53" s="188">
        <v>-23.76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212</v>
      </c>
      <c r="AH53" s="154">
        <v>2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61"/>
      <c r="B54" s="162"/>
      <c r="C54" s="193" t="s">
        <v>1234</v>
      </c>
      <c r="D54" s="187"/>
      <c r="E54" s="188">
        <v>-3.0194999999999999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212</v>
      </c>
      <c r="AH54" s="154">
        <v>2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193" t="s">
        <v>696</v>
      </c>
      <c r="D55" s="187"/>
      <c r="E55" s="188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212</v>
      </c>
      <c r="AH55" s="154">
        <v>2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3" t="s">
        <v>1235</v>
      </c>
      <c r="D56" s="187"/>
      <c r="E56" s="188">
        <v>-5.1749999999999998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212</v>
      </c>
      <c r="AH56" s="154">
        <v>2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94" t="s">
        <v>287</v>
      </c>
      <c r="D57" s="189"/>
      <c r="E57" s="190">
        <v>96.632099999999994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212</v>
      </c>
      <c r="AH57" s="154">
        <v>3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92" t="s">
        <v>217</v>
      </c>
      <c r="D58" s="187"/>
      <c r="E58" s="188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212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91" t="s">
        <v>1236</v>
      </c>
      <c r="D59" s="185"/>
      <c r="E59" s="186">
        <v>72.474080000000001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212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71">
        <v>7</v>
      </c>
      <c r="B60" s="172" t="s">
        <v>289</v>
      </c>
      <c r="C60" s="181" t="s">
        <v>290</v>
      </c>
      <c r="D60" s="173" t="s">
        <v>244</v>
      </c>
      <c r="E60" s="174">
        <v>24.15803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205</v>
      </c>
      <c r="S60" s="176" t="s">
        <v>206</v>
      </c>
      <c r="T60" s="177" t="s">
        <v>206</v>
      </c>
      <c r="U60" s="163">
        <v>0.53</v>
      </c>
      <c r="V60" s="163">
        <f>ROUND(E60*U60,2)</f>
        <v>12.8</v>
      </c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207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21" outlineLevel="1" x14ac:dyDescent="0.25">
      <c r="A61" s="161"/>
      <c r="B61" s="162"/>
      <c r="C61" s="263" t="s">
        <v>251</v>
      </c>
      <c r="D61" s="264"/>
      <c r="E61" s="264"/>
      <c r="F61" s="264"/>
      <c r="G61" s="264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209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78" t="str">
        <f>C61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191" t="s">
        <v>291</v>
      </c>
      <c r="D62" s="185"/>
      <c r="E62" s="186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212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61"/>
      <c r="B63" s="162"/>
      <c r="C63" s="191" t="s">
        <v>1237</v>
      </c>
      <c r="D63" s="185"/>
      <c r="E63" s="186">
        <v>24.15803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212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71">
        <v>8</v>
      </c>
      <c r="B64" s="172" t="s">
        <v>988</v>
      </c>
      <c r="C64" s="181" t="s">
        <v>989</v>
      </c>
      <c r="D64" s="173" t="s">
        <v>298</v>
      </c>
      <c r="E64" s="174">
        <v>285.74799999999999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9.8999999999999999E-4</v>
      </c>
      <c r="O64" s="176">
        <f>ROUND(E64*N64,2)</f>
        <v>0.28000000000000003</v>
      </c>
      <c r="P64" s="176">
        <v>0</v>
      </c>
      <c r="Q64" s="176">
        <f>ROUND(E64*P64,2)</f>
        <v>0</v>
      </c>
      <c r="R64" s="176" t="s">
        <v>205</v>
      </c>
      <c r="S64" s="176" t="s">
        <v>206</v>
      </c>
      <c r="T64" s="177" t="s">
        <v>206</v>
      </c>
      <c r="U64" s="163">
        <v>0.23599999999999999</v>
      </c>
      <c r="V64" s="163">
        <f>ROUND(E64*U64,2)</f>
        <v>67.44</v>
      </c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207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263" t="s">
        <v>299</v>
      </c>
      <c r="D65" s="264"/>
      <c r="E65" s="264"/>
      <c r="F65" s="264"/>
      <c r="G65" s="264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209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61"/>
      <c r="B66" s="162"/>
      <c r="C66" s="191" t="s">
        <v>1238</v>
      </c>
      <c r="D66" s="185"/>
      <c r="E66" s="186">
        <v>251.34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212</v>
      </c>
      <c r="AH66" s="154">
        <v>0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191" t="s">
        <v>1239</v>
      </c>
      <c r="D67" s="185"/>
      <c r="E67" s="186">
        <v>34.408000000000001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212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71">
        <v>9</v>
      </c>
      <c r="B68" s="172" t="s">
        <v>999</v>
      </c>
      <c r="C68" s="181" t="s">
        <v>1000</v>
      </c>
      <c r="D68" s="173" t="s">
        <v>298</v>
      </c>
      <c r="E68" s="174">
        <v>285.74799999999999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 t="s">
        <v>205</v>
      </c>
      <c r="S68" s="176" t="s">
        <v>206</v>
      </c>
      <c r="T68" s="177" t="s">
        <v>206</v>
      </c>
      <c r="U68" s="163">
        <v>7.0000000000000007E-2</v>
      </c>
      <c r="V68" s="163">
        <f>ROUND(E68*U68,2)</f>
        <v>20</v>
      </c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207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263" t="s">
        <v>338</v>
      </c>
      <c r="D69" s="264"/>
      <c r="E69" s="264"/>
      <c r="F69" s="264"/>
      <c r="G69" s="264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209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5">
      <c r="A70" s="161"/>
      <c r="B70" s="162"/>
      <c r="C70" s="191" t="s">
        <v>1240</v>
      </c>
      <c r="D70" s="185"/>
      <c r="E70" s="186">
        <v>285.74799999999999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212</v>
      </c>
      <c r="AH70" s="154">
        <v>5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71">
        <v>10</v>
      </c>
      <c r="B71" s="172" t="s">
        <v>343</v>
      </c>
      <c r="C71" s="181" t="s">
        <v>344</v>
      </c>
      <c r="D71" s="173" t="s">
        <v>244</v>
      </c>
      <c r="E71" s="174">
        <v>36.23704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205</v>
      </c>
      <c r="S71" s="176" t="s">
        <v>206</v>
      </c>
      <c r="T71" s="177" t="s">
        <v>206</v>
      </c>
      <c r="U71" s="163">
        <v>0.34499999999999997</v>
      </c>
      <c r="V71" s="163">
        <f>ROUND(E71*U71,2)</f>
        <v>12.5</v>
      </c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207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263" t="s">
        <v>345</v>
      </c>
      <c r="D72" s="264"/>
      <c r="E72" s="264"/>
      <c r="F72" s="264"/>
      <c r="G72" s="264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209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192" t="s">
        <v>213</v>
      </c>
      <c r="D73" s="187"/>
      <c r="E73" s="188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212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61"/>
      <c r="B74" s="162"/>
      <c r="C74" s="193" t="s">
        <v>1231</v>
      </c>
      <c r="D74" s="187"/>
      <c r="E74" s="188">
        <v>113.10299999999999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212</v>
      </c>
      <c r="AH74" s="154">
        <v>2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193" t="s">
        <v>1232</v>
      </c>
      <c r="D75" s="187"/>
      <c r="E75" s="188">
        <v>15.483599999999999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212</v>
      </c>
      <c r="AH75" s="154">
        <v>2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93" t="s">
        <v>693</v>
      </c>
      <c r="D76" s="187"/>
      <c r="E76" s="188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212</v>
      </c>
      <c r="AH76" s="154">
        <v>2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193" t="s">
        <v>279</v>
      </c>
      <c r="D77" s="187"/>
      <c r="E77" s="188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212</v>
      </c>
      <c r="AH77" s="154">
        <v>2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61"/>
      <c r="B78" s="162"/>
      <c r="C78" s="193" t="s">
        <v>1233</v>
      </c>
      <c r="D78" s="187"/>
      <c r="E78" s="188">
        <v>-23.76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212</v>
      </c>
      <c r="AH78" s="154">
        <v>2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193" t="s">
        <v>1234</v>
      </c>
      <c r="D79" s="187"/>
      <c r="E79" s="188">
        <v>-3.0194999999999999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212</v>
      </c>
      <c r="AH79" s="154">
        <v>2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93" t="s">
        <v>696</v>
      </c>
      <c r="D80" s="187"/>
      <c r="E80" s="188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212</v>
      </c>
      <c r="AH80" s="154">
        <v>2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61"/>
      <c r="B81" s="162"/>
      <c r="C81" s="193" t="s">
        <v>1235</v>
      </c>
      <c r="D81" s="187"/>
      <c r="E81" s="188">
        <v>-5.1749999999999998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212</v>
      </c>
      <c r="AH81" s="154">
        <v>2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61"/>
      <c r="B82" s="162"/>
      <c r="C82" s="194" t="s">
        <v>287</v>
      </c>
      <c r="D82" s="189"/>
      <c r="E82" s="190">
        <v>96.632099999999994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212</v>
      </c>
      <c r="AH82" s="154">
        <v>3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192" t="s">
        <v>217</v>
      </c>
      <c r="D83" s="187"/>
      <c r="E83" s="188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212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91" t="s">
        <v>1241</v>
      </c>
      <c r="D84" s="185"/>
      <c r="E84" s="186">
        <v>36.23704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212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71">
        <v>11</v>
      </c>
      <c r="B85" s="172" t="s">
        <v>368</v>
      </c>
      <c r="C85" s="181" t="s">
        <v>369</v>
      </c>
      <c r="D85" s="173" t="s">
        <v>244</v>
      </c>
      <c r="E85" s="174">
        <v>12.07901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205</v>
      </c>
      <c r="S85" s="176" t="s">
        <v>206</v>
      </c>
      <c r="T85" s="177" t="s">
        <v>206</v>
      </c>
      <c r="U85" s="163">
        <v>0.48399999999999999</v>
      </c>
      <c r="V85" s="163">
        <f>ROUND(E85*U85,2)</f>
        <v>5.85</v>
      </c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207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263" t="s">
        <v>345</v>
      </c>
      <c r="D86" s="264"/>
      <c r="E86" s="264"/>
      <c r="F86" s="264"/>
      <c r="G86" s="264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209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91" t="s">
        <v>370</v>
      </c>
      <c r="D87" s="185"/>
      <c r="E87" s="186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212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61"/>
      <c r="B88" s="162"/>
      <c r="C88" s="191" t="s">
        <v>1242</v>
      </c>
      <c r="D88" s="185"/>
      <c r="E88" s="186">
        <v>12.07901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212</v>
      </c>
      <c r="AH88" s="154">
        <v>0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5">
      <c r="A89" s="171">
        <v>12</v>
      </c>
      <c r="B89" s="172" t="s">
        <v>380</v>
      </c>
      <c r="C89" s="181" t="s">
        <v>381</v>
      </c>
      <c r="D89" s="173" t="s">
        <v>244</v>
      </c>
      <c r="E89" s="174">
        <v>40.910559999999997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 t="s">
        <v>205</v>
      </c>
      <c r="S89" s="176" t="s">
        <v>206</v>
      </c>
      <c r="T89" s="177" t="s">
        <v>206</v>
      </c>
      <c r="U89" s="163">
        <v>1.0999999999999999E-2</v>
      </c>
      <c r="V89" s="163">
        <f>ROUND(E89*U89,2)</f>
        <v>0.45</v>
      </c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207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263" t="s">
        <v>382</v>
      </c>
      <c r="D90" s="264"/>
      <c r="E90" s="264"/>
      <c r="F90" s="264"/>
      <c r="G90" s="264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209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92" t="s">
        <v>213</v>
      </c>
      <c r="D91" s="187"/>
      <c r="E91" s="188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212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61"/>
      <c r="B92" s="162"/>
      <c r="C92" s="193" t="s">
        <v>1243</v>
      </c>
      <c r="D92" s="187"/>
      <c r="E92" s="188">
        <v>61.985700000000001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212</v>
      </c>
      <c r="AH92" s="154">
        <v>2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61"/>
      <c r="B93" s="162"/>
      <c r="C93" s="194" t="s">
        <v>287</v>
      </c>
      <c r="D93" s="189"/>
      <c r="E93" s="190">
        <v>61.985700000000001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212</v>
      </c>
      <c r="AH93" s="154">
        <v>3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61"/>
      <c r="B94" s="162"/>
      <c r="C94" s="193" t="s">
        <v>1244</v>
      </c>
      <c r="D94" s="187"/>
      <c r="E94" s="188">
        <v>20.455279999999998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212</v>
      </c>
      <c r="AH94" s="154">
        <v>2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61"/>
      <c r="B95" s="162"/>
      <c r="C95" s="194" t="s">
        <v>287</v>
      </c>
      <c r="D95" s="189"/>
      <c r="E95" s="190">
        <v>20.455279999999998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212</v>
      </c>
      <c r="AH95" s="154">
        <v>3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92" t="s">
        <v>217</v>
      </c>
      <c r="D96" s="187"/>
      <c r="E96" s="188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212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61"/>
      <c r="B97" s="162"/>
      <c r="C97" s="191" t="s">
        <v>1245</v>
      </c>
      <c r="D97" s="185"/>
      <c r="E97" s="186">
        <v>40.910559999999997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212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71">
        <v>13</v>
      </c>
      <c r="B98" s="172" t="s">
        <v>386</v>
      </c>
      <c r="C98" s="181" t="s">
        <v>387</v>
      </c>
      <c r="D98" s="173" t="s">
        <v>244</v>
      </c>
      <c r="E98" s="174">
        <v>52.018790000000003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 t="s">
        <v>205</v>
      </c>
      <c r="S98" s="176" t="s">
        <v>206</v>
      </c>
      <c r="T98" s="177" t="s">
        <v>206</v>
      </c>
      <c r="U98" s="163">
        <v>1.0999999999999999E-2</v>
      </c>
      <c r="V98" s="163">
        <f>ROUND(E98*U98,2)</f>
        <v>0.56999999999999995</v>
      </c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207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61"/>
      <c r="B99" s="162"/>
      <c r="C99" s="263" t="s">
        <v>388</v>
      </c>
      <c r="D99" s="264"/>
      <c r="E99" s="264"/>
      <c r="F99" s="264"/>
      <c r="G99" s="264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209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191" t="s">
        <v>1246</v>
      </c>
      <c r="D100" s="185"/>
      <c r="E100" s="186">
        <v>72.474069999999998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212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91" t="s">
        <v>1247</v>
      </c>
      <c r="D101" s="185"/>
      <c r="E101" s="186">
        <v>-20.455279999999998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212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5">
      <c r="A102" s="171">
        <v>14</v>
      </c>
      <c r="B102" s="172" t="s">
        <v>391</v>
      </c>
      <c r="C102" s="181" t="s">
        <v>392</v>
      </c>
      <c r="D102" s="173" t="s">
        <v>244</v>
      </c>
      <c r="E102" s="174">
        <v>24.15802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 t="s">
        <v>205</v>
      </c>
      <c r="S102" s="176" t="s">
        <v>206</v>
      </c>
      <c r="T102" s="177" t="s">
        <v>206</v>
      </c>
      <c r="U102" s="163">
        <v>1.2E-2</v>
      </c>
      <c r="V102" s="163">
        <f>ROUND(E102*U102,2)</f>
        <v>0.28999999999999998</v>
      </c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207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263" t="s">
        <v>382</v>
      </c>
      <c r="D103" s="264"/>
      <c r="E103" s="264"/>
      <c r="F103" s="264"/>
      <c r="G103" s="264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209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1" t="s">
        <v>1248</v>
      </c>
      <c r="D104" s="185"/>
      <c r="E104" s="186">
        <v>24.15802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212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20.399999999999999" outlineLevel="1" x14ac:dyDescent="0.25">
      <c r="A105" s="171">
        <v>15</v>
      </c>
      <c r="B105" s="172" t="s">
        <v>394</v>
      </c>
      <c r="C105" s="181" t="s">
        <v>395</v>
      </c>
      <c r="D105" s="173" t="s">
        <v>244</v>
      </c>
      <c r="E105" s="174">
        <v>20.455279999999998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205</v>
      </c>
      <c r="S105" s="176" t="s">
        <v>206</v>
      </c>
      <c r="T105" s="177" t="s">
        <v>206</v>
      </c>
      <c r="U105" s="163">
        <v>5.2999999999999999E-2</v>
      </c>
      <c r="V105" s="163">
        <f>ROUND(E105*U105,2)</f>
        <v>1.08</v>
      </c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396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61"/>
      <c r="B106" s="162"/>
      <c r="C106" s="191" t="s">
        <v>1249</v>
      </c>
      <c r="D106" s="185"/>
      <c r="E106" s="186">
        <v>20.455279999999998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212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ht="20.399999999999999" outlineLevel="1" x14ac:dyDescent="0.25">
      <c r="A107" s="171">
        <v>16</v>
      </c>
      <c r="B107" s="172" t="s">
        <v>398</v>
      </c>
      <c r="C107" s="181" t="s">
        <v>399</v>
      </c>
      <c r="D107" s="173" t="s">
        <v>244</v>
      </c>
      <c r="E107" s="174">
        <v>96.632090000000005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 t="s">
        <v>205</v>
      </c>
      <c r="S107" s="176" t="s">
        <v>206</v>
      </c>
      <c r="T107" s="177" t="s">
        <v>206</v>
      </c>
      <c r="U107" s="163">
        <v>8.9999999999999993E-3</v>
      </c>
      <c r="V107" s="163">
        <f>ROUND(E107*U107,2)</f>
        <v>0.87</v>
      </c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207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5">
      <c r="A108" s="161"/>
      <c r="B108" s="162"/>
      <c r="C108" s="191" t="s">
        <v>1250</v>
      </c>
      <c r="D108" s="185"/>
      <c r="E108" s="186">
        <v>52.018790000000003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212</v>
      </c>
      <c r="AH108" s="154">
        <v>0</v>
      </c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61"/>
      <c r="B109" s="162"/>
      <c r="C109" s="191" t="s">
        <v>1251</v>
      </c>
      <c r="D109" s="185"/>
      <c r="E109" s="186">
        <v>24.15802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212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61"/>
      <c r="B110" s="162"/>
      <c r="C110" s="191" t="s">
        <v>1249</v>
      </c>
      <c r="D110" s="185"/>
      <c r="E110" s="186">
        <v>20.455279999999998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212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71">
        <v>17</v>
      </c>
      <c r="B111" s="172" t="s">
        <v>402</v>
      </c>
      <c r="C111" s="181" t="s">
        <v>403</v>
      </c>
      <c r="D111" s="173" t="s">
        <v>244</v>
      </c>
      <c r="E111" s="174">
        <v>61.985700000000001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 t="s">
        <v>205</v>
      </c>
      <c r="S111" s="176" t="s">
        <v>206</v>
      </c>
      <c r="T111" s="177" t="s">
        <v>206</v>
      </c>
      <c r="U111" s="163">
        <v>0.20200000000000001</v>
      </c>
      <c r="V111" s="163">
        <f>ROUND(E111*U111,2)</f>
        <v>12.52</v>
      </c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207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5">
      <c r="A112" s="161"/>
      <c r="B112" s="162"/>
      <c r="C112" s="263" t="s">
        <v>404</v>
      </c>
      <c r="D112" s="264"/>
      <c r="E112" s="264"/>
      <c r="F112" s="264"/>
      <c r="G112" s="264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209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254" t="s">
        <v>405</v>
      </c>
      <c r="D113" s="255"/>
      <c r="E113" s="255"/>
      <c r="F113" s="255"/>
      <c r="G113" s="255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170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61"/>
      <c r="B114" s="162"/>
      <c r="C114" s="191" t="s">
        <v>1252</v>
      </c>
      <c r="D114" s="185"/>
      <c r="E114" s="186">
        <v>96.632099999999994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212</v>
      </c>
      <c r="AH114" s="154">
        <v>0</v>
      </c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5">
      <c r="A115" s="161"/>
      <c r="B115" s="162"/>
      <c r="C115" s="191" t="s">
        <v>407</v>
      </c>
      <c r="D115" s="185"/>
      <c r="E115" s="186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212</v>
      </c>
      <c r="AH115" s="154">
        <v>0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5">
      <c r="A116" s="161"/>
      <c r="B116" s="162"/>
      <c r="C116" s="191" t="s">
        <v>1253</v>
      </c>
      <c r="D116" s="185"/>
      <c r="E116" s="186">
        <v>-6.447E-2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212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61"/>
      <c r="B117" s="162"/>
      <c r="C117" s="191" t="s">
        <v>1254</v>
      </c>
      <c r="D117" s="185"/>
      <c r="E117" s="186">
        <v>-23.754930000000002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212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5">
      <c r="A118" s="161"/>
      <c r="B118" s="162"/>
      <c r="C118" s="191" t="s">
        <v>1255</v>
      </c>
      <c r="D118" s="185"/>
      <c r="E118" s="186">
        <v>-10.827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212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71">
        <v>18</v>
      </c>
      <c r="B119" s="172" t="s">
        <v>720</v>
      </c>
      <c r="C119" s="181" t="s">
        <v>721</v>
      </c>
      <c r="D119" s="173" t="s">
        <v>244</v>
      </c>
      <c r="E119" s="174">
        <v>23.754930000000002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 t="s">
        <v>205</v>
      </c>
      <c r="S119" s="176" t="s">
        <v>206</v>
      </c>
      <c r="T119" s="177" t="s">
        <v>206</v>
      </c>
      <c r="U119" s="163">
        <v>1.587</v>
      </c>
      <c r="V119" s="163">
        <f>ROUND(E119*U119,2)</f>
        <v>37.700000000000003</v>
      </c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207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ht="21" outlineLevel="1" x14ac:dyDescent="0.25">
      <c r="A120" s="161"/>
      <c r="B120" s="162"/>
      <c r="C120" s="263" t="s">
        <v>722</v>
      </c>
      <c r="D120" s="264"/>
      <c r="E120" s="264"/>
      <c r="F120" s="264"/>
      <c r="G120" s="264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209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78" t="str">
        <f>C120</f>
        <v>sypaninou z vhodných hornin tř. 1 - 4 nebo materiálem připraveným podél výkopu ve vzdálenosti do 3 m od jeho kraje, pro jakoukoliv hloubku výkopu a jakoukoliv míru zhutnění,</v>
      </c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61"/>
      <c r="B121" s="162"/>
      <c r="C121" s="191" t="s">
        <v>1256</v>
      </c>
      <c r="D121" s="185"/>
      <c r="E121" s="186">
        <v>23.819400000000002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212</v>
      </c>
      <c r="AH121" s="154">
        <v>0</v>
      </c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61"/>
      <c r="B122" s="162"/>
      <c r="C122" s="191" t="s">
        <v>1253</v>
      </c>
      <c r="D122" s="185"/>
      <c r="E122" s="186">
        <v>-6.447E-2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212</v>
      </c>
      <c r="AH122" s="154">
        <v>0</v>
      </c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5">
      <c r="A123" s="171">
        <v>19</v>
      </c>
      <c r="B123" s="172" t="s">
        <v>423</v>
      </c>
      <c r="C123" s="181" t="s">
        <v>424</v>
      </c>
      <c r="D123" s="173" t="s">
        <v>244</v>
      </c>
      <c r="E123" s="174">
        <v>52.018790000000003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 t="s">
        <v>205</v>
      </c>
      <c r="S123" s="176" t="s">
        <v>206</v>
      </c>
      <c r="T123" s="177" t="s">
        <v>206</v>
      </c>
      <c r="U123" s="163">
        <v>0</v>
      </c>
      <c r="V123" s="163">
        <f>ROUND(E123*U123,2)</f>
        <v>0</v>
      </c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207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5">
      <c r="A124" s="161"/>
      <c r="B124" s="162"/>
      <c r="C124" s="191" t="s">
        <v>1246</v>
      </c>
      <c r="D124" s="185"/>
      <c r="E124" s="186">
        <v>72.474069999999998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212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5">
      <c r="A125" s="161"/>
      <c r="B125" s="162"/>
      <c r="C125" s="191" t="s">
        <v>1247</v>
      </c>
      <c r="D125" s="185"/>
      <c r="E125" s="186">
        <v>-20.455279999999998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212</v>
      </c>
      <c r="AH125" s="154">
        <v>0</v>
      </c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71">
        <v>20</v>
      </c>
      <c r="B126" s="172" t="s">
        <v>425</v>
      </c>
      <c r="C126" s="181" t="s">
        <v>426</v>
      </c>
      <c r="D126" s="173" t="s">
        <v>244</v>
      </c>
      <c r="E126" s="174">
        <v>24.15802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205</v>
      </c>
      <c r="S126" s="176" t="s">
        <v>206</v>
      </c>
      <c r="T126" s="177" t="s">
        <v>206</v>
      </c>
      <c r="U126" s="163">
        <v>0</v>
      </c>
      <c r="V126" s="163">
        <f>ROUND(E126*U126,2)</f>
        <v>0</v>
      </c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207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61"/>
      <c r="B127" s="162"/>
      <c r="C127" s="191" t="s">
        <v>1248</v>
      </c>
      <c r="D127" s="185"/>
      <c r="E127" s="186">
        <v>24.15802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212</v>
      </c>
      <c r="AH127" s="154">
        <v>0</v>
      </c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5">
      <c r="A128" s="171">
        <v>21</v>
      </c>
      <c r="B128" s="172" t="s">
        <v>427</v>
      </c>
      <c r="C128" s="181" t="s">
        <v>428</v>
      </c>
      <c r="D128" s="173" t="s">
        <v>244</v>
      </c>
      <c r="E128" s="174">
        <v>71.930040000000005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1.67</v>
      </c>
      <c r="O128" s="176">
        <f>ROUND(E128*N128,2)</f>
        <v>120.12</v>
      </c>
      <c r="P128" s="176">
        <v>0</v>
      </c>
      <c r="Q128" s="176">
        <f>ROUND(E128*P128,2)</f>
        <v>0</v>
      </c>
      <c r="R128" s="176"/>
      <c r="S128" s="176" t="s">
        <v>166</v>
      </c>
      <c r="T128" s="177" t="s">
        <v>167</v>
      </c>
      <c r="U128" s="163">
        <v>0</v>
      </c>
      <c r="V128" s="163">
        <f>ROUND(E128*U128,2)</f>
        <v>0</v>
      </c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429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61"/>
      <c r="B129" s="162"/>
      <c r="C129" s="192" t="s">
        <v>213</v>
      </c>
      <c r="D129" s="187"/>
      <c r="E129" s="188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212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5">
      <c r="A130" s="161"/>
      <c r="B130" s="162"/>
      <c r="C130" s="193" t="s">
        <v>1257</v>
      </c>
      <c r="D130" s="187"/>
      <c r="E130" s="188">
        <v>96.632099999999994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 t="s">
        <v>212</v>
      </c>
      <c r="AH130" s="154">
        <v>2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5">
      <c r="A131" s="161"/>
      <c r="B131" s="162"/>
      <c r="C131" s="193" t="s">
        <v>1258</v>
      </c>
      <c r="D131" s="187"/>
      <c r="E131" s="188">
        <v>-31.888590000000001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212</v>
      </c>
      <c r="AH131" s="154">
        <v>2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61"/>
      <c r="B132" s="162"/>
      <c r="C132" s="194" t="s">
        <v>287</v>
      </c>
      <c r="D132" s="189"/>
      <c r="E132" s="190">
        <v>64.743510000000001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212</v>
      </c>
      <c r="AH132" s="154">
        <v>3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92" t="s">
        <v>217</v>
      </c>
      <c r="D133" s="187"/>
      <c r="E133" s="188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212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61"/>
      <c r="B134" s="162"/>
      <c r="C134" s="191" t="s">
        <v>1259</v>
      </c>
      <c r="D134" s="185"/>
      <c r="E134" s="186">
        <v>71.930040000000005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212</v>
      </c>
      <c r="AH134" s="154">
        <v>0</v>
      </c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71">
        <v>22</v>
      </c>
      <c r="B135" s="172" t="s">
        <v>733</v>
      </c>
      <c r="C135" s="181" t="s">
        <v>734</v>
      </c>
      <c r="D135" s="173" t="s">
        <v>451</v>
      </c>
      <c r="E135" s="174">
        <v>44.074179999999998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1</v>
      </c>
      <c r="O135" s="176">
        <f>ROUND(E135*N135,2)</f>
        <v>44.07</v>
      </c>
      <c r="P135" s="176">
        <v>0</v>
      </c>
      <c r="Q135" s="176">
        <f>ROUND(E135*P135,2)</f>
        <v>0</v>
      </c>
      <c r="R135" s="176" t="s">
        <v>495</v>
      </c>
      <c r="S135" s="176" t="s">
        <v>206</v>
      </c>
      <c r="T135" s="177" t="s">
        <v>206</v>
      </c>
      <c r="U135" s="163">
        <v>0</v>
      </c>
      <c r="V135" s="163">
        <f>ROUND(E135*U135,2)</f>
        <v>0</v>
      </c>
      <c r="W135" s="163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496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5">
      <c r="A136" s="161"/>
      <c r="B136" s="162"/>
      <c r="C136" s="191" t="s">
        <v>1260</v>
      </c>
      <c r="D136" s="185"/>
      <c r="E136" s="186">
        <v>44.074179999999998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212</v>
      </c>
      <c r="AH136" s="154">
        <v>0</v>
      </c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x14ac:dyDescent="0.25">
      <c r="A137" s="165" t="s">
        <v>161</v>
      </c>
      <c r="B137" s="166" t="s">
        <v>93</v>
      </c>
      <c r="C137" s="180" t="s">
        <v>94</v>
      </c>
      <c r="D137" s="167"/>
      <c r="E137" s="168"/>
      <c r="F137" s="169"/>
      <c r="G137" s="169">
        <f>SUMIF(AG138:AG174,"&lt;&gt;NOR",G138:G174)</f>
        <v>0</v>
      </c>
      <c r="H137" s="169"/>
      <c r="I137" s="169">
        <f>SUM(I138:I174)</f>
        <v>0</v>
      </c>
      <c r="J137" s="169"/>
      <c r="K137" s="169">
        <f>SUM(K138:K174)</f>
        <v>0</v>
      </c>
      <c r="L137" s="169"/>
      <c r="M137" s="169">
        <f>SUM(M138:M174)</f>
        <v>0</v>
      </c>
      <c r="N137" s="169"/>
      <c r="O137" s="169">
        <f>SUM(O138:O174)</f>
        <v>0</v>
      </c>
      <c r="P137" s="169"/>
      <c r="Q137" s="169">
        <f>SUM(Q138:Q174)</f>
        <v>56.81</v>
      </c>
      <c r="R137" s="169"/>
      <c r="S137" s="169"/>
      <c r="T137" s="170"/>
      <c r="U137" s="164"/>
      <c r="V137" s="164">
        <f>SUM(V138:V174)</f>
        <v>14.57</v>
      </c>
      <c r="W137" s="164"/>
      <c r="AG137" t="s">
        <v>162</v>
      </c>
    </row>
    <row r="138" spans="1:60" ht="20.399999999999999" outlineLevel="1" x14ac:dyDescent="0.25">
      <c r="A138" s="171">
        <v>23</v>
      </c>
      <c r="B138" s="172" t="s">
        <v>736</v>
      </c>
      <c r="C138" s="181" t="s">
        <v>737</v>
      </c>
      <c r="D138" s="173" t="s">
        <v>298</v>
      </c>
      <c r="E138" s="174">
        <v>20.7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0</v>
      </c>
      <c r="O138" s="176">
        <f>ROUND(E138*N138,2)</f>
        <v>0</v>
      </c>
      <c r="P138" s="176">
        <v>0.22500000000000001</v>
      </c>
      <c r="Q138" s="176">
        <f>ROUND(E138*P138,2)</f>
        <v>4.66</v>
      </c>
      <c r="R138" s="176" t="s">
        <v>435</v>
      </c>
      <c r="S138" s="176" t="s">
        <v>206</v>
      </c>
      <c r="T138" s="177" t="s">
        <v>206</v>
      </c>
      <c r="U138" s="163">
        <v>0.14199999999999999</v>
      </c>
      <c r="V138" s="163">
        <f>ROUND(E138*U138,2)</f>
        <v>2.94</v>
      </c>
      <c r="W138" s="163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207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5">
      <c r="A139" s="161"/>
      <c r="B139" s="162"/>
      <c r="C139" s="263" t="s">
        <v>738</v>
      </c>
      <c r="D139" s="264"/>
      <c r="E139" s="264"/>
      <c r="F139" s="264"/>
      <c r="G139" s="264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209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5">
      <c r="A140" s="161"/>
      <c r="B140" s="162"/>
      <c r="C140" s="191" t="s">
        <v>739</v>
      </c>
      <c r="D140" s="185"/>
      <c r="E140" s="186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212</v>
      </c>
      <c r="AH140" s="154">
        <v>0</v>
      </c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5">
      <c r="A141" s="161"/>
      <c r="B141" s="162"/>
      <c r="C141" s="191" t="s">
        <v>740</v>
      </c>
      <c r="D141" s="185"/>
      <c r="E141" s="186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212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61"/>
      <c r="B142" s="162"/>
      <c r="C142" s="191" t="s">
        <v>1261</v>
      </c>
      <c r="D142" s="185"/>
      <c r="E142" s="186">
        <v>20.7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212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71">
        <v>24</v>
      </c>
      <c r="B143" s="172" t="s">
        <v>742</v>
      </c>
      <c r="C143" s="181" t="s">
        <v>743</v>
      </c>
      <c r="D143" s="173" t="s">
        <v>226</v>
      </c>
      <c r="E143" s="174">
        <v>17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0.14499999999999999</v>
      </c>
      <c r="Q143" s="176">
        <f>ROUND(E143*P143,2)</f>
        <v>2.4700000000000002</v>
      </c>
      <c r="R143" s="176"/>
      <c r="S143" s="176" t="s">
        <v>206</v>
      </c>
      <c r="T143" s="177" t="s">
        <v>206</v>
      </c>
      <c r="U143" s="163">
        <v>0.123</v>
      </c>
      <c r="V143" s="163">
        <f>ROUND(E143*U143,2)</f>
        <v>2.09</v>
      </c>
      <c r="W143" s="163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744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5">
      <c r="A144" s="161"/>
      <c r="B144" s="162"/>
      <c r="C144" s="191" t="s">
        <v>1262</v>
      </c>
      <c r="D144" s="185"/>
      <c r="E144" s="186">
        <v>17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212</v>
      </c>
      <c r="AH144" s="154">
        <v>0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ht="20.399999999999999" outlineLevel="1" x14ac:dyDescent="0.25">
      <c r="A145" s="171">
        <v>25</v>
      </c>
      <c r="B145" s="172" t="s">
        <v>433</v>
      </c>
      <c r="C145" s="181" t="s">
        <v>434</v>
      </c>
      <c r="D145" s="173" t="s">
        <v>298</v>
      </c>
      <c r="E145" s="174">
        <v>48.69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0.11</v>
      </c>
      <c r="Q145" s="176">
        <f>ROUND(E145*P145,2)</f>
        <v>5.36</v>
      </c>
      <c r="R145" s="176" t="s">
        <v>435</v>
      </c>
      <c r="S145" s="176" t="s">
        <v>206</v>
      </c>
      <c r="T145" s="177" t="s">
        <v>206</v>
      </c>
      <c r="U145" s="163">
        <v>2.5899999999999999E-2</v>
      </c>
      <c r="V145" s="163">
        <f>ROUND(E145*U145,2)</f>
        <v>1.26</v>
      </c>
      <c r="W145" s="163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 t="s">
        <v>207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5">
      <c r="A146" s="161"/>
      <c r="B146" s="162"/>
      <c r="C146" s="191" t="s">
        <v>436</v>
      </c>
      <c r="D146" s="185"/>
      <c r="E146" s="186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212</v>
      </c>
      <c r="AH146" s="154">
        <v>0</v>
      </c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191" t="s">
        <v>437</v>
      </c>
      <c r="D147" s="185"/>
      <c r="E147" s="186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212</v>
      </c>
      <c r="AH147" s="154">
        <v>0</v>
      </c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61"/>
      <c r="B148" s="162"/>
      <c r="C148" s="191" t="s">
        <v>1263</v>
      </c>
      <c r="D148" s="185"/>
      <c r="E148" s="186">
        <v>43.2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212</v>
      </c>
      <c r="AH148" s="154">
        <v>0</v>
      </c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61"/>
      <c r="B149" s="162"/>
      <c r="C149" s="191" t="s">
        <v>1264</v>
      </c>
      <c r="D149" s="185"/>
      <c r="E149" s="186">
        <v>5.49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212</v>
      </c>
      <c r="AH149" s="154">
        <v>0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ht="20.399999999999999" outlineLevel="1" x14ac:dyDescent="0.25">
      <c r="A150" s="171">
        <v>26</v>
      </c>
      <c r="B150" s="172" t="s">
        <v>445</v>
      </c>
      <c r="C150" s="181" t="s">
        <v>446</v>
      </c>
      <c r="D150" s="173" t="s">
        <v>298</v>
      </c>
      <c r="E150" s="174">
        <v>69.39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0.33</v>
      </c>
      <c r="Q150" s="176">
        <f>ROUND(E150*P150,2)</f>
        <v>22.9</v>
      </c>
      <c r="R150" s="176" t="s">
        <v>435</v>
      </c>
      <c r="S150" s="176" t="s">
        <v>206</v>
      </c>
      <c r="T150" s="177" t="s">
        <v>206</v>
      </c>
      <c r="U150" s="163">
        <v>0.06</v>
      </c>
      <c r="V150" s="163">
        <f>ROUND(E150*U150,2)</f>
        <v>4.16</v>
      </c>
      <c r="W150" s="163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207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61"/>
      <c r="B151" s="162"/>
      <c r="C151" s="191" t="s">
        <v>436</v>
      </c>
      <c r="D151" s="185"/>
      <c r="E151" s="186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212</v>
      </c>
      <c r="AH151" s="154">
        <v>0</v>
      </c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61"/>
      <c r="B152" s="162"/>
      <c r="C152" s="191" t="s">
        <v>437</v>
      </c>
      <c r="D152" s="185"/>
      <c r="E152" s="186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212</v>
      </c>
      <c r="AH152" s="154">
        <v>0</v>
      </c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5">
      <c r="A153" s="161"/>
      <c r="B153" s="162"/>
      <c r="C153" s="191" t="s">
        <v>1263</v>
      </c>
      <c r="D153" s="185"/>
      <c r="E153" s="186">
        <v>43.2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212</v>
      </c>
      <c r="AH153" s="154">
        <v>0</v>
      </c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91" t="s">
        <v>1264</v>
      </c>
      <c r="D154" s="185"/>
      <c r="E154" s="186">
        <v>5.49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212</v>
      </c>
      <c r="AH154" s="154">
        <v>0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61"/>
      <c r="B155" s="162"/>
      <c r="C155" s="191" t="s">
        <v>739</v>
      </c>
      <c r="D155" s="185"/>
      <c r="E155" s="186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 t="s">
        <v>212</v>
      </c>
      <c r="AH155" s="154">
        <v>0</v>
      </c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191" t="s">
        <v>740</v>
      </c>
      <c r="D156" s="185"/>
      <c r="E156" s="186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212</v>
      </c>
      <c r="AH156" s="154">
        <v>0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5">
      <c r="A157" s="161"/>
      <c r="B157" s="162"/>
      <c r="C157" s="191" t="s">
        <v>1261</v>
      </c>
      <c r="D157" s="185"/>
      <c r="E157" s="186">
        <v>20.7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212</v>
      </c>
      <c r="AH157" s="154">
        <v>0</v>
      </c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ht="20.399999999999999" outlineLevel="1" x14ac:dyDescent="0.25">
      <c r="A158" s="171">
        <v>27</v>
      </c>
      <c r="B158" s="172" t="s">
        <v>1042</v>
      </c>
      <c r="C158" s="181" t="s">
        <v>1043</v>
      </c>
      <c r="D158" s="173" t="s">
        <v>298</v>
      </c>
      <c r="E158" s="174">
        <v>48.69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0.44</v>
      </c>
      <c r="Q158" s="176">
        <f>ROUND(E158*P158,2)</f>
        <v>21.42</v>
      </c>
      <c r="R158" s="176" t="s">
        <v>435</v>
      </c>
      <c r="S158" s="176" t="s">
        <v>206</v>
      </c>
      <c r="T158" s="177" t="s">
        <v>206</v>
      </c>
      <c r="U158" s="163">
        <v>7.2999999999999995E-2</v>
      </c>
      <c r="V158" s="163">
        <f>ROUND(E158*U158,2)</f>
        <v>3.55</v>
      </c>
      <c r="W158" s="163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207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5">
      <c r="A159" s="161"/>
      <c r="B159" s="162"/>
      <c r="C159" s="191" t="s">
        <v>436</v>
      </c>
      <c r="D159" s="185"/>
      <c r="E159" s="186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212</v>
      </c>
      <c r="AH159" s="154">
        <v>0</v>
      </c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5">
      <c r="A160" s="161"/>
      <c r="B160" s="162"/>
      <c r="C160" s="191" t="s">
        <v>437</v>
      </c>
      <c r="D160" s="185"/>
      <c r="E160" s="186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212</v>
      </c>
      <c r="AH160" s="154">
        <v>0</v>
      </c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61"/>
      <c r="B161" s="162"/>
      <c r="C161" s="191" t="s">
        <v>1263</v>
      </c>
      <c r="D161" s="185"/>
      <c r="E161" s="186">
        <v>43.2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212</v>
      </c>
      <c r="AH161" s="154">
        <v>0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61"/>
      <c r="B162" s="162"/>
      <c r="C162" s="191" t="s">
        <v>1264</v>
      </c>
      <c r="D162" s="185"/>
      <c r="E162" s="186">
        <v>5.49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212</v>
      </c>
      <c r="AH162" s="154">
        <v>0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ht="20.399999999999999" outlineLevel="1" x14ac:dyDescent="0.25">
      <c r="A163" s="171">
        <v>28</v>
      </c>
      <c r="B163" s="172" t="s">
        <v>449</v>
      </c>
      <c r="C163" s="181" t="s">
        <v>450</v>
      </c>
      <c r="D163" s="173" t="s">
        <v>451</v>
      </c>
      <c r="E163" s="174">
        <v>56.800699999999999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 t="s">
        <v>435</v>
      </c>
      <c r="S163" s="176" t="s">
        <v>206</v>
      </c>
      <c r="T163" s="177" t="s">
        <v>206</v>
      </c>
      <c r="U163" s="163">
        <v>0.01</v>
      </c>
      <c r="V163" s="163">
        <f>ROUND(E163*U163,2)</f>
        <v>0.56999999999999995</v>
      </c>
      <c r="W163" s="163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452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61"/>
      <c r="B164" s="162"/>
      <c r="C164" s="191" t="s">
        <v>453</v>
      </c>
      <c r="D164" s="185"/>
      <c r="E164" s="186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212</v>
      </c>
      <c r="AH164" s="154">
        <v>0</v>
      </c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5">
      <c r="A165" s="161"/>
      <c r="B165" s="162"/>
      <c r="C165" s="191" t="s">
        <v>1265</v>
      </c>
      <c r="D165" s="185"/>
      <c r="E165" s="186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212</v>
      </c>
      <c r="AH165" s="154">
        <v>0</v>
      </c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5">
      <c r="A166" s="161"/>
      <c r="B166" s="162"/>
      <c r="C166" s="191" t="s">
        <v>1266</v>
      </c>
      <c r="D166" s="185"/>
      <c r="E166" s="186">
        <v>56.800699999999999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212</v>
      </c>
      <c r="AH166" s="154">
        <v>0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71">
        <v>29</v>
      </c>
      <c r="B167" s="172" t="s">
        <v>456</v>
      </c>
      <c r="C167" s="181" t="s">
        <v>457</v>
      </c>
      <c r="D167" s="173" t="s">
        <v>451</v>
      </c>
      <c r="E167" s="174">
        <v>511.2063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435</v>
      </c>
      <c r="S167" s="176" t="s">
        <v>206</v>
      </c>
      <c r="T167" s="177" t="s">
        <v>206</v>
      </c>
      <c r="U167" s="163">
        <v>0</v>
      </c>
      <c r="V167" s="163">
        <f>ROUND(E167*U167,2)</f>
        <v>0</v>
      </c>
      <c r="W167" s="163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452</v>
      </c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5">
      <c r="A168" s="161"/>
      <c r="B168" s="162"/>
      <c r="C168" s="191" t="s">
        <v>453</v>
      </c>
      <c r="D168" s="185"/>
      <c r="E168" s="186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212</v>
      </c>
      <c r="AH168" s="154">
        <v>0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61"/>
      <c r="B169" s="162"/>
      <c r="C169" s="191" t="s">
        <v>1265</v>
      </c>
      <c r="D169" s="185"/>
      <c r="E169" s="186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212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5">
      <c r="A170" s="161"/>
      <c r="B170" s="162"/>
      <c r="C170" s="191" t="s">
        <v>1267</v>
      </c>
      <c r="D170" s="185"/>
      <c r="E170" s="186">
        <v>511.2063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212</v>
      </c>
      <c r="AH170" s="154">
        <v>0</v>
      </c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5">
      <c r="A171" s="171">
        <v>30</v>
      </c>
      <c r="B171" s="172" t="s">
        <v>459</v>
      </c>
      <c r="C171" s="181" t="s">
        <v>460</v>
      </c>
      <c r="D171" s="173" t="s">
        <v>451</v>
      </c>
      <c r="E171" s="174">
        <v>56.800699999999999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461</v>
      </c>
      <c r="S171" s="176" t="s">
        <v>206</v>
      </c>
      <c r="T171" s="177" t="s">
        <v>206</v>
      </c>
      <c r="U171" s="163">
        <v>0</v>
      </c>
      <c r="V171" s="163">
        <f>ROUND(E171*U171,2)</f>
        <v>0</v>
      </c>
      <c r="W171" s="163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452</v>
      </c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5">
      <c r="A172" s="161"/>
      <c r="B172" s="162"/>
      <c r="C172" s="191" t="s">
        <v>453</v>
      </c>
      <c r="D172" s="185"/>
      <c r="E172" s="186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 t="s">
        <v>212</v>
      </c>
      <c r="AH172" s="154">
        <v>0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5">
      <c r="A173" s="161"/>
      <c r="B173" s="162"/>
      <c r="C173" s="191" t="s">
        <v>1265</v>
      </c>
      <c r="D173" s="185"/>
      <c r="E173" s="186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212</v>
      </c>
      <c r="AH173" s="154">
        <v>0</v>
      </c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61"/>
      <c r="B174" s="162"/>
      <c r="C174" s="191" t="s">
        <v>1266</v>
      </c>
      <c r="D174" s="185"/>
      <c r="E174" s="186">
        <v>56.800699999999999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212</v>
      </c>
      <c r="AH174" s="154">
        <v>0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x14ac:dyDescent="0.25">
      <c r="A175" s="165" t="s">
        <v>161</v>
      </c>
      <c r="B175" s="166" t="s">
        <v>95</v>
      </c>
      <c r="C175" s="180" t="s">
        <v>96</v>
      </c>
      <c r="D175" s="167"/>
      <c r="E175" s="168"/>
      <c r="F175" s="169"/>
      <c r="G175" s="169">
        <f>SUMIF(AG176:AG198,"&lt;&gt;NOR",G176:G198)</f>
        <v>0</v>
      </c>
      <c r="H175" s="169"/>
      <c r="I175" s="169">
        <f>SUM(I176:I198)</f>
        <v>0</v>
      </c>
      <c r="J175" s="169"/>
      <c r="K175" s="169">
        <f>SUM(K176:K198)</f>
        <v>0</v>
      </c>
      <c r="L175" s="169"/>
      <c r="M175" s="169">
        <f>SUM(M176:M198)</f>
        <v>0</v>
      </c>
      <c r="N175" s="169"/>
      <c r="O175" s="169">
        <f>SUM(O176:O198)</f>
        <v>0</v>
      </c>
      <c r="P175" s="169"/>
      <c r="Q175" s="169">
        <f>SUM(Q176:Q198)</f>
        <v>16.059999999999999</v>
      </c>
      <c r="R175" s="169"/>
      <c r="S175" s="169"/>
      <c r="T175" s="170"/>
      <c r="U175" s="164"/>
      <c r="V175" s="164">
        <f>SUM(V176:V198)</f>
        <v>23.139999999999997</v>
      </c>
      <c r="W175" s="164"/>
      <c r="AG175" t="s">
        <v>162</v>
      </c>
    </row>
    <row r="176" spans="1:60" outlineLevel="1" x14ac:dyDescent="0.25">
      <c r="A176" s="171">
        <v>31</v>
      </c>
      <c r="B176" s="172" t="s">
        <v>462</v>
      </c>
      <c r="C176" s="181" t="s">
        <v>463</v>
      </c>
      <c r="D176" s="173" t="s">
        <v>298</v>
      </c>
      <c r="E176" s="174">
        <v>48.69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0</v>
      </c>
      <c r="O176" s="176">
        <f>ROUND(E176*N176,2)</f>
        <v>0</v>
      </c>
      <c r="P176" s="176">
        <v>0.24199999999999999</v>
      </c>
      <c r="Q176" s="176">
        <f>ROUND(E176*P176,2)</f>
        <v>11.78</v>
      </c>
      <c r="R176" s="176" t="s">
        <v>435</v>
      </c>
      <c r="S176" s="176" t="s">
        <v>206</v>
      </c>
      <c r="T176" s="177" t="s">
        <v>206</v>
      </c>
      <c r="U176" s="163">
        <v>0.39979999999999999</v>
      </c>
      <c r="V176" s="163">
        <f>ROUND(E176*U176,2)</f>
        <v>19.47</v>
      </c>
      <c r="W176" s="163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396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5">
      <c r="A177" s="161"/>
      <c r="B177" s="162"/>
      <c r="C177" s="191" t="s">
        <v>436</v>
      </c>
      <c r="D177" s="185"/>
      <c r="E177" s="186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212</v>
      </c>
      <c r="AH177" s="154">
        <v>0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91" t="s">
        <v>437</v>
      </c>
      <c r="D178" s="185"/>
      <c r="E178" s="186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212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5">
      <c r="A179" s="161"/>
      <c r="B179" s="162"/>
      <c r="C179" s="191" t="s">
        <v>1263</v>
      </c>
      <c r="D179" s="185"/>
      <c r="E179" s="186">
        <v>43.2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 t="s">
        <v>212</v>
      </c>
      <c r="AH179" s="154">
        <v>0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5">
      <c r="A180" s="161"/>
      <c r="B180" s="162"/>
      <c r="C180" s="191" t="s">
        <v>1264</v>
      </c>
      <c r="D180" s="185"/>
      <c r="E180" s="186">
        <v>5.49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212</v>
      </c>
      <c r="AH180" s="154">
        <v>0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ht="20.399999999999999" outlineLevel="1" x14ac:dyDescent="0.25">
      <c r="A181" s="171">
        <v>32</v>
      </c>
      <c r="B181" s="172" t="s">
        <v>464</v>
      </c>
      <c r="C181" s="181" t="s">
        <v>465</v>
      </c>
      <c r="D181" s="173" t="s">
        <v>298</v>
      </c>
      <c r="E181" s="174">
        <v>48.69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6">
        <v>0</v>
      </c>
      <c r="O181" s="176">
        <f>ROUND(E181*N181,2)</f>
        <v>0</v>
      </c>
      <c r="P181" s="176">
        <v>8.7999999999999995E-2</v>
      </c>
      <c r="Q181" s="176">
        <f>ROUND(E181*P181,2)</f>
        <v>4.28</v>
      </c>
      <c r="R181" s="176" t="s">
        <v>435</v>
      </c>
      <c r="S181" s="176" t="s">
        <v>206</v>
      </c>
      <c r="T181" s="177" t="s">
        <v>206</v>
      </c>
      <c r="U181" s="163">
        <v>7.1999999999999995E-2</v>
      </c>
      <c r="V181" s="163">
        <f>ROUND(E181*U181,2)</f>
        <v>3.51</v>
      </c>
      <c r="W181" s="163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207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ht="21" outlineLevel="1" x14ac:dyDescent="0.25">
      <c r="A182" s="161"/>
      <c r="B182" s="162"/>
      <c r="C182" s="263" t="s">
        <v>466</v>
      </c>
      <c r="D182" s="264"/>
      <c r="E182" s="264"/>
      <c r="F182" s="264"/>
      <c r="G182" s="264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209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78" t="str">
        <f>C182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5">
      <c r="A183" s="161"/>
      <c r="B183" s="162"/>
      <c r="C183" s="191" t="s">
        <v>436</v>
      </c>
      <c r="D183" s="185"/>
      <c r="E183" s="186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212</v>
      </c>
      <c r="AH183" s="154">
        <v>0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91" t="s">
        <v>437</v>
      </c>
      <c r="D184" s="185"/>
      <c r="E184" s="186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212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5">
      <c r="A185" s="161"/>
      <c r="B185" s="162"/>
      <c r="C185" s="191" t="s">
        <v>1263</v>
      </c>
      <c r="D185" s="185"/>
      <c r="E185" s="186">
        <v>43.2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212</v>
      </c>
      <c r="AH185" s="154">
        <v>0</v>
      </c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91" t="s">
        <v>1264</v>
      </c>
      <c r="D186" s="185"/>
      <c r="E186" s="186">
        <v>5.49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 t="s">
        <v>212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ht="20.399999999999999" outlineLevel="1" x14ac:dyDescent="0.25">
      <c r="A187" s="171">
        <v>33</v>
      </c>
      <c r="B187" s="172" t="s">
        <v>449</v>
      </c>
      <c r="C187" s="181" t="s">
        <v>450</v>
      </c>
      <c r="D187" s="173" t="s">
        <v>451</v>
      </c>
      <c r="E187" s="174">
        <v>16.067699999999999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6">
        <v>0</v>
      </c>
      <c r="O187" s="176">
        <f>ROUND(E187*N187,2)</f>
        <v>0</v>
      </c>
      <c r="P187" s="176">
        <v>0</v>
      </c>
      <c r="Q187" s="176">
        <f>ROUND(E187*P187,2)</f>
        <v>0</v>
      </c>
      <c r="R187" s="176" t="s">
        <v>435</v>
      </c>
      <c r="S187" s="176" t="s">
        <v>206</v>
      </c>
      <c r="T187" s="177" t="s">
        <v>206</v>
      </c>
      <c r="U187" s="163">
        <v>0.01</v>
      </c>
      <c r="V187" s="163">
        <f>ROUND(E187*U187,2)</f>
        <v>0.16</v>
      </c>
      <c r="W187" s="163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452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5">
      <c r="A188" s="161"/>
      <c r="B188" s="162"/>
      <c r="C188" s="191" t="s">
        <v>453</v>
      </c>
      <c r="D188" s="185"/>
      <c r="E188" s="186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212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5">
      <c r="A189" s="161"/>
      <c r="B189" s="162"/>
      <c r="C189" s="191" t="s">
        <v>1047</v>
      </c>
      <c r="D189" s="185"/>
      <c r="E189" s="186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212</v>
      </c>
      <c r="AH189" s="154">
        <v>0</v>
      </c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61"/>
      <c r="B190" s="162"/>
      <c r="C190" s="191" t="s">
        <v>1268</v>
      </c>
      <c r="D190" s="185"/>
      <c r="E190" s="186">
        <v>16.067699999999999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212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5">
      <c r="A191" s="171">
        <v>34</v>
      </c>
      <c r="B191" s="172" t="s">
        <v>456</v>
      </c>
      <c r="C191" s="181" t="s">
        <v>457</v>
      </c>
      <c r="D191" s="173" t="s">
        <v>451</v>
      </c>
      <c r="E191" s="174">
        <v>144.60929999999999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0</v>
      </c>
      <c r="O191" s="176">
        <f>ROUND(E191*N191,2)</f>
        <v>0</v>
      </c>
      <c r="P191" s="176">
        <v>0</v>
      </c>
      <c r="Q191" s="176">
        <f>ROUND(E191*P191,2)</f>
        <v>0</v>
      </c>
      <c r="R191" s="176" t="s">
        <v>435</v>
      </c>
      <c r="S191" s="176" t="s">
        <v>206</v>
      </c>
      <c r="T191" s="177" t="s">
        <v>206</v>
      </c>
      <c r="U191" s="163">
        <v>0</v>
      </c>
      <c r="V191" s="163">
        <f>ROUND(E191*U191,2)</f>
        <v>0</v>
      </c>
      <c r="W191" s="163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452</v>
      </c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5">
      <c r="A192" s="161"/>
      <c r="B192" s="162"/>
      <c r="C192" s="191" t="s">
        <v>453</v>
      </c>
      <c r="D192" s="185"/>
      <c r="E192" s="186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212</v>
      </c>
      <c r="AH192" s="154">
        <v>0</v>
      </c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5">
      <c r="A193" s="161"/>
      <c r="B193" s="162"/>
      <c r="C193" s="191" t="s">
        <v>1047</v>
      </c>
      <c r="D193" s="185"/>
      <c r="E193" s="186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 t="s">
        <v>212</v>
      </c>
      <c r="AH193" s="154">
        <v>0</v>
      </c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5">
      <c r="A194" s="161"/>
      <c r="B194" s="162"/>
      <c r="C194" s="191" t="s">
        <v>1269</v>
      </c>
      <c r="D194" s="185"/>
      <c r="E194" s="186">
        <v>144.60929999999999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212</v>
      </c>
      <c r="AH194" s="154">
        <v>0</v>
      </c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5">
      <c r="A195" s="171">
        <v>35</v>
      </c>
      <c r="B195" s="172" t="s">
        <v>470</v>
      </c>
      <c r="C195" s="181" t="s">
        <v>471</v>
      </c>
      <c r="D195" s="173" t="s">
        <v>451</v>
      </c>
      <c r="E195" s="174">
        <v>16.067699999999999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6">
        <v>0</v>
      </c>
      <c r="O195" s="176">
        <f>ROUND(E195*N195,2)</f>
        <v>0</v>
      </c>
      <c r="P195" s="176">
        <v>0</v>
      </c>
      <c r="Q195" s="176">
        <f>ROUND(E195*P195,2)</f>
        <v>0</v>
      </c>
      <c r="R195" s="176" t="s">
        <v>461</v>
      </c>
      <c r="S195" s="176" t="s">
        <v>206</v>
      </c>
      <c r="T195" s="177" t="s">
        <v>206</v>
      </c>
      <c r="U195" s="163">
        <v>0</v>
      </c>
      <c r="V195" s="163">
        <f>ROUND(E195*U195,2)</f>
        <v>0</v>
      </c>
      <c r="W195" s="163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472</v>
      </c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5">
      <c r="A196" s="161"/>
      <c r="B196" s="162"/>
      <c r="C196" s="191" t="s">
        <v>453</v>
      </c>
      <c r="D196" s="185"/>
      <c r="E196" s="186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212</v>
      </c>
      <c r="AH196" s="154">
        <v>0</v>
      </c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5">
      <c r="A197" s="161"/>
      <c r="B197" s="162"/>
      <c r="C197" s="191" t="s">
        <v>1047</v>
      </c>
      <c r="D197" s="185"/>
      <c r="E197" s="186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212</v>
      </c>
      <c r="AH197" s="154">
        <v>0</v>
      </c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5">
      <c r="A198" s="161"/>
      <c r="B198" s="162"/>
      <c r="C198" s="191" t="s">
        <v>1268</v>
      </c>
      <c r="D198" s="185"/>
      <c r="E198" s="186">
        <v>16.067699999999999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212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x14ac:dyDescent="0.25">
      <c r="A199" s="165" t="s">
        <v>161</v>
      </c>
      <c r="B199" s="166" t="s">
        <v>99</v>
      </c>
      <c r="C199" s="180" t="s">
        <v>100</v>
      </c>
      <c r="D199" s="167"/>
      <c r="E199" s="168"/>
      <c r="F199" s="169"/>
      <c r="G199" s="169">
        <f>SUMIF(AG200:AG202,"&lt;&gt;NOR",G200:G202)</f>
        <v>0</v>
      </c>
      <c r="H199" s="169"/>
      <c r="I199" s="169">
        <f>SUM(I200:I202)</f>
        <v>0</v>
      </c>
      <c r="J199" s="169"/>
      <c r="K199" s="169">
        <f>SUM(K200:K202)</f>
        <v>0</v>
      </c>
      <c r="L199" s="169"/>
      <c r="M199" s="169">
        <f>SUM(M200:M202)</f>
        <v>0</v>
      </c>
      <c r="N199" s="169"/>
      <c r="O199" s="169">
        <f>SUM(O200:O202)</f>
        <v>20.47</v>
      </c>
      <c r="P199" s="169"/>
      <c r="Q199" s="169">
        <f>SUM(Q200:Q202)</f>
        <v>0</v>
      </c>
      <c r="R199" s="169"/>
      <c r="S199" s="169"/>
      <c r="T199" s="170"/>
      <c r="U199" s="164"/>
      <c r="V199" s="164">
        <f>SUM(V200:V202)</f>
        <v>14.26</v>
      </c>
      <c r="W199" s="164"/>
      <c r="AG199" t="s">
        <v>162</v>
      </c>
    </row>
    <row r="200" spans="1:60" outlineLevel="1" x14ac:dyDescent="0.25">
      <c r="A200" s="171">
        <v>36</v>
      </c>
      <c r="B200" s="172" t="s">
        <v>518</v>
      </c>
      <c r="C200" s="181" t="s">
        <v>519</v>
      </c>
      <c r="D200" s="173" t="s">
        <v>244</v>
      </c>
      <c r="E200" s="174">
        <v>10.827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1.8907700000000001</v>
      </c>
      <c r="O200" s="176">
        <f>ROUND(E200*N200,2)</f>
        <v>20.47</v>
      </c>
      <c r="P200" s="176">
        <v>0</v>
      </c>
      <c r="Q200" s="176">
        <f>ROUND(E200*P200,2)</f>
        <v>0</v>
      </c>
      <c r="R200" s="176" t="s">
        <v>475</v>
      </c>
      <c r="S200" s="176" t="s">
        <v>206</v>
      </c>
      <c r="T200" s="177" t="s">
        <v>206</v>
      </c>
      <c r="U200" s="163">
        <v>1.3169999999999999</v>
      </c>
      <c r="V200" s="163">
        <f>ROUND(E200*U200,2)</f>
        <v>14.26</v>
      </c>
      <c r="W200" s="163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207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5">
      <c r="A201" s="161"/>
      <c r="B201" s="162"/>
      <c r="C201" s="263" t="s">
        <v>488</v>
      </c>
      <c r="D201" s="264"/>
      <c r="E201" s="264"/>
      <c r="F201" s="264"/>
      <c r="G201" s="264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209</v>
      </c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5">
      <c r="A202" s="161"/>
      <c r="B202" s="162"/>
      <c r="C202" s="191" t="s">
        <v>1270</v>
      </c>
      <c r="D202" s="185"/>
      <c r="E202" s="186">
        <v>10.827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212</v>
      </c>
      <c r="AH202" s="154">
        <v>0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x14ac:dyDescent="0.25">
      <c r="A203" s="165" t="s">
        <v>161</v>
      </c>
      <c r="B203" s="166" t="s">
        <v>104</v>
      </c>
      <c r="C203" s="180" t="s">
        <v>105</v>
      </c>
      <c r="D203" s="167"/>
      <c r="E203" s="168"/>
      <c r="F203" s="169"/>
      <c r="G203" s="169">
        <f>SUMIF(AG204:AG250,"&lt;&gt;NOR",G204:G250)</f>
        <v>0</v>
      </c>
      <c r="H203" s="169"/>
      <c r="I203" s="169">
        <f>SUM(I204:I250)</f>
        <v>0</v>
      </c>
      <c r="J203" s="169"/>
      <c r="K203" s="169">
        <f>SUM(K204:K250)</f>
        <v>0</v>
      </c>
      <c r="L203" s="169"/>
      <c r="M203" s="169">
        <f>SUM(M204:M250)</f>
        <v>0</v>
      </c>
      <c r="N203" s="169"/>
      <c r="O203" s="169">
        <f>SUM(O204:O250)</f>
        <v>3.49</v>
      </c>
      <c r="P203" s="169"/>
      <c r="Q203" s="169">
        <f>SUM(Q204:Q250)</f>
        <v>0</v>
      </c>
      <c r="R203" s="169"/>
      <c r="S203" s="169"/>
      <c r="T203" s="170"/>
      <c r="U203" s="164"/>
      <c r="V203" s="164">
        <f>SUM(V204:V250)</f>
        <v>339.18999999999994</v>
      </c>
      <c r="W203" s="164"/>
      <c r="AG203" t="s">
        <v>162</v>
      </c>
    </row>
    <row r="204" spans="1:60" ht="20.399999999999999" outlineLevel="1" x14ac:dyDescent="0.25">
      <c r="A204" s="171">
        <v>37</v>
      </c>
      <c r="B204" s="172" t="s">
        <v>1271</v>
      </c>
      <c r="C204" s="181" t="s">
        <v>1272</v>
      </c>
      <c r="D204" s="173" t="s">
        <v>226</v>
      </c>
      <c r="E204" s="174">
        <v>80.2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475</v>
      </c>
      <c r="S204" s="176" t="s">
        <v>206</v>
      </c>
      <c r="T204" s="177" t="s">
        <v>206</v>
      </c>
      <c r="U204" s="163">
        <v>3.4000000000000002E-2</v>
      </c>
      <c r="V204" s="163">
        <f>ROUND(E204*U204,2)</f>
        <v>2.73</v>
      </c>
      <c r="W204" s="163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207</v>
      </c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5">
      <c r="A205" s="161"/>
      <c r="B205" s="162"/>
      <c r="C205" s="263" t="s">
        <v>488</v>
      </c>
      <c r="D205" s="264"/>
      <c r="E205" s="264"/>
      <c r="F205" s="264"/>
      <c r="G205" s="264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209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5">
      <c r="A206" s="161"/>
      <c r="B206" s="162"/>
      <c r="C206" s="191" t="s">
        <v>1273</v>
      </c>
      <c r="D206" s="185"/>
      <c r="E206" s="186">
        <v>80.2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212</v>
      </c>
      <c r="AH206" s="154">
        <v>0</v>
      </c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ht="20.399999999999999" outlineLevel="1" x14ac:dyDescent="0.25">
      <c r="A207" s="171">
        <v>38</v>
      </c>
      <c r="B207" s="172" t="s">
        <v>1274</v>
      </c>
      <c r="C207" s="181" t="s">
        <v>1275</v>
      </c>
      <c r="D207" s="173" t="s">
        <v>226</v>
      </c>
      <c r="E207" s="174">
        <v>80.2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2.7E-4</v>
      </c>
      <c r="O207" s="176">
        <f>ROUND(E207*N207,2)</f>
        <v>0.02</v>
      </c>
      <c r="P207" s="176">
        <v>0</v>
      </c>
      <c r="Q207" s="176">
        <f>ROUND(E207*P207,2)</f>
        <v>0</v>
      </c>
      <c r="R207" s="176" t="s">
        <v>495</v>
      </c>
      <c r="S207" s="176" t="s">
        <v>206</v>
      </c>
      <c r="T207" s="177" t="s">
        <v>206</v>
      </c>
      <c r="U207" s="163">
        <v>0</v>
      </c>
      <c r="V207" s="163">
        <f>ROUND(E207*U207,2)</f>
        <v>0</v>
      </c>
      <c r="W207" s="163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496</v>
      </c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5">
      <c r="A208" s="161"/>
      <c r="B208" s="162"/>
      <c r="C208" s="191" t="s">
        <v>1273</v>
      </c>
      <c r="D208" s="185"/>
      <c r="E208" s="186">
        <v>80.2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 t="s">
        <v>212</v>
      </c>
      <c r="AH208" s="154">
        <v>0</v>
      </c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ht="20.399999999999999" outlineLevel="1" x14ac:dyDescent="0.25">
      <c r="A209" s="171">
        <v>39</v>
      </c>
      <c r="B209" s="172" t="s">
        <v>1276</v>
      </c>
      <c r="C209" s="181" t="s">
        <v>1277</v>
      </c>
      <c r="D209" s="173" t="s">
        <v>564</v>
      </c>
      <c r="E209" s="174">
        <v>4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0</v>
      </c>
      <c r="O209" s="176">
        <f>ROUND(E209*N209,2)</f>
        <v>0</v>
      </c>
      <c r="P209" s="176">
        <v>0</v>
      </c>
      <c r="Q209" s="176">
        <f>ROUND(E209*P209,2)</f>
        <v>0</v>
      </c>
      <c r="R209" s="176" t="s">
        <v>475</v>
      </c>
      <c r="S209" s="176" t="s">
        <v>206</v>
      </c>
      <c r="T209" s="177" t="s">
        <v>206</v>
      </c>
      <c r="U209" s="163">
        <v>3.4740000000000002</v>
      </c>
      <c r="V209" s="163">
        <f>ROUND(E209*U209,2)</f>
        <v>13.9</v>
      </c>
      <c r="W209" s="163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207</v>
      </c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5">
      <c r="A210" s="161"/>
      <c r="B210" s="162"/>
      <c r="C210" s="191" t="s">
        <v>1278</v>
      </c>
      <c r="D210" s="185"/>
      <c r="E210" s="186">
        <v>4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212</v>
      </c>
      <c r="AH210" s="154">
        <v>0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ht="20.399999999999999" outlineLevel="1" x14ac:dyDescent="0.25">
      <c r="A211" s="171">
        <v>40</v>
      </c>
      <c r="B211" s="172" t="s">
        <v>1279</v>
      </c>
      <c r="C211" s="181" t="s">
        <v>1280</v>
      </c>
      <c r="D211" s="173" t="s">
        <v>564</v>
      </c>
      <c r="E211" s="174">
        <v>4.04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2.3E-3</v>
      </c>
      <c r="O211" s="176">
        <f>ROUND(E211*N211,2)</f>
        <v>0.01</v>
      </c>
      <c r="P211" s="176">
        <v>0</v>
      </c>
      <c r="Q211" s="176">
        <f>ROUND(E211*P211,2)</f>
        <v>0</v>
      </c>
      <c r="R211" s="176" t="s">
        <v>495</v>
      </c>
      <c r="S211" s="176" t="s">
        <v>206</v>
      </c>
      <c r="T211" s="177" t="s">
        <v>206</v>
      </c>
      <c r="U211" s="163">
        <v>0</v>
      </c>
      <c r="V211" s="163">
        <f>ROUND(E211*U211,2)</f>
        <v>0</v>
      </c>
      <c r="W211" s="163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 t="s">
        <v>496</v>
      </c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5">
      <c r="A212" s="161"/>
      <c r="B212" s="162"/>
      <c r="C212" s="191" t="s">
        <v>1281</v>
      </c>
      <c r="D212" s="185"/>
      <c r="E212" s="186">
        <v>4.04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212</v>
      </c>
      <c r="AH212" s="154">
        <v>0</v>
      </c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ht="20.399999999999999" outlineLevel="1" x14ac:dyDescent="0.25">
      <c r="A213" s="171">
        <v>41</v>
      </c>
      <c r="B213" s="172" t="s">
        <v>1282</v>
      </c>
      <c r="C213" s="181" t="s">
        <v>1283</v>
      </c>
      <c r="D213" s="173" t="s">
        <v>564</v>
      </c>
      <c r="E213" s="174">
        <v>17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6">
        <v>0</v>
      </c>
      <c r="O213" s="176">
        <f>ROUND(E213*N213,2)</f>
        <v>0</v>
      </c>
      <c r="P213" s="176">
        <v>0</v>
      </c>
      <c r="Q213" s="176">
        <f>ROUND(E213*P213,2)</f>
        <v>0</v>
      </c>
      <c r="R213" s="176" t="s">
        <v>475</v>
      </c>
      <c r="S213" s="176" t="s">
        <v>206</v>
      </c>
      <c r="T213" s="177" t="s">
        <v>206</v>
      </c>
      <c r="U213" s="163">
        <v>3.51</v>
      </c>
      <c r="V213" s="163">
        <f>ROUND(E213*U213,2)</f>
        <v>59.67</v>
      </c>
      <c r="W213" s="163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207</v>
      </c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5">
      <c r="A214" s="161"/>
      <c r="B214" s="162"/>
      <c r="C214" s="191" t="s">
        <v>1284</v>
      </c>
      <c r="D214" s="185"/>
      <c r="E214" s="186">
        <v>17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212</v>
      </c>
      <c r="AH214" s="154">
        <v>0</v>
      </c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ht="20.399999999999999" outlineLevel="1" x14ac:dyDescent="0.25">
      <c r="A215" s="171">
        <v>42</v>
      </c>
      <c r="B215" s="172" t="s">
        <v>1285</v>
      </c>
      <c r="C215" s="181" t="s">
        <v>1286</v>
      </c>
      <c r="D215" s="173" t="s">
        <v>564</v>
      </c>
      <c r="E215" s="174">
        <v>17.170000000000002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2.5000000000000001E-3</v>
      </c>
      <c r="O215" s="176">
        <f>ROUND(E215*N215,2)</f>
        <v>0.04</v>
      </c>
      <c r="P215" s="176">
        <v>0</v>
      </c>
      <c r="Q215" s="176">
        <f>ROUND(E215*P215,2)</f>
        <v>0</v>
      </c>
      <c r="R215" s="176" t="s">
        <v>495</v>
      </c>
      <c r="S215" s="176" t="s">
        <v>206</v>
      </c>
      <c r="T215" s="177" t="s">
        <v>206</v>
      </c>
      <c r="U215" s="163">
        <v>0</v>
      </c>
      <c r="V215" s="163">
        <f>ROUND(E215*U215,2)</f>
        <v>0</v>
      </c>
      <c r="W215" s="163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496</v>
      </c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5">
      <c r="A216" s="161"/>
      <c r="B216" s="162"/>
      <c r="C216" s="191" t="s">
        <v>1287</v>
      </c>
      <c r="D216" s="185"/>
      <c r="E216" s="186">
        <v>17.170000000000002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 t="s">
        <v>212</v>
      </c>
      <c r="AH216" s="154">
        <v>0</v>
      </c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5">
      <c r="A217" s="171">
        <v>43</v>
      </c>
      <c r="B217" s="172" t="s">
        <v>1288</v>
      </c>
      <c r="C217" s="181" t="s">
        <v>1289</v>
      </c>
      <c r="D217" s="173" t="s">
        <v>564</v>
      </c>
      <c r="E217" s="174">
        <v>21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2.0000000000000002E-5</v>
      </c>
      <c r="O217" s="176">
        <f>ROUND(E217*N217,2)</f>
        <v>0</v>
      </c>
      <c r="P217" s="176">
        <v>0</v>
      </c>
      <c r="Q217" s="176">
        <f>ROUND(E217*P217,2)</f>
        <v>0</v>
      </c>
      <c r="R217" s="176" t="s">
        <v>475</v>
      </c>
      <c r="S217" s="176" t="s">
        <v>206</v>
      </c>
      <c r="T217" s="177" t="s">
        <v>206</v>
      </c>
      <c r="U217" s="163">
        <v>0.432</v>
      </c>
      <c r="V217" s="163">
        <f>ROUND(E217*U217,2)</f>
        <v>9.07</v>
      </c>
      <c r="W217" s="163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 t="s">
        <v>207</v>
      </c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5">
      <c r="A218" s="161"/>
      <c r="B218" s="162"/>
      <c r="C218" s="191" t="s">
        <v>1284</v>
      </c>
      <c r="D218" s="185"/>
      <c r="E218" s="186">
        <v>17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212</v>
      </c>
      <c r="AH218" s="154">
        <v>0</v>
      </c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5">
      <c r="A219" s="161"/>
      <c r="B219" s="162"/>
      <c r="C219" s="191" t="s">
        <v>1278</v>
      </c>
      <c r="D219" s="185"/>
      <c r="E219" s="186">
        <v>4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212</v>
      </c>
      <c r="AH219" s="154">
        <v>0</v>
      </c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ht="20.399999999999999" outlineLevel="1" x14ac:dyDescent="0.25">
      <c r="A220" s="171">
        <v>44</v>
      </c>
      <c r="B220" s="172" t="s">
        <v>1290</v>
      </c>
      <c r="C220" s="181" t="s">
        <v>1291</v>
      </c>
      <c r="D220" s="173" t="s">
        <v>564</v>
      </c>
      <c r="E220" s="174">
        <v>21.21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4.7999999999999996E-3</v>
      </c>
      <c r="O220" s="176">
        <f>ROUND(E220*N220,2)</f>
        <v>0.1</v>
      </c>
      <c r="P220" s="176">
        <v>0</v>
      </c>
      <c r="Q220" s="176">
        <f>ROUND(E220*P220,2)</f>
        <v>0</v>
      </c>
      <c r="R220" s="176" t="s">
        <v>495</v>
      </c>
      <c r="S220" s="176" t="s">
        <v>206</v>
      </c>
      <c r="T220" s="177" t="s">
        <v>1292</v>
      </c>
      <c r="U220" s="163">
        <v>0</v>
      </c>
      <c r="V220" s="163">
        <f>ROUND(E220*U220,2)</f>
        <v>0</v>
      </c>
      <c r="W220" s="163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496</v>
      </c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5">
      <c r="A221" s="161"/>
      <c r="B221" s="162"/>
      <c r="C221" s="191" t="s">
        <v>1293</v>
      </c>
      <c r="D221" s="185"/>
      <c r="E221" s="186">
        <v>21.21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 t="s">
        <v>212</v>
      </c>
      <c r="AH221" s="154">
        <v>0</v>
      </c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5">
      <c r="A222" s="171">
        <v>45</v>
      </c>
      <c r="B222" s="172" t="s">
        <v>1168</v>
      </c>
      <c r="C222" s="181" t="s">
        <v>1169</v>
      </c>
      <c r="D222" s="173" t="s">
        <v>564</v>
      </c>
      <c r="E222" s="174">
        <v>21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6">
        <v>0.11178</v>
      </c>
      <c r="O222" s="176">
        <f>ROUND(E222*N222,2)</f>
        <v>2.35</v>
      </c>
      <c r="P222" s="176">
        <v>0</v>
      </c>
      <c r="Q222" s="176">
        <f>ROUND(E222*P222,2)</f>
        <v>0</v>
      </c>
      <c r="R222" s="176" t="s">
        <v>475</v>
      </c>
      <c r="S222" s="176" t="s">
        <v>206</v>
      </c>
      <c r="T222" s="177" t="s">
        <v>206</v>
      </c>
      <c r="U222" s="163">
        <v>0.86299999999999999</v>
      </c>
      <c r="V222" s="163">
        <f>ROUND(E222*U222,2)</f>
        <v>18.12</v>
      </c>
      <c r="W222" s="163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207</v>
      </c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5">
      <c r="A223" s="161"/>
      <c r="B223" s="162"/>
      <c r="C223" s="263" t="s">
        <v>1170</v>
      </c>
      <c r="D223" s="264"/>
      <c r="E223" s="264"/>
      <c r="F223" s="264"/>
      <c r="G223" s="264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209</v>
      </c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5">
      <c r="A224" s="161"/>
      <c r="B224" s="162"/>
      <c r="C224" s="254" t="s">
        <v>1171</v>
      </c>
      <c r="D224" s="255"/>
      <c r="E224" s="255"/>
      <c r="F224" s="255"/>
      <c r="G224" s="255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 t="s">
        <v>170</v>
      </c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5">
      <c r="A225" s="161"/>
      <c r="B225" s="162"/>
      <c r="C225" s="191" t="s">
        <v>1284</v>
      </c>
      <c r="D225" s="185"/>
      <c r="E225" s="186">
        <v>17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212</v>
      </c>
      <c r="AH225" s="154">
        <v>0</v>
      </c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5">
      <c r="A226" s="161"/>
      <c r="B226" s="162"/>
      <c r="C226" s="191" t="s">
        <v>1278</v>
      </c>
      <c r="D226" s="185"/>
      <c r="E226" s="186">
        <v>4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212</v>
      </c>
      <c r="AH226" s="154">
        <v>0</v>
      </c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ht="30.6" outlineLevel="1" x14ac:dyDescent="0.25">
      <c r="A227" s="171">
        <v>46</v>
      </c>
      <c r="B227" s="172" t="s">
        <v>1294</v>
      </c>
      <c r="C227" s="181" t="s">
        <v>1295</v>
      </c>
      <c r="D227" s="173" t="s">
        <v>564</v>
      </c>
      <c r="E227" s="174">
        <v>21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6">
        <v>4.4999999999999997E-3</v>
      </c>
      <c r="O227" s="176">
        <f>ROUND(E227*N227,2)</f>
        <v>0.09</v>
      </c>
      <c r="P227" s="176">
        <v>0</v>
      </c>
      <c r="Q227" s="176">
        <f>ROUND(E227*P227,2)</f>
        <v>0</v>
      </c>
      <c r="R227" s="176" t="s">
        <v>495</v>
      </c>
      <c r="S227" s="176" t="s">
        <v>206</v>
      </c>
      <c r="T227" s="177" t="s">
        <v>206</v>
      </c>
      <c r="U227" s="163">
        <v>0</v>
      </c>
      <c r="V227" s="163">
        <f>ROUND(E227*U227,2)</f>
        <v>0</v>
      </c>
      <c r="W227" s="163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496</v>
      </c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5">
      <c r="A228" s="161"/>
      <c r="B228" s="162"/>
      <c r="C228" s="191" t="s">
        <v>1284</v>
      </c>
      <c r="D228" s="185"/>
      <c r="E228" s="186">
        <v>17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 t="s">
        <v>212</v>
      </c>
      <c r="AH228" s="154">
        <v>0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5">
      <c r="A229" s="161"/>
      <c r="B229" s="162"/>
      <c r="C229" s="191" t="s">
        <v>1278</v>
      </c>
      <c r="D229" s="185"/>
      <c r="E229" s="186">
        <v>4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 t="s">
        <v>212</v>
      </c>
      <c r="AH229" s="154">
        <v>0</v>
      </c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ht="20.399999999999999" outlineLevel="1" x14ac:dyDescent="0.25">
      <c r="A230" s="171">
        <v>47</v>
      </c>
      <c r="B230" s="172" t="s">
        <v>1296</v>
      </c>
      <c r="C230" s="181" t="s">
        <v>1297</v>
      </c>
      <c r="D230" s="173" t="s">
        <v>564</v>
      </c>
      <c r="E230" s="174">
        <v>21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21</v>
      </c>
      <c r="M230" s="176">
        <f>G230*(1+L230/100)</f>
        <v>0</v>
      </c>
      <c r="N230" s="176">
        <v>6.8999999999999999E-3</v>
      </c>
      <c r="O230" s="176">
        <f>ROUND(E230*N230,2)</f>
        <v>0.14000000000000001</v>
      </c>
      <c r="P230" s="176">
        <v>0</v>
      </c>
      <c r="Q230" s="176">
        <f>ROUND(E230*P230,2)</f>
        <v>0</v>
      </c>
      <c r="R230" s="176" t="s">
        <v>495</v>
      </c>
      <c r="S230" s="176" t="s">
        <v>206</v>
      </c>
      <c r="T230" s="177" t="s">
        <v>206</v>
      </c>
      <c r="U230" s="163">
        <v>0</v>
      </c>
      <c r="V230" s="163">
        <f>ROUND(E230*U230,2)</f>
        <v>0</v>
      </c>
      <c r="W230" s="16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496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5">
      <c r="A231" s="161"/>
      <c r="B231" s="162"/>
      <c r="C231" s="191" t="s">
        <v>1284</v>
      </c>
      <c r="D231" s="185"/>
      <c r="E231" s="186">
        <v>17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212</v>
      </c>
      <c r="AH231" s="154">
        <v>0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5">
      <c r="A232" s="161"/>
      <c r="B232" s="162"/>
      <c r="C232" s="191" t="s">
        <v>1278</v>
      </c>
      <c r="D232" s="185"/>
      <c r="E232" s="186">
        <v>4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212</v>
      </c>
      <c r="AH232" s="154">
        <v>0</v>
      </c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5">
      <c r="A233" s="171">
        <v>48</v>
      </c>
      <c r="B233" s="172" t="s">
        <v>1298</v>
      </c>
      <c r="C233" s="181" t="s">
        <v>1299</v>
      </c>
      <c r="D233" s="173" t="s">
        <v>564</v>
      </c>
      <c r="E233" s="174">
        <v>42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8.0000000000000007E-5</v>
      </c>
      <c r="O233" s="176">
        <f>ROUND(E233*N233,2)</f>
        <v>0</v>
      </c>
      <c r="P233" s="176">
        <v>0</v>
      </c>
      <c r="Q233" s="176">
        <f>ROUND(E233*P233,2)</f>
        <v>0</v>
      </c>
      <c r="R233" s="176" t="s">
        <v>1300</v>
      </c>
      <c r="S233" s="176" t="s">
        <v>206</v>
      </c>
      <c r="T233" s="177" t="s">
        <v>206</v>
      </c>
      <c r="U233" s="163">
        <v>0.12656000000000001</v>
      </c>
      <c r="V233" s="163">
        <f>ROUND(E233*U233,2)</f>
        <v>5.32</v>
      </c>
      <c r="W233" s="163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207</v>
      </c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5">
      <c r="A234" s="161"/>
      <c r="B234" s="162"/>
      <c r="C234" s="191" t="s">
        <v>1301</v>
      </c>
      <c r="D234" s="185"/>
      <c r="E234" s="186">
        <v>34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212</v>
      </c>
      <c r="AH234" s="154">
        <v>0</v>
      </c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5">
      <c r="A235" s="161"/>
      <c r="B235" s="162"/>
      <c r="C235" s="191" t="s">
        <v>1302</v>
      </c>
      <c r="D235" s="185"/>
      <c r="E235" s="186">
        <v>8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212</v>
      </c>
      <c r="AH235" s="154">
        <v>0</v>
      </c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ht="20.399999999999999" outlineLevel="1" x14ac:dyDescent="0.25">
      <c r="A236" s="171">
        <v>49</v>
      </c>
      <c r="B236" s="172" t="s">
        <v>1303</v>
      </c>
      <c r="C236" s="181" t="s">
        <v>1304</v>
      </c>
      <c r="D236" s="173" t="s">
        <v>564</v>
      </c>
      <c r="E236" s="174">
        <v>42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6.9999999999999994E-5</v>
      </c>
      <c r="O236" s="176">
        <f>ROUND(E236*N236,2)</f>
        <v>0</v>
      </c>
      <c r="P236" s="176">
        <v>0</v>
      </c>
      <c r="Q236" s="176">
        <f>ROUND(E236*P236,2)</f>
        <v>0</v>
      </c>
      <c r="R236" s="176" t="s">
        <v>495</v>
      </c>
      <c r="S236" s="176" t="s">
        <v>206</v>
      </c>
      <c r="T236" s="177" t="s">
        <v>206</v>
      </c>
      <c r="U236" s="163">
        <v>0</v>
      </c>
      <c r="V236" s="163">
        <f>ROUND(E236*U236,2)</f>
        <v>0</v>
      </c>
      <c r="W236" s="163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496</v>
      </c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5">
      <c r="A237" s="161"/>
      <c r="B237" s="162"/>
      <c r="C237" s="191" t="s">
        <v>1301</v>
      </c>
      <c r="D237" s="185"/>
      <c r="E237" s="186">
        <v>34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212</v>
      </c>
      <c r="AH237" s="154">
        <v>0</v>
      </c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5">
      <c r="A238" s="161"/>
      <c r="B238" s="162"/>
      <c r="C238" s="191" t="s">
        <v>1302</v>
      </c>
      <c r="D238" s="185"/>
      <c r="E238" s="186">
        <v>8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 t="s">
        <v>212</v>
      </c>
      <c r="AH238" s="154">
        <v>0</v>
      </c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5">
      <c r="A239" s="171">
        <v>50</v>
      </c>
      <c r="B239" s="172" t="s">
        <v>1136</v>
      </c>
      <c r="C239" s="181" t="s">
        <v>1137</v>
      </c>
      <c r="D239" s="173" t="s">
        <v>226</v>
      </c>
      <c r="E239" s="174">
        <v>80.2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6" t="s">
        <v>475</v>
      </c>
      <c r="S239" s="176" t="s">
        <v>206</v>
      </c>
      <c r="T239" s="177" t="s">
        <v>206</v>
      </c>
      <c r="U239" s="163">
        <v>4.3999999999999997E-2</v>
      </c>
      <c r="V239" s="163">
        <f>ROUND(E239*U239,2)</f>
        <v>3.53</v>
      </c>
      <c r="W239" s="163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 t="s">
        <v>207</v>
      </c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5">
      <c r="A240" s="161"/>
      <c r="B240" s="162"/>
      <c r="C240" s="263" t="s">
        <v>1138</v>
      </c>
      <c r="D240" s="264"/>
      <c r="E240" s="264"/>
      <c r="F240" s="264"/>
      <c r="G240" s="264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209</v>
      </c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5">
      <c r="A241" s="161"/>
      <c r="B241" s="162"/>
      <c r="C241" s="191" t="s">
        <v>1273</v>
      </c>
      <c r="D241" s="185"/>
      <c r="E241" s="186">
        <v>80.2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212</v>
      </c>
      <c r="AH241" s="154">
        <v>0</v>
      </c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5">
      <c r="A242" s="171">
        <v>51</v>
      </c>
      <c r="B242" s="172" t="s">
        <v>1141</v>
      </c>
      <c r="C242" s="181" t="s">
        <v>1142</v>
      </c>
      <c r="D242" s="173" t="s">
        <v>550</v>
      </c>
      <c r="E242" s="174">
        <v>21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3.5029999999999999E-2</v>
      </c>
      <c r="O242" s="176">
        <f>ROUND(E242*N242,2)</f>
        <v>0.74</v>
      </c>
      <c r="P242" s="176">
        <v>0</v>
      </c>
      <c r="Q242" s="176">
        <f>ROUND(E242*P242,2)</f>
        <v>0</v>
      </c>
      <c r="R242" s="176" t="s">
        <v>475</v>
      </c>
      <c r="S242" s="176" t="s">
        <v>206</v>
      </c>
      <c r="T242" s="177" t="s">
        <v>167</v>
      </c>
      <c r="U242" s="163">
        <v>10.130000000000001</v>
      </c>
      <c r="V242" s="163">
        <f>ROUND(E242*U242,2)</f>
        <v>212.73</v>
      </c>
      <c r="W242" s="163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207</v>
      </c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ht="31.2" outlineLevel="1" x14ac:dyDescent="0.25">
      <c r="A243" s="161"/>
      <c r="B243" s="162"/>
      <c r="C243" s="263" t="s">
        <v>1143</v>
      </c>
      <c r="D243" s="264"/>
      <c r="E243" s="264"/>
      <c r="F243" s="264"/>
      <c r="G243" s="264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209</v>
      </c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78" t="str">
        <f>C243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5">
      <c r="A244" s="161"/>
      <c r="B244" s="162"/>
      <c r="C244" s="191" t="s">
        <v>1284</v>
      </c>
      <c r="D244" s="185"/>
      <c r="E244" s="186">
        <v>17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212</v>
      </c>
      <c r="AH244" s="154">
        <v>0</v>
      </c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5">
      <c r="A245" s="161"/>
      <c r="B245" s="162"/>
      <c r="C245" s="191" t="s">
        <v>1278</v>
      </c>
      <c r="D245" s="185"/>
      <c r="E245" s="186">
        <v>4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212</v>
      </c>
      <c r="AH245" s="154">
        <v>0</v>
      </c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5">
      <c r="A246" s="171">
        <v>52</v>
      </c>
      <c r="B246" s="172" t="s">
        <v>1305</v>
      </c>
      <c r="C246" s="181" t="s">
        <v>1306</v>
      </c>
      <c r="D246" s="173" t="s">
        <v>226</v>
      </c>
      <c r="E246" s="174">
        <v>80.2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0</v>
      </c>
      <c r="O246" s="176">
        <f>ROUND(E246*N246,2)</f>
        <v>0</v>
      </c>
      <c r="P246" s="176">
        <v>0</v>
      </c>
      <c r="Q246" s="176">
        <f>ROUND(E246*P246,2)</f>
        <v>0</v>
      </c>
      <c r="R246" s="176" t="s">
        <v>475</v>
      </c>
      <c r="S246" s="176" t="s">
        <v>206</v>
      </c>
      <c r="T246" s="177" t="s">
        <v>206</v>
      </c>
      <c r="U246" s="163">
        <v>0.15</v>
      </c>
      <c r="V246" s="163">
        <f>ROUND(E246*U246,2)</f>
        <v>12.03</v>
      </c>
      <c r="W246" s="163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 t="s">
        <v>396</v>
      </c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5">
      <c r="A247" s="161"/>
      <c r="B247" s="162"/>
      <c r="C247" s="263" t="s">
        <v>1147</v>
      </c>
      <c r="D247" s="264"/>
      <c r="E247" s="264"/>
      <c r="F247" s="264"/>
      <c r="G247" s="264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209</v>
      </c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5">
      <c r="A248" s="161"/>
      <c r="B248" s="162"/>
      <c r="C248" s="191" t="s">
        <v>1273</v>
      </c>
      <c r="D248" s="185"/>
      <c r="E248" s="186">
        <v>80.2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212</v>
      </c>
      <c r="AH248" s="154">
        <v>0</v>
      </c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5">
      <c r="A249" s="171">
        <v>53</v>
      </c>
      <c r="B249" s="172" t="s">
        <v>1189</v>
      </c>
      <c r="C249" s="181" t="s">
        <v>1190</v>
      </c>
      <c r="D249" s="173" t="s">
        <v>226</v>
      </c>
      <c r="E249" s="174">
        <v>80.2</v>
      </c>
      <c r="F249" s="175"/>
      <c r="G249" s="176">
        <f>ROUND(E249*F249,2)</f>
        <v>0</v>
      </c>
      <c r="H249" s="175"/>
      <c r="I249" s="176">
        <f>ROUND(E249*H249,2)</f>
        <v>0</v>
      </c>
      <c r="J249" s="175"/>
      <c r="K249" s="176">
        <f>ROUND(E249*J249,2)</f>
        <v>0</v>
      </c>
      <c r="L249" s="176">
        <v>21</v>
      </c>
      <c r="M249" s="176">
        <f>G249*(1+L249/100)</f>
        <v>0</v>
      </c>
      <c r="N249" s="176">
        <v>0</v>
      </c>
      <c r="O249" s="176">
        <f>ROUND(E249*N249,2)</f>
        <v>0</v>
      </c>
      <c r="P249" s="176">
        <v>0</v>
      </c>
      <c r="Q249" s="176">
        <f>ROUND(E249*P249,2)</f>
        <v>0</v>
      </c>
      <c r="R249" s="176" t="s">
        <v>475</v>
      </c>
      <c r="S249" s="176" t="s">
        <v>206</v>
      </c>
      <c r="T249" s="177" t="s">
        <v>206</v>
      </c>
      <c r="U249" s="163">
        <v>2.5999999999999999E-2</v>
      </c>
      <c r="V249" s="163">
        <f>ROUND(E249*U249,2)</f>
        <v>2.09</v>
      </c>
      <c r="W249" s="163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207</v>
      </c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5">
      <c r="A250" s="161"/>
      <c r="B250" s="162"/>
      <c r="C250" s="191" t="s">
        <v>1273</v>
      </c>
      <c r="D250" s="185"/>
      <c r="E250" s="186">
        <v>80.2</v>
      </c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 t="s">
        <v>212</v>
      </c>
      <c r="AH250" s="154">
        <v>0</v>
      </c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x14ac:dyDescent="0.25">
      <c r="A251" s="165" t="s">
        <v>161</v>
      </c>
      <c r="B251" s="166" t="s">
        <v>108</v>
      </c>
      <c r="C251" s="180" t="s">
        <v>109</v>
      </c>
      <c r="D251" s="167"/>
      <c r="E251" s="168"/>
      <c r="F251" s="169"/>
      <c r="G251" s="169">
        <f>SUMIF(AG252:AG256,"&lt;&gt;NOR",G252:G256)</f>
        <v>0</v>
      </c>
      <c r="H251" s="169"/>
      <c r="I251" s="169">
        <f>SUM(I252:I256)</f>
        <v>0</v>
      </c>
      <c r="J251" s="169"/>
      <c r="K251" s="169">
        <f>SUM(K252:K256)</f>
        <v>0</v>
      </c>
      <c r="L251" s="169"/>
      <c r="M251" s="169">
        <f>SUM(M252:M256)</f>
        <v>0</v>
      </c>
      <c r="N251" s="169"/>
      <c r="O251" s="169">
        <f>SUM(O252:O256)</f>
        <v>0</v>
      </c>
      <c r="P251" s="169"/>
      <c r="Q251" s="169">
        <f>SUM(Q252:Q256)</f>
        <v>0</v>
      </c>
      <c r="R251" s="169"/>
      <c r="S251" s="169"/>
      <c r="T251" s="170"/>
      <c r="U251" s="164"/>
      <c r="V251" s="164">
        <f>SUM(V252:V256)</f>
        <v>4</v>
      </c>
      <c r="W251" s="164"/>
      <c r="AG251" t="s">
        <v>162</v>
      </c>
    </row>
    <row r="252" spans="1:60" outlineLevel="1" x14ac:dyDescent="0.25">
      <c r="A252" s="171">
        <v>54</v>
      </c>
      <c r="B252" s="172" t="s">
        <v>633</v>
      </c>
      <c r="C252" s="181" t="s">
        <v>634</v>
      </c>
      <c r="D252" s="173" t="s">
        <v>226</v>
      </c>
      <c r="E252" s="174">
        <v>108.2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 t="s">
        <v>435</v>
      </c>
      <c r="S252" s="176" t="s">
        <v>206</v>
      </c>
      <c r="T252" s="177" t="s">
        <v>206</v>
      </c>
      <c r="U252" s="163">
        <v>3.6999999999999998E-2</v>
      </c>
      <c r="V252" s="163">
        <f>ROUND(E252*U252,2)</f>
        <v>4</v>
      </c>
      <c r="W252" s="163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207</v>
      </c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5">
      <c r="A253" s="161"/>
      <c r="B253" s="162"/>
      <c r="C253" s="263" t="s">
        <v>635</v>
      </c>
      <c r="D253" s="264"/>
      <c r="E253" s="264"/>
      <c r="F253" s="264"/>
      <c r="G253" s="264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209</v>
      </c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5">
      <c r="A254" s="161"/>
      <c r="B254" s="162"/>
      <c r="C254" s="191" t="s">
        <v>437</v>
      </c>
      <c r="D254" s="185"/>
      <c r="E254" s="186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212</v>
      </c>
      <c r="AH254" s="154">
        <v>0</v>
      </c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5">
      <c r="A255" s="161"/>
      <c r="B255" s="162"/>
      <c r="C255" s="191" t="s">
        <v>1307</v>
      </c>
      <c r="D255" s="185"/>
      <c r="E255" s="186">
        <v>96</v>
      </c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 t="s">
        <v>212</v>
      </c>
      <c r="AH255" s="154">
        <v>0</v>
      </c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5">
      <c r="A256" s="161"/>
      <c r="B256" s="162"/>
      <c r="C256" s="191" t="s">
        <v>1308</v>
      </c>
      <c r="D256" s="185"/>
      <c r="E256" s="186">
        <v>12.2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 t="s">
        <v>212</v>
      </c>
      <c r="AH256" s="154">
        <v>0</v>
      </c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x14ac:dyDescent="0.25">
      <c r="A257" s="165" t="s">
        <v>161</v>
      </c>
      <c r="B257" s="166" t="s">
        <v>112</v>
      </c>
      <c r="C257" s="180" t="s">
        <v>113</v>
      </c>
      <c r="D257" s="167"/>
      <c r="E257" s="168"/>
      <c r="F257" s="169"/>
      <c r="G257" s="169">
        <f>SUMIF(AG258:AG272,"&lt;&gt;NOR",G258:G272)</f>
        <v>0</v>
      </c>
      <c r="H257" s="169"/>
      <c r="I257" s="169">
        <f>SUM(I258:I272)</f>
        <v>0</v>
      </c>
      <c r="J257" s="169"/>
      <c r="K257" s="169">
        <f>SUM(K258:K272)</f>
        <v>0</v>
      </c>
      <c r="L257" s="169"/>
      <c r="M257" s="169">
        <f>SUM(M258:M272)</f>
        <v>0</v>
      </c>
      <c r="N257" s="169"/>
      <c r="O257" s="169">
        <f>SUM(O258:O272)</f>
        <v>0</v>
      </c>
      <c r="P257" s="169"/>
      <c r="Q257" s="169">
        <f>SUM(Q258:Q272)</f>
        <v>0.1</v>
      </c>
      <c r="R257" s="169"/>
      <c r="S257" s="169"/>
      <c r="T257" s="170"/>
      <c r="U257" s="164"/>
      <c r="V257" s="164">
        <f>SUM(V258:V272)</f>
        <v>0</v>
      </c>
      <c r="W257" s="164"/>
      <c r="AG257" t="s">
        <v>162</v>
      </c>
    </row>
    <row r="258" spans="1:60" outlineLevel="1" x14ac:dyDescent="0.25">
      <c r="A258" s="171">
        <v>55</v>
      </c>
      <c r="B258" s="172" t="s">
        <v>1201</v>
      </c>
      <c r="C258" s="181" t="s">
        <v>1202</v>
      </c>
      <c r="D258" s="173" t="s">
        <v>537</v>
      </c>
      <c r="E258" s="174">
        <v>68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6">
        <v>0</v>
      </c>
      <c r="O258" s="176">
        <f>ROUND(E258*N258,2)</f>
        <v>0</v>
      </c>
      <c r="P258" s="176">
        <v>1.5E-3</v>
      </c>
      <c r="Q258" s="176">
        <f>ROUND(E258*P258,2)</f>
        <v>0.1</v>
      </c>
      <c r="R258" s="176"/>
      <c r="S258" s="176" t="s">
        <v>166</v>
      </c>
      <c r="T258" s="177" t="s">
        <v>538</v>
      </c>
      <c r="U258" s="163">
        <v>0</v>
      </c>
      <c r="V258" s="163">
        <f>ROUND(E258*U258,2)</f>
        <v>0</v>
      </c>
      <c r="W258" s="163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207</v>
      </c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5">
      <c r="A259" s="161"/>
      <c r="B259" s="162"/>
      <c r="C259" s="191" t="s">
        <v>1309</v>
      </c>
      <c r="D259" s="185"/>
      <c r="E259" s="186">
        <v>68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212</v>
      </c>
      <c r="AH259" s="154">
        <v>0</v>
      </c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ht="20.399999999999999" outlineLevel="1" x14ac:dyDescent="0.25">
      <c r="A260" s="171">
        <v>56</v>
      </c>
      <c r="B260" s="172" t="s">
        <v>449</v>
      </c>
      <c r="C260" s="181" t="s">
        <v>450</v>
      </c>
      <c r="D260" s="173" t="s">
        <v>451</v>
      </c>
      <c r="E260" s="174">
        <v>0.10199999999999999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0</v>
      </c>
      <c r="O260" s="176">
        <f>ROUND(E260*N260,2)</f>
        <v>0</v>
      </c>
      <c r="P260" s="176">
        <v>0</v>
      </c>
      <c r="Q260" s="176">
        <f>ROUND(E260*P260,2)</f>
        <v>0</v>
      </c>
      <c r="R260" s="176" t="s">
        <v>435</v>
      </c>
      <c r="S260" s="176" t="s">
        <v>206</v>
      </c>
      <c r="T260" s="177" t="s">
        <v>206</v>
      </c>
      <c r="U260" s="163">
        <v>0.01</v>
      </c>
      <c r="V260" s="163">
        <f>ROUND(E260*U260,2)</f>
        <v>0</v>
      </c>
      <c r="W260" s="163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 t="s">
        <v>452</v>
      </c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5">
      <c r="A261" s="161"/>
      <c r="B261" s="162"/>
      <c r="C261" s="191" t="s">
        <v>453</v>
      </c>
      <c r="D261" s="185"/>
      <c r="E261" s="186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212</v>
      </c>
      <c r="AH261" s="154">
        <v>0</v>
      </c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5">
      <c r="A262" s="161"/>
      <c r="B262" s="162"/>
      <c r="C262" s="191" t="s">
        <v>935</v>
      </c>
      <c r="D262" s="185"/>
      <c r="E262" s="186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212</v>
      </c>
      <c r="AH262" s="154">
        <v>0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5">
      <c r="A263" s="161"/>
      <c r="B263" s="162"/>
      <c r="C263" s="191" t="s">
        <v>1310</v>
      </c>
      <c r="D263" s="185"/>
      <c r="E263" s="186">
        <v>0.10199999999999999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212</v>
      </c>
      <c r="AH263" s="154">
        <v>0</v>
      </c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5">
      <c r="A264" s="171">
        <v>57</v>
      </c>
      <c r="B264" s="172" t="s">
        <v>456</v>
      </c>
      <c r="C264" s="181" t="s">
        <v>457</v>
      </c>
      <c r="D264" s="173" t="s">
        <v>451</v>
      </c>
      <c r="E264" s="174">
        <v>0.91800000000000004</v>
      </c>
      <c r="F264" s="175"/>
      <c r="G264" s="176">
        <f>ROUND(E264*F264,2)</f>
        <v>0</v>
      </c>
      <c r="H264" s="175"/>
      <c r="I264" s="176">
        <f>ROUND(E264*H264,2)</f>
        <v>0</v>
      </c>
      <c r="J264" s="175"/>
      <c r="K264" s="176">
        <f>ROUND(E264*J264,2)</f>
        <v>0</v>
      </c>
      <c r="L264" s="176">
        <v>21</v>
      </c>
      <c r="M264" s="176">
        <f>G264*(1+L264/100)</f>
        <v>0</v>
      </c>
      <c r="N264" s="176">
        <v>0</v>
      </c>
      <c r="O264" s="176">
        <f>ROUND(E264*N264,2)</f>
        <v>0</v>
      </c>
      <c r="P264" s="176">
        <v>0</v>
      </c>
      <c r="Q264" s="176">
        <f>ROUND(E264*P264,2)</f>
        <v>0</v>
      </c>
      <c r="R264" s="176" t="s">
        <v>435</v>
      </c>
      <c r="S264" s="176" t="s">
        <v>206</v>
      </c>
      <c r="T264" s="177" t="s">
        <v>206</v>
      </c>
      <c r="U264" s="163">
        <v>0</v>
      </c>
      <c r="V264" s="163">
        <f>ROUND(E264*U264,2)</f>
        <v>0</v>
      </c>
      <c r="W264" s="163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 t="s">
        <v>452</v>
      </c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5">
      <c r="A265" s="161"/>
      <c r="B265" s="162"/>
      <c r="C265" s="252" t="s">
        <v>653</v>
      </c>
      <c r="D265" s="253"/>
      <c r="E265" s="253"/>
      <c r="F265" s="253"/>
      <c r="G265" s="25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 t="s">
        <v>170</v>
      </c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5">
      <c r="A266" s="161"/>
      <c r="B266" s="162"/>
      <c r="C266" s="191" t="s">
        <v>453</v>
      </c>
      <c r="D266" s="185"/>
      <c r="E266" s="186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 t="s">
        <v>212</v>
      </c>
      <c r="AH266" s="154">
        <v>0</v>
      </c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5">
      <c r="A267" s="161"/>
      <c r="B267" s="162"/>
      <c r="C267" s="191" t="s">
        <v>935</v>
      </c>
      <c r="D267" s="185"/>
      <c r="E267" s="186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 t="s">
        <v>212</v>
      </c>
      <c r="AH267" s="154">
        <v>0</v>
      </c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5">
      <c r="A268" s="161"/>
      <c r="B268" s="162"/>
      <c r="C268" s="191" t="s">
        <v>1311</v>
      </c>
      <c r="D268" s="185"/>
      <c r="E268" s="186">
        <v>0.91800000000000004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 t="s">
        <v>212</v>
      </c>
      <c r="AH268" s="154">
        <v>0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5">
      <c r="A269" s="171">
        <v>58</v>
      </c>
      <c r="B269" s="172" t="s">
        <v>459</v>
      </c>
      <c r="C269" s="181" t="s">
        <v>460</v>
      </c>
      <c r="D269" s="173" t="s">
        <v>451</v>
      </c>
      <c r="E269" s="174">
        <v>0.10199999999999999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0</v>
      </c>
      <c r="O269" s="176">
        <f>ROUND(E269*N269,2)</f>
        <v>0</v>
      </c>
      <c r="P269" s="176">
        <v>0</v>
      </c>
      <c r="Q269" s="176">
        <f>ROUND(E269*P269,2)</f>
        <v>0</v>
      </c>
      <c r="R269" s="176" t="s">
        <v>461</v>
      </c>
      <c r="S269" s="176" t="s">
        <v>206</v>
      </c>
      <c r="T269" s="177" t="s">
        <v>206</v>
      </c>
      <c r="U269" s="163">
        <v>0</v>
      </c>
      <c r="V269" s="163">
        <f>ROUND(E269*U269,2)</f>
        <v>0</v>
      </c>
      <c r="W269" s="163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 t="s">
        <v>452</v>
      </c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5">
      <c r="A270" s="161"/>
      <c r="B270" s="162"/>
      <c r="C270" s="191" t="s">
        <v>453</v>
      </c>
      <c r="D270" s="185"/>
      <c r="E270" s="186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 t="s">
        <v>212</v>
      </c>
      <c r="AH270" s="154">
        <v>0</v>
      </c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5">
      <c r="A271" s="161"/>
      <c r="B271" s="162"/>
      <c r="C271" s="191" t="s">
        <v>935</v>
      </c>
      <c r="D271" s="185"/>
      <c r="E271" s="186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 t="s">
        <v>212</v>
      </c>
      <c r="AH271" s="154">
        <v>0</v>
      </c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5">
      <c r="A272" s="161"/>
      <c r="B272" s="162"/>
      <c r="C272" s="191" t="s">
        <v>1310</v>
      </c>
      <c r="D272" s="185"/>
      <c r="E272" s="186">
        <v>0.10199999999999999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 t="s">
        <v>212</v>
      </c>
      <c r="AH272" s="154">
        <v>0</v>
      </c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x14ac:dyDescent="0.25">
      <c r="A273" s="165" t="s">
        <v>161</v>
      </c>
      <c r="B273" s="166" t="s">
        <v>114</v>
      </c>
      <c r="C273" s="180" t="s">
        <v>115</v>
      </c>
      <c r="D273" s="167"/>
      <c r="E273" s="168"/>
      <c r="F273" s="169"/>
      <c r="G273" s="169">
        <f>SUMIF(AG274:AG279,"&lt;&gt;NOR",G274:G279)</f>
        <v>0</v>
      </c>
      <c r="H273" s="169"/>
      <c r="I273" s="169">
        <f>SUM(I274:I279)</f>
        <v>0</v>
      </c>
      <c r="J273" s="169"/>
      <c r="K273" s="169">
        <f>SUM(K274:K279)</f>
        <v>0</v>
      </c>
      <c r="L273" s="169"/>
      <c r="M273" s="169">
        <f>SUM(M274:M279)</f>
        <v>0</v>
      </c>
      <c r="N273" s="169"/>
      <c r="O273" s="169">
        <f>SUM(O274:O279)</f>
        <v>0</v>
      </c>
      <c r="P273" s="169"/>
      <c r="Q273" s="169">
        <f>SUM(Q274:Q279)</f>
        <v>0</v>
      </c>
      <c r="R273" s="169"/>
      <c r="S273" s="169"/>
      <c r="T273" s="170"/>
      <c r="U273" s="164"/>
      <c r="V273" s="164">
        <f>SUM(V274:V279)</f>
        <v>40.119999999999997</v>
      </c>
      <c r="W273" s="164"/>
      <c r="AG273" t="s">
        <v>162</v>
      </c>
    </row>
    <row r="274" spans="1:60" outlineLevel="1" x14ac:dyDescent="0.25">
      <c r="A274" s="171">
        <v>59</v>
      </c>
      <c r="B274" s="172" t="s">
        <v>1207</v>
      </c>
      <c r="C274" s="181" t="s">
        <v>1208</v>
      </c>
      <c r="D274" s="173" t="s">
        <v>451</v>
      </c>
      <c r="E274" s="174">
        <v>189.68454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6">
        <v>0</v>
      </c>
      <c r="O274" s="176">
        <f>ROUND(E274*N274,2)</f>
        <v>0</v>
      </c>
      <c r="P274" s="176">
        <v>0</v>
      </c>
      <c r="Q274" s="176">
        <f>ROUND(E274*P274,2)</f>
        <v>0</v>
      </c>
      <c r="R274" s="176" t="s">
        <v>475</v>
      </c>
      <c r="S274" s="176" t="s">
        <v>206</v>
      </c>
      <c r="T274" s="177" t="s">
        <v>1292</v>
      </c>
      <c r="U274" s="163">
        <v>0.21149999999999999</v>
      </c>
      <c r="V274" s="163">
        <f>ROUND(E274*U274,2)</f>
        <v>40.119999999999997</v>
      </c>
      <c r="W274" s="163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 t="s">
        <v>657</v>
      </c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5">
      <c r="A275" s="161"/>
      <c r="B275" s="162"/>
      <c r="C275" s="263" t="s">
        <v>1209</v>
      </c>
      <c r="D275" s="264"/>
      <c r="E275" s="264"/>
      <c r="F275" s="264"/>
      <c r="G275" s="264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 t="s">
        <v>209</v>
      </c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5">
      <c r="A276" s="161"/>
      <c r="B276" s="162"/>
      <c r="C276" s="254" t="s">
        <v>659</v>
      </c>
      <c r="D276" s="255"/>
      <c r="E276" s="255"/>
      <c r="F276" s="255"/>
      <c r="G276" s="255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 t="s">
        <v>170</v>
      </c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5">
      <c r="A277" s="161"/>
      <c r="B277" s="162"/>
      <c r="C277" s="191" t="s">
        <v>660</v>
      </c>
      <c r="D277" s="185"/>
      <c r="E277" s="186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 t="s">
        <v>212</v>
      </c>
      <c r="AH277" s="154">
        <v>0</v>
      </c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5">
      <c r="A278" s="161"/>
      <c r="B278" s="162"/>
      <c r="C278" s="191" t="s">
        <v>1312</v>
      </c>
      <c r="D278" s="185"/>
      <c r="E278" s="186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 t="s">
        <v>212</v>
      </c>
      <c r="AH278" s="154">
        <v>0</v>
      </c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5">
      <c r="A279" s="161"/>
      <c r="B279" s="162"/>
      <c r="C279" s="191" t="s">
        <v>1313</v>
      </c>
      <c r="D279" s="185"/>
      <c r="E279" s="186">
        <v>189.68454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 t="s">
        <v>212</v>
      </c>
      <c r="AH279" s="154">
        <v>0</v>
      </c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x14ac:dyDescent="0.25">
      <c r="A280" s="165" t="s">
        <v>161</v>
      </c>
      <c r="B280" s="166" t="s">
        <v>127</v>
      </c>
      <c r="C280" s="180" t="s">
        <v>128</v>
      </c>
      <c r="D280" s="167"/>
      <c r="E280" s="168"/>
      <c r="F280" s="169"/>
      <c r="G280" s="169">
        <f>SUMIF(AG281:AG282,"&lt;&gt;NOR",G281:G282)</f>
        <v>0</v>
      </c>
      <c r="H280" s="169"/>
      <c r="I280" s="169">
        <f>SUM(I281:I282)</f>
        <v>0</v>
      </c>
      <c r="J280" s="169"/>
      <c r="K280" s="169">
        <f>SUM(K281:K282)</f>
        <v>0</v>
      </c>
      <c r="L280" s="169"/>
      <c r="M280" s="169">
        <f>SUM(M281:M282)</f>
        <v>0</v>
      </c>
      <c r="N280" s="169"/>
      <c r="O280" s="169">
        <f>SUM(O281:O282)</f>
        <v>0</v>
      </c>
      <c r="P280" s="169"/>
      <c r="Q280" s="169">
        <f>SUM(Q281:Q282)</f>
        <v>0</v>
      </c>
      <c r="R280" s="169"/>
      <c r="S280" s="169"/>
      <c r="T280" s="170"/>
      <c r="U280" s="164"/>
      <c r="V280" s="164">
        <f>SUM(V281:V282)</f>
        <v>3.72</v>
      </c>
      <c r="W280" s="164"/>
      <c r="AG280" t="s">
        <v>162</v>
      </c>
    </row>
    <row r="281" spans="1:60" ht="20.399999999999999" outlineLevel="1" x14ac:dyDescent="0.25">
      <c r="A281" s="171">
        <v>60</v>
      </c>
      <c r="B281" s="172" t="s">
        <v>1213</v>
      </c>
      <c r="C281" s="181" t="s">
        <v>1214</v>
      </c>
      <c r="D281" s="173" t="s">
        <v>226</v>
      </c>
      <c r="E281" s="174">
        <v>80.2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4.0000000000000003E-5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127</v>
      </c>
      <c r="S281" s="176" t="s">
        <v>206</v>
      </c>
      <c r="T281" s="177" t="s">
        <v>206</v>
      </c>
      <c r="U281" s="163">
        <v>4.6330000000000003E-2</v>
      </c>
      <c r="V281" s="163">
        <f>ROUND(E281*U281,2)</f>
        <v>3.72</v>
      </c>
      <c r="W281" s="163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 t="s">
        <v>207</v>
      </c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outlineLevel="1" x14ac:dyDescent="0.25">
      <c r="A282" s="161"/>
      <c r="B282" s="162"/>
      <c r="C282" s="191" t="s">
        <v>1273</v>
      </c>
      <c r="D282" s="185"/>
      <c r="E282" s="186">
        <v>80.2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 t="s">
        <v>212</v>
      </c>
      <c r="AH282" s="154">
        <v>0</v>
      </c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x14ac:dyDescent="0.25">
      <c r="A283" s="165" t="s">
        <v>161</v>
      </c>
      <c r="B283" s="166" t="s">
        <v>131</v>
      </c>
      <c r="C283" s="180" t="s">
        <v>132</v>
      </c>
      <c r="D283" s="167"/>
      <c r="E283" s="168"/>
      <c r="F283" s="169"/>
      <c r="G283" s="169">
        <f>SUMIF(AG284:AG291,"&lt;&gt;NOR",G284:G291)</f>
        <v>0</v>
      </c>
      <c r="H283" s="169"/>
      <c r="I283" s="169">
        <f>SUM(I284:I291)</f>
        <v>0</v>
      </c>
      <c r="J283" s="169"/>
      <c r="K283" s="169">
        <f>SUM(K284:K291)</f>
        <v>0</v>
      </c>
      <c r="L283" s="169"/>
      <c r="M283" s="169">
        <f>SUM(M284:M291)</f>
        <v>0</v>
      </c>
      <c r="N283" s="169"/>
      <c r="O283" s="169">
        <f>SUM(O284:O291)</f>
        <v>3.85</v>
      </c>
      <c r="P283" s="169"/>
      <c r="Q283" s="169">
        <f>SUM(Q284:Q291)</f>
        <v>0</v>
      </c>
      <c r="R283" s="169"/>
      <c r="S283" s="169"/>
      <c r="T283" s="170"/>
      <c r="U283" s="164"/>
      <c r="V283" s="164">
        <f>SUM(V284:V291)</f>
        <v>21.74</v>
      </c>
      <c r="W283" s="164"/>
      <c r="AG283" t="s">
        <v>162</v>
      </c>
    </row>
    <row r="284" spans="1:60" outlineLevel="1" x14ac:dyDescent="0.25">
      <c r="A284" s="171">
        <v>61</v>
      </c>
      <c r="B284" s="172" t="s">
        <v>663</v>
      </c>
      <c r="C284" s="181" t="s">
        <v>664</v>
      </c>
      <c r="D284" s="173" t="s">
        <v>226</v>
      </c>
      <c r="E284" s="174">
        <v>41.4</v>
      </c>
      <c r="F284" s="175"/>
      <c r="G284" s="176">
        <f>ROUND(E284*F284,2)</f>
        <v>0</v>
      </c>
      <c r="H284" s="175"/>
      <c r="I284" s="176">
        <f>ROUND(E284*H284,2)</f>
        <v>0</v>
      </c>
      <c r="J284" s="175"/>
      <c r="K284" s="176">
        <f>ROUND(E284*J284,2)</f>
        <v>0</v>
      </c>
      <c r="L284" s="176">
        <v>21</v>
      </c>
      <c r="M284" s="176">
        <f>G284*(1+L284/100)</f>
        <v>0</v>
      </c>
      <c r="N284" s="176">
        <v>9.2999999999999999E-2</v>
      </c>
      <c r="O284" s="176">
        <f>ROUND(E284*N284,2)</f>
        <v>3.85</v>
      </c>
      <c r="P284" s="176">
        <v>0</v>
      </c>
      <c r="Q284" s="176">
        <f>ROUND(E284*P284,2)</f>
        <v>0</v>
      </c>
      <c r="R284" s="176"/>
      <c r="S284" s="176" t="s">
        <v>206</v>
      </c>
      <c r="T284" s="177" t="s">
        <v>1292</v>
      </c>
      <c r="U284" s="163">
        <v>0.52500000000000002</v>
      </c>
      <c r="V284" s="163">
        <f>ROUND(E284*U284,2)</f>
        <v>21.74</v>
      </c>
      <c r="W284" s="163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 t="s">
        <v>665</v>
      </c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5">
      <c r="A285" s="161"/>
      <c r="B285" s="162"/>
      <c r="C285" s="191" t="s">
        <v>945</v>
      </c>
      <c r="D285" s="185"/>
      <c r="E285" s="186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 t="s">
        <v>212</v>
      </c>
      <c r="AH285" s="154">
        <v>0</v>
      </c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5">
      <c r="A286" s="161"/>
      <c r="B286" s="162"/>
      <c r="C286" s="191" t="s">
        <v>1224</v>
      </c>
      <c r="D286" s="185"/>
      <c r="E286" s="186">
        <v>15.3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 t="s">
        <v>212</v>
      </c>
      <c r="AH286" s="154">
        <v>0</v>
      </c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5">
      <c r="A287" s="161"/>
      <c r="B287" s="162"/>
      <c r="C287" s="191" t="s">
        <v>1225</v>
      </c>
      <c r="D287" s="185"/>
      <c r="E287" s="186">
        <v>9.9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 t="s">
        <v>212</v>
      </c>
      <c r="AH287" s="154">
        <v>0</v>
      </c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5">
      <c r="A288" s="161"/>
      <c r="B288" s="162"/>
      <c r="C288" s="191" t="s">
        <v>1226</v>
      </c>
      <c r="D288" s="185"/>
      <c r="E288" s="186">
        <v>9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 t="s">
        <v>212</v>
      </c>
      <c r="AH288" s="154">
        <v>0</v>
      </c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5">
      <c r="A289" s="161"/>
      <c r="B289" s="162"/>
      <c r="C289" s="191" t="s">
        <v>948</v>
      </c>
      <c r="D289" s="185"/>
      <c r="E289" s="186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 t="s">
        <v>212</v>
      </c>
      <c r="AH289" s="154">
        <v>0</v>
      </c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5">
      <c r="A290" s="161"/>
      <c r="B290" s="162"/>
      <c r="C290" s="191" t="s">
        <v>1227</v>
      </c>
      <c r="D290" s="185"/>
      <c r="E290" s="186">
        <v>3.6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 t="s">
        <v>212</v>
      </c>
      <c r="AH290" s="154">
        <v>0</v>
      </c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5">
      <c r="A291" s="161"/>
      <c r="B291" s="162"/>
      <c r="C291" s="191" t="s">
        <v>1228</v>
      </c>
      <c r="D291" s="185"/>
      <c r="E291" s="186">
        <v>3.6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 t="s">
        <v>212</v>
      </c>
      <c r="AH291" s="154">
        <v>0</v>
      </c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x14ac:dyDescent="0.25">
      <c r="A292" s="5"/>
      <c r="B292" s="6"/>
      <c r="C292" s="182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AE292">
        <v>15</v>
      </c>
      <c r="AF292">
        <v>21</v>
      </c>
    </row>
    <row r="293" spans="1:60" x14ac:dyDescent="0.25">
      <c r="A293" s="157"/>
      <c r="B293" s="158" t="s">
        <v>29</v>
      </c>
      <c r="C293" s="183"/>
      <c r="D293" s="159"/>
      <c r="E293" s="160"/>
      <c r="F293" s="160"/>
      <c r="G293" s="179">
        <f>G8+G137+G175+G199+G203+G251+G257+G273+G280+G283</f>
        <v>0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AE293">
        <f>SUMIF(L7:L291,AE292,G7:G291)</f>
        <v>0</v>
      </c>
      <c r="AF293">
        <f>SUMIF(L7:L291,AF292,G7:G291)</f>
        <v>0</v>
      </c>
      <c r="AG293" t="s">
        <v>197</v>
      </c>
    </row>
    <row r="294" spans="1:60" x14ac:dyDescent="0.25">
      <c r="A294" s="265" t="s">
        <v>666</v>
      </c>
      <c r="B294" s="265"/>
      <c r="C294" s="182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60" x14ac:dyDescent="0.25">
      <c r="A295" s="5"/>
      <c r="B295" s="6" t="s">
        <v>1314</v>
      </c>
      <c r="C295" s="182" t="s">
        <v>1315</v>
      </c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AG295" t="s">
        <v>669</v>
      </c>
    </row>
    <row r="296" spans="1:60" x14ac:dyDescent="0.25">
      <c r="A296" s="5"/>
      <c r="B296" s="6" t="s">
        <v>670</v>
      </c>
      <c r="C296" s="182" t="s">
        <v>857</v>
      </c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AG296" t="s">
        <v>672</v>
      </c>
    </row>
    <row r="297" spans="1:60" x14ac:dyDescent="0.25">
      <c r="A297" s="5"/>
      <c r="B297" s="6"/>
      <c r="C297" s="182" t="s">
        <v>673</v>
      </c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AG297" t="s">
        <v>674</v>
      </c>
    </row>
    <row r="298" spans="1:60" x14ac:dyDescent="0.25">
      <c r="A298" s="5"/>
      <c r="B298" s="6"/>
      <c r="C298" s="182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60" x14ac:dyDescent="0.25">
      <c r="C299" s="184"/>
      <c r="D299" s="145"/>
      <c r="AG299" t="s">
        <v>199</v>
      </c>
    </row>
    <row r="300" spans="1:60" x14ac:dyDescent="0.25">
      <c r="D300" s="145"/>
    </row>
    <row r="301" spans="1:60" x14ac:dyDescent="0.25">
      <c r="D301" s="145"/>
    </row>
    <row r="302" spans="1:60" x14ac:dyDescent="0.25">
      <c r="D302" s="145"/>
    </row>
    <row r="303" spans="1:60" x14ac:dyDescent="0.25">
      <c r="D303" s="145"/>
    </row>
    <row r="304" spans="1:60" x14ac:dyDescent="0.25">
      <c r="D304" s="145"/>
    </row>
    <row r="305" spans="4:4" x14ac:dyDescent="0.25">
      <c r="D305" s="145"/>
    </row>
    <row r="306" spans="4:4" x14ac:dyDescent="0.25">
      <c r="D306" s="145"/>
    </row>
    <row r="307" spans="4:4" x14ac:dyDescent="0.25">
      <c r="D307" s="145"/>
    </row>
    <row r="308" spans="4:4" x14ac:dyDescent="0.25">
      <c r="D308" s="145"/>
    </row>
    <row r="309" spans="4:4" x14ac:dyDescent="0.25">
      <c r="D309" s="145"/>
    </row>
    <row r="310" spans="4:4" x14ac:dyDescent="0.25">
      <c r="D310" s="145"/>
    </row>
    <row r="311" spans="4:4" x14ac:dyDescent="0.25">
      <c r="D311" s="145"/>
    </row>
    <row r="312" spans="4:4" x14ac:dyDescent="0.25">
      <c r="D312" s="145"/>
    </row>
    <row r="313" spans="4:4" x14ac:dyDescent="0.25">
      <c r="D313" s="145"/>
    </row>
    <row r="314" spans="4:4" x14ac:dyDescent="0.25">
      <c r="D314" s="145"/>
    </row>
    <row r="315" spans="4:4" x14ac:dyDescent="0.25">
      <c r="D315" s="145"/>
    </row>
    <row r="316" spans="4:4" x14ac:dyDescent="0.25">
      <c r="D316" s="145"/>
    </row>
    <row r="317" spans="4:4" x14ac:dyDescent="0.25">
      <c r="D317" s="145"/>
    </row>
    <row r="318" spans="4:4" x14ac:dyDescent="0.25">
      <c r="D318" s="145"/>
    </row>
    <row r="319" spans="4:4" x14ac:dyDescent="0.25">
      <c r="D319" s="145"/>
    </row>
    <row r="320" spans="4:4" x14ac:dyDescent="0.25">
      <c r="D320" s="145"/>
    </row>
    <row r="321" spans="4:4" x14ac:dyDescent="0.25">
      <c r="D321" s="145"/>
    </row>
    <row r="322" spans="4:4" x14ac:dyDescent="0.25">
      <c r="D322" s="145"/>
    </row>
    <row r="323" spans="4:4" x14ac:dyDescent="0.25">
      <c r="D323" s="145"/>
    </row>
    <row r="324" spans="4:4" x14ac:dyDescent="0.25">
      <c r="D324" s="145"/>
    </row>
    <row r="325" spans="4:4" x14ac:dyDescent="0.25">
      <c r="D325" s="145"/>
    </row>
    <row r="326" spans="4:4" x14ac:dyDescent="0.25">
      <c r="D326" s="145"/>
    </row>
    <row r="327" spans="4:4" x14ac:dyDescent="0.25">
      <c r="D327" s="145"/>
    </row>
    <row r="328" spans="4:4" x14ac:dyDescent="0.25">
      <c r="D328" s="145"/>
    </row>
    <row r="329" spans="4:4" x14ac:dyDescent="0.25">
      <c r="D329" s="145"/>
    </row>
    <row r="330" spans="4:4" x14ac:dyDescent="0.25">
      <c r="D330" s="145"/>
    </row>
    <row r="331" spans="4:4" x14ac:dyDescent="0.25">
      <c r="D331" s="145"/>
    </row>
    <row r="332" spans="4:4" x14ac:dyDescent="0.25">
      <c r="D332" s="145"/>
    </row>
    <row r="333" spans="4:4" x14ac:dyDescent="0.25">
      <c r="D333" s="145"/>
    </row>
    <row r="334" spans="4:4" x14ac:dyDescent="0.25">
      <c r="D334" s="145"/>
    </row>
    <row r="335" spans="4:4" x14ac:dyDescent="0.25">
      <c r="D335" s="145"/>
    </row>
    <row r="336" spans="4:4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36">
    <mergeCell ref="A294:B294"/>
    <mergeCell ref="C10:G10"/>
    <mergeCell ref="C11:G11"/>
    <mergeCell ref="C20:G20"/>
    <mergeCell ref="C28:G28"/>
    <mergeCell ref="C34:G34"/>
    <mergeCell ref="C72:G72"/>
    <mergeCell ref="C47:G47"/>
    <mergeCell ref="C61:G61"/>
    <mergeCell ref="C65:G65"/>
    <mergeCell ref="C69:G69"/>
    <mergeCell ref="C223:G223"/>
    <mergeCell ref="C86:G86"/>
    <mergeCell ref="C90:G90"/>
    <mergeCell ref="C99:G99"/>
    <mergeCell ref="C103:G103"/>
    <mergeCell ref="A1:G1"/>
    <mergeCell ref="C2:G2"/>
    <mergeCell ref="C3:G3"/>
    <mergeCell ref="C4:G4"/>
    <mergeCell ref="C43:G43"/>
    <mergeCell ref="C112:G112"/>
    <mergeCell ref="C113:G113"/>
    <mergeCell ref="C120:G120"/>
    <mergeCell ref="C139:G139"/>
    <mergeCell ref="C182:G182"/>
    <mergeCell ref="C201:G201"/>
    <mergeCell ref="C205:G205"/>
    <mergeCell ref="C275:G275"/>
    <mergeCell ref="C276:G276"/>
    <mergeCell ref="C224:G224"/>
    <mergeCell ref="C240:G240"/>
    <mergeCell ref="C243:G243"/>
    <mergeCell ref="C247:G247"/>
    <mergeCell ref="C253:G253"/>
    <mergeCell ref="C265:G265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&amp;LSO-02.2.1 Vodovodní přípojky&amp;C&amp;P/&amp;N&amp;Rkvěten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76</v>
      </c>
      <c r="C3" s="257" t="s">
        <v>77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78</v>
      </c>
      <c r="C4" s="260" t="s">
        <v>77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91</v>
      </c>
      <c r="C8" s="180" t="s">
        <v>92</v>
      </c>
      <c r="D8" s="167"/>
      <c r="E8" s="168"/>
      <c r="F8" s="169"/>
      <c r="G8" s="169">
        <f>SUMIF(AG9:AG123,"&lt;&gt;NOR",G9:G123)</f>
        <v>0</v>
      </c>
      <c r="H8" s="169"/>
      <c r="I8" s="169">
        <f>SUM(I9:I123)</f>
        <v>0</v>
      </c>
      <c r="J8" s="169"/>
      <c r="K8" s="169">
        <f>SUM(K9:K123)</f>
        <v>0</v>
      </c>
      <c r="L8" s="169"/>
      <c r="M8" s="169">
        <f>SUM(M9:M123)</f>
        <v>0</v>
      </c>
      <c r="N8" s="169"/>
      <c r="O8" s="169">
        <f>SUM(O9:O123)</f>
        <v>89.17</v>
      </c>
      <c r="P8" s="169"/>
      <c r="Q8" s="169">
        <f>SUM(Q9:Q123)</f>
        <v>0</v>
      </c>
      <c r="R8" s="169"/>
      <c r="S8" s="169"/>
      <c r="T8" s="170"/>
      <c r="U8" s="164"/>
      <c r="V8" s="164">
        <f>SUM(V9:V123)</f>
        <v>228.9</v>
      </c>
      <c r="W8" s="164"/>
      <c r="AG8" t="s">
        <v>162</v>
      </c>
    </row>
    <row r="9" spans="1:60" outlineLevel="1" x14ac:dyDescent="0.25">
      <c r="A9" s="171">
        <v>1</v>
      </c>
      <c r="B9" s="172" t="s">
        <v>1316</v>
      </c>
      <c r="C9" s="181" t="s">
        <v>1317</v>
      </c>
      <c r="D9" s="173" t="s">
        <v>244</v>
      </c>
      <c r="E9" s="174">
        <v>60.648000000000003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206</v>
      </c>
      <c r="T9" s="177" t="s">
        <v>206</v>
      </c>
      <c r="U9" s="163">
        <v>0.36499999999999999</v>
      </c>
      <c r="V9" s="163">
        <f>ROUND(E9*U9,2)</f>
        <v>22.14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191" t="s">
        <v>1318</v>
      </c>
      <c r="D10" s="185"/>
      <c r="E10" s="186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212</v>
      </c>
      <c r="AH10" s="154">
        <v>0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191" t="s">
        <v>1319</v>
      </c>
      <c r="D11" s="185"/>
      <c r="E11" s="186">
        <v>51.38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212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91" t="s">
        <v>1320</v>
      </c>
      <c r="D12" s="185"/>
      <c r="E12" s="186">
        <v>9.2680000000000007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212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71">
        <v>2</v>
      </c>
      <c r="B13" s="172" t="s">
        <v>249</v>
      </c>
      <c r="C13" s="181" t="s">
        <v>250</v>
      </c>
      <c r="D13" s="173" t="s">
        <v>244</v>
      </c>
      <c r="E13" s="174">
        <v>40.26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205</v>
      </c>
      <c r="S13" s="176" t="s">
        <v>206</v>
      </c>
      <c r="T13" s="177" t="s">
        <v>206</v>
      </c>
      <c r="U13" s="163">
        <v>0.16</v>
      </c>
      <c r="V13" s="163">
        <f>ROUND(E13*U13,2)</f>
        <v>6.44</v>
      </c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207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1" outlineLevel="1" x14ac:dyDescent="0.25">
      <c r="A14" s="161"/>
      <c r="B14" s="162"/>
      <c r="C14" s="263" t="s">
        <v>251</v>
      </c>
      <c r="D14" s="264"/>
      <c r="E14" s="264"/>
      <c r="F14" s="264"/>
      <c r="G14" s="264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209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78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2" t="s">
        <v>213</v>
      </c>
      <c r="D15" s="187"/>
      <c r="E15" s="188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212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93" t="s">
        <v>1321</v>
      </c>
      <c r="D16" s="187"/>
      <c r="E16" s="188">
        <v>89.7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212</v>
      </c>
      <c r="AH16" s="154">
        <v>2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3" t="s">
        <v>693</v>
      </c>
      <c r="D17" s="187"/>
      <c r="E17" s="188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212</v>
      </c>
      <c r="AH17" s="154">
        <v>2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93" t="s">
        <v>278</v>
      </c>
      <c r="D18" s="187"/>
      <c r="E18" s="188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212</v>
      </c>
      <c r="AH18" s="154">
        <v>2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61"/>
      <c r="B19" s="162"/>
      <c r="C19" s="193" t="s">
        <v>279</v>
      </c>
      <c r="D19" s="187"/>
      <c r="E19" s="188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212</v>
      </c>
      <c r="AH19" s="154">
        <v>2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61"/>
      <c r="B20" s="162"/>
      <c r="C20" s="193" t="s">
        <v>1322</v>
      </c>
      <c r="D20" s="187"/>
      <c r="E20" s="188">
        <v>-16.5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212</v>
      </c>
      <c r="AH20" s="154">
        <v>2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94" t="s">
        <v>287</v>
      </c>
      <c r="D21" s="189"/>
      <c r="E21" s="190">
        <v>73.2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212</v>
      </c>
      <c r="AH21" s="154">
        <v>3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92" t="s">
        <v>217</v>
      </c>
      <c r="D22" s="187"/>
      <c r="E22" s="188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212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91" t="s">
        <v>1323</v>
      </c>
      <c r="D23" s="185"/>
      <c r="E23" s="186">
        <v>40.26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212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71">
        <v>3</v>
      </c>
      <c r="B24" s="172" t="s">
        <v>289</v>
      </c>
      <c r="C24" s="181" t="s">
        <v>290</v>
      </c>
      <c r="D24" s="173" t="s">
        <v>244</v>
      </c>
      <c r="E24" s="174">
        <v>21.96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 t="s">
        <v>205</v>
      </c>
      <c r="S24" s="176" t="s">
        <v>206</v>
      </c>
      <c r="T24" s="177" t="s">
        <v>206</v>
      </c>
      <c r="U24" s="163">
        <v>0.53</v>
      </c>
      <c r="V24" s="163">
        <f>ROUND(E24*U24,2)</f>
        <v>11.64</v>
      </c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207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ht="21" outlineLevel="1" x14ac:dyDescent="0.25">
      <c r="A25" s="161"/>
      <c r="B25" s="162"/>
      <c r="C25" s="263" t="s">
        <v>251</v>
      </c>
      <c r="D25" s="264"/>
      <c r="E25" s="264"/>
      <c r="F25" s="264"/>
      <c r="G25" s="264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209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78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91" t="s">
        <v>291</v>
      </c>
      <c r="D26" s="185"/>
      <c r="E26" s="186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212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191" t="s">
        <v>1324</v>
      </c>
      <c r="D27" s="185"/>
      <c r="E27" s="186">
        <v>21.96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212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71">
        <v>4</v>
      </c>
      <c r="B28" s="172" t="s">
        <v>293</v>
      </c>
      <c r="C28" s="181" t="s">
        <v>294</v>
      </c>
      <c r="D28" s="173" t="s">
        <v>244</v>
      </c>
      <c r="E28" s="174">
        <v>10.98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205</v>
      </c>
      <c r="S28" s="176" t="s">
        <v>206</v>
      </c>
      <c r="T28" s="177" t="s">
        <v>206</v>
      </c>
      <c r="U28" s="163">
        <v>0.25</v>
      </c>
      <c r="V28" s="163">
        <f>ROUND(E28*U28,2)</f>
        <v>2.75</v>
      </c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207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1" outlineLevel="1" x14ac:dyDescent="0.25">
      <c r="A29" s="161"/>
      <c r="B29" s="162"/>
      <c r="C29" s="263" t="s">
        <v>251</v>
      </c>
      <c r="D29" s="264"/>
      <c r="E29" s="264"/>
      <c r="F29" s="264"/>
      <c r="G29" s="264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209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78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91" t="s">
        <v>291</v>
      </c>
      <c r="D30" s="185"/>
      <c r="E30" s="186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212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1" t="s">
        <v>1325</v>
      </c>
      <c r="D31" s="185"/>
      <c r="E31" s="186">
        <v>10.98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212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71">
        <v>5</v>
      </c>
      <c r="B32" s="172" t="s">
        <v>296</v>
      </c>
      <c r="C32" s="181" t="s">
        <v>297</v>
      </c>
      <c r="D32" s="173" t="s">
        <v>298</v>
      </c>
      <c r="E32" s="174">
        <v>149.5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8.5999999999999998E-4</v>
      </c>
      <c r="O32" s="176">
        <f>ROUND(E32*N32,2)</f>
        <v>0.13</v>
      </c>
      <c r="P32" s="176">
        <v>0</v>
      </c>
      <c r="Q32" s="176">
        <f>ROUND(E32*P32,2)</f>
        <v>0</v>
      </c>
      <c r="R32" s="176" t="s">
        <v>205</v>
      </c>
      <c r="S32" s="176" t="s">
        <v>206</v>
      </c>
      <c r="T32" s="177" t="s">
        <v>206</v>
      </c>
      <c r="U32" s="163">
        <v>0.47899999999999998</v>
      </c>
      <c r="V32" s="163">
        <f>ROUND(E32*U32,2)</f>
        <v>71.61</v>
      </c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207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263" t="s">
        <v>299</v>
      </c>
      <c r="D33" s="264"/>
      <c r="E33" s="264"/>
      <c r="F33" s="264"/>
      <c r="G33" s="264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209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191" t="s">
        <v>1326</v>
      </c>
      <c r="D34" s="185"/>
      <c r="E34" s="186">
        <v>149.5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212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71">
        <v>6</v>
      </c>
      <c r="B35" s="172" t="s">
        <v>336</v>
      </c>
      <c r="C35" s="181" t="s">
        <v>337</v>
      </c>
      <c r="D35" s="173" t="s">
        <v>298</v>
      </c>
      <c r="E35" s="174">
        <v>149.5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205</v>
      </c>
      <c r="S35" s="176" t="s">
        <v>206</v>
      </c>
      <c r="T35" s="177" t="s">
        <v>206</v>
      </c>
      <c r="U35" s="163">
        <v>0.32700000000000001</v>
      </c>
      <c r="V35" s="163">
        <f>ROUND(E35*U35,2)</f>
        <v>48.89</v>
      </c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207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263" t="s">
        <v>338</v>
      </c>
      <c r="D36" s="264"/>
      <c r="E36" s="264"/>
      <c r="F36" s="264"/>
      <c r="G36" s="264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209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91" t="s">
        <v>1326</v>
      </c>
      <c r="D37" s="185"/>
      <c r="E37" s="186">
        <v>149.5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212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71">
        <v>7</v>
      </c>
      <c r="B38" s="172" t="s">
        <v>351</v>
      </c>
      <c r="C38" s="181" t="s">
        <v>352</v>
      </c>
      <c r="D38" s="173" t="s">
        <v>244</v>
      </c>
      <c r="E38" s="174">
        <v>22.143000000000001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205</v>
      </c>
      <c r="S38" s="176" t="s">
        <v>206</v>
      </c>
      <c r="T38" s="177" t="s">
        <v>206</v>
      </c>
      <c r="U38" s="163">
        <v>0.51900000000000002</v>
      </c>
      <c r="V38" s="163">
        <f>ROUND(E38*U38,2)</f>
        <v>11.49</v>
      </c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207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61"/>
      <c r="B39" s="162"/>
      <c r="C39" s="263" t="s">
        <v>345</v>
      </c>
      <c r="D39" s="264"/>
      <c r="E39" s="264"/>
      <c r="F39" s="264"/>
      <c r="G39" s="264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209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2" t="s">
        <v>213</v>
      </c>
      <c r="D40" s="187"/>
      <c r="E40" s="188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212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61"/>
      <c r="B41" s="162"/>
      <c r="C41" s="193" t="s">
        <v>1321</v>
      </c>
      <c r="D41" s="187"/>
      <c r="E41" s="188">
        <v>89.7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212</v>
      </c>
      <c r="AH41" s="154">
        <v>2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193" t="s">
        <v>693</v>
      </c>
      <c r="D42" s="187"/>
      <c r="E42" s="18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212</v>
      </c>
      <c r="AH42" s="154">
        <v>2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193" t="s">
        <v>278</v>
      </c>
      <c r="D43" s="187"/>
      <c r="E43" s="18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212</v>
      </c>
      <c r="AH43" s="154">
        <v>2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193" t="s">
        <v>279</v>
      </c>
      <c r="D44" s="187"/>
      <c r="E44" s="18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212</v>
      </c>
      <c r="AH44" s="154">
        <v>2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3" t="s">
        <v>1322</v>
      </c>
      <c r="D45" s="187"/>
      <c r="E45" s="188">
        <v>-16.5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212</v>
      </c>
      <c r="AH45" s="154">
        <v>2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61"/>
      <c r="B46" s="162"/>
      <c r="C46" s="194" t="s">
        <v>287</v>
      </c>
      <c r="D46" s="189"/>
      <c r="E46" s="190">
        <v>73.2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212</v>
      </c>
      <c r="AH46" s="154">
        <v>3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61"/>
      <c r="B47" s="162"/>
      <c r="C47" s="192" t="s">
        <v>217</v>
      </c>
      <c r="D47" s="187"/>
      <c r="E47" s="188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212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191" t="s">
        <v>703</v>
      </c>
      <c r="D48" s="185"/>
      <c r="E48" s="186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212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91" t="s">
        <v>1327</v>
      </c>
      <c r="D49" s="185"/>
      <c r="E49" s="186">
        <v>22.143000000000001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212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71">
        <v>8</v>
      </c>
      <c r="B50" s="172" t="s">
        <v>372</v>
      </c>
      <c r="C50" s="181" t="s">
        <v>373</v>
      </c>
      <c r="D50" s="173" t="s">
        <v>244</v>
      </c>
      <c r="E50" s="174">
        <v>18.117000000000001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205</v>
      </c>
      <c r="S50" s="176" t="s">
        <v>206</v>
      </c>
      <c r="T50" s="177" t="s">
        <v>206</v>
      </c>
      <c r="U50" s="163">
        <v>0.72899999999999998</v>
      </c>
      <c r="V50" s="163">
        <f>ROUND(E50*U50,2)</f>
        <v>13.21</v>
      </c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207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61"/>
      <c r="B51" s="162"/>
      <c r="C51" s="263" t="s">
        <v>345</v>
      </c>
      <c r="D51" s="264"/>
      <c r="E51" s="264"/>
      <c r="F51" s="264"/>
      <c r="G51" s="264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209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191" t="s">
        <v>374</v>
      </c>
      <c r="D52" s="185"/>
      <c r="E52" s="186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212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91" t="s">
        <v>1328</v>
      </c>
      <c r="D53" s="185"/>
      <c r="E53" s="186">
        <v>18.117000000000001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212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71">
        <v>9</v>
      </c>
      <c r="B54" s="172" t="s">
        <v>380</v>
      </c>
      <c r="C54" s="181" t="s">
        <v>381</v>
      </c>
      <c r="D54" s="173" t="s">
        <v>244</v>
      </c>
      <c r="E54" s="174">
        <v>49.41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 t="s">
        <v>205</v>
      </c>
      <c r="S54" s="176" t="s">
        <v>206</v>
      </c>
      <c r="T54" s="177" t="s">
        <v>206</v>
      </c>
      <c r="U54" s="163">
        <v>1.0999999999999999E-2</v>
      </c>
      <c r="V54" s="163">
        <f>ROUND(E54*U54,2)</f>
        <v>0.54</v>
      </c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207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263" t="s">
        <v>382</v>
      </c>
      <c r="D55" s="264"/>
      <c r="E55" s="264"/>
      <c r="F55" s="264"/>
      <c r="G55" s="264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209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2" t="s">
        <v>213</v>
      </c>
      <c r="D56" s="187"/>
      <c r="E56" s="188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212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93" t="s">
        <v>1329</v>
      </c>
      <c r="D57" s="187"/>
      <c r="E57" s="188">
        <v>54.9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212</v>
      </c>
      <c r="AH57" s="154">
        <v>2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94" t="s">
        <v>287</v>
      </c>
      <c r="D58" s="189"/>
      <c r="E58" s="190">
        <v>54.9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212</v>
      </c>
      <c r="AH58" s="154">
        <v>3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93" t="s">
        <v>1330</v>
      </c>
      <c r="D59" s="187"/>
      <c r="E59" s="188">
        <v>24.704999999999998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212</v>
      </c>
      <c r="AH59" s="154">
        <v>2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61"/>
      <c r="B60" s="162"/>
      <c r="C60" s="194" t="s">
        <v>287</v>
      </c>
      <c r="D60" s="189"/>
      <c r="E60" s="190">
        <v>24.704999999999998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212</v>
      </c>
      <c r="AH60" s="154">
        <v>3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92" t="s">
        <v>217</v>
      </c>
      <c r="D61" s="187"/>
      <c r="E61" s="188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212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191" t="s">
        <v>1331</v>
      </c>
      <c r="D62" s="185"/>
      <c r="E62" s="186">
        <v>49.41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212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71">
        <v>10</v>
      </c>
      <c r="B63" s="172" t="s">
        <v>386</v>
      </c>
      <c r="C63" s="181" t="s">
        <v>387</v>
      </c>
      <c r="D63" s="173" t="s">
        <v>244</v>
      </c>
      <c r="E63" s="174">
        <v>76.203000000000003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 t="s">
        <v>205</v>
      </c>
      <c r="S63" s="176" t="s">
        <v>206</v>
      </c>
      <c r="T63" s="177" t="s">
        <v>206</v>
      </c>
      <c r="U63" s="163">
        <v>1.0999999999999999E-2</v>
      </c>
      <c r="V63" s="163">
        <f>ROUND(E63*U63,2)</f>
        <v>0.84</v>
      </c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207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263" t="s">
        <v>382</v>
      </c>
      <c r="D64" s="264"/>
      <c r="E64" s="264"/>
      <c r="F64" s="264"/>
      <c r="G64" s="264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209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91" t="s">
        <v>1332</v>
      </c>
      <c r="D65" s="185"/>
      <c r="E65" s="186">
        <v>60.648000000000003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212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61"/>
      <c r="B66" s="162"/>
      <c r="C66" s="191" t="s">
        <v>1333</v>
      </c>
      <c r="D66" s="185"/>
      <c r="E66" s="186">
        <v>40.26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212</v>
      </c>
      <c r="AH66" s="154">
        <v>0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191" t="s">
        <v>1334</v>
      </c>
      <c r="D67" s="185"/>
      <c r="E67" s="186">
        <v>-24.704999999999998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212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71">
        <v>11</v>
      </c>
      <c r="B68" s="172" t="s">
        <v>391</v>
      </c>
      <c r="C68" s="181" t="s">
        <v>392</v>
      </c>
      <c r="D68" s="173" t="s">
        <v>244</v>
      </c>
      <c r="E68" s="174">
        <v>32.94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 t="s">
        <v>205</v>
      </c>
      <c r="S68" s="176" t="s">
        <v>206</v>
      </c>
      <c r="T68" s="177" t="s">
        <v>206</v>
      </c>
      <c r="U68" s="163">
        <v>1.2E-2</v>
      </c>
      <c r="V68" s="163">
        <f>ROUND(E68*U68,2)</f>
        <v>0.4</v>
      </c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207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263" t="s">
        <v>382</v>
      </c>
      <c r="D69" s="264"/>
      <c r="E69" s="264"/>
      <c r="F69" s="264"/>
      <c r="G69" s="264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209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5">
      <c r="A70" s="161"/>
      <c r="B70" s="162"/>
      <c r="C70" s="191" t="s">
        <v>1335</v>
      </c>
      <c r="D70" s="185"/>
      <c r="E70" s="186">
        <v>32.94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212</v>
      </c>
      <c r="AH70" s="154">
        <v>0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ht="20.399999999999999" outlineLevel="1" x14ac:dyDescent="0.25">
      <c r="A71" s="171">
        <v>12</v>
      </c>
      <c r="B71" s="172" t="s">
        <v>394</v>
      </c>
      <c r="C71" s="181" t="s">
        <v>395</v>
      </c>
      <c r="D71" s="173" t="s">
        <v>244</v>
      </c>
      <c r="E71" s="174">
        <v>24.704999999999998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205</v>
      </c>
      <c r="S71" s="176" t="s">
        <v>206</v>
      </c>
      <c r="T71" s="177" t="s">
        <v>206</v>
      </c>
      <c r="U71" s="163">
        <v>5.2999999999999999E-2</v>
      </c>
      <c r="V71" s="163">
        <f>ROUND(E71*U71,2)</f>
        <v>1.31</v>
      </c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396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191" t="s">
        <v>1336</v>
      </c>
      <c r="D72" s="185"/>
      <c r="E72" s="186">
        <v>24.704999999999998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212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ht="20.399999999999999" outlineLevel="1" x14ac:dyDescent="0.25">
      <c r="A73" s="171">
        <v>13</v>
      </c>
      <c r="B73" s="172" t="s">
        <v>398</v>
      </c>
      <c r="C73" s="181" t="s">
        <v>399</v>
      </c>
      <c r="D73" s="173" t="s">
        <v>244</v>
      </c>
      <c r="E73" s="174">
        <v>133.84800000000001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205</v>
      </c>
      <c r="S73" s="176" t="s">
        <v>206</v>
      </c>
      <c r="T73" s="177" t="s">
        <v>206</v>
      </c>
      <c r="U73" s="163">
        <v>8.9999999999999993E-3</v>
      </c>
      <c r="V73" s="163">
        <f>ROUND(E73*U73,2)</f>
        <v>1.2</v>
      </c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207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61"/>
      <c r="B74" s="162"/>
      <c r="C74" s="191" t="s">
        <v>1332</v>
      </c>
      <c r="D74" s="185"/>
      <c r="E74" s="186">
        <v>60.648000000000003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212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191" t="s">
        <v>703</v>
      </c>
      <c r="D75" s="185"/>
      <c r="E75" s="186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212</v>
      </c>
      <c r="AH75" s="154">
        <v>0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91" t="s">
        <v>1337</v>
      </c>
      <c r="D76" s="185"/>
      <c r="E76" s="186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212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191" t="s">
        <v>1338</v>
      </c>
      <c r="D77" s="185"/>
      <c r="E77" s="186">
        <v>15.555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212</v>
      </c>
      <c r="AH77" s="154">
        <v>0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61"/>
      <c r="B78" s="162"/>
      <c r="C78" s="191" t="s">
        <v>1339</v>
      </c>
      <c r="D78" s="185"/>
      <c r="E78" s="186">
        <v>32.94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212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191" t="s">
        <v>1336</v>
      </c>
      <c r="D79" s="185"/>
      <c r="E79" s="186">
        <v>24.704999999999998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212</v>
      </c>
      <c r="AH79" s="154">
        <v>0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71">
        <v>14</v>
      </c>
      <c r="B80" s="172" t="s">
        <v>402</v>
      </c>
      <c r="C80" s="181" t="s">
        <v>403</v>
      </c>
      <c r="D80" s="173" t="s">
        <v>244</v>
      </c>
      <c r="E80" s="174">
        <v>54.9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 t="s">
        <v>205</v>
      </c>
      <c r="S80" s="176" t="s">
        <v>206</v>
      </c>
      <c r="T80" s="177" t="s">
        <v>206</v>
      </c>
      <c r="U80" s="163">
        <v>0.20200000000000001</v>
      </c>
      <c r="V80" s="163">
        <f>ROUND(E80*U80,2)</f>
        <v>11.09</v>
      </c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207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61"/>
      <c r="B81" s="162"/>
      <c r="C81" s="263" t="s">
        <v>404</v>
      </c>
      <c r="D81" s="264"/>
      <c r="E81" s="264"/>
      <c r="F81" s="264"/>
      <c r="G81" s="264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209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61"/>
      <c r="B82" s="162"/>
      <c r="C82" s="254" t="s">
        <v>405</v>
      </c>
      <c r="D82" s="255"/>
      <c r="E82" s="255"/>
      <c r="F82" s="255"/>
      <c r="G82" s="255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170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191" t="s">
        <v>1340</v>
      </c>
      <c r="D83" s="185"/>
      <c r="E83" s="186">
        <v>73.2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212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91" t="s">
        <v>407</v>
      </c>
      <c r="D84" s="185"/>
      <c r="E84" s="186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212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61"/>
      <c r="B85" s="162"/>
      <c r="C85" s="191" t="s">
        <v>1341</v>
      </c>
      <c r="D85" s="185"/>
      <c r="E85" s="186">
        <v>-0.50239999999999996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212</v>
      </c>
      <c r="AH85" s="154">
        <v>0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191" t="s">
        <v>1342</v>
      </c>
      <c r="D86" s="185"/>
      <c r="E86" s="186">
        <v>-13.297599999999999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212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91" t="s">
        <v>1343</v>
      </c>
      <c r="D87" s="185"/>
      <c r="E87" s="186">
        <v>-4.5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212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71">
        <v>15</v>
      </c>
      <c r="B88" s="172" t="s">
        <v>720</v>
      </c>
      <c r="C88" s="181" t="s">
        <v>721</v>
      </c>
      <c r="D88" s="173" t="s">
        <v>244</v>
      </c>
      <c r="E88" s="174">
        <v>13.297599999999999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205</v>
      </c>
      <c r="S88" s="176" t="s">
        <v>206</v>
      </c>
      <c r="T88" s="177" t="s">
        <v>206</v>
      </c>
      <c r="U88" s="163">
        <v>1.587</v>
      </c>
      <c r="V88" s="163">
        <f>ROUND(E88*U88,2)</f>
        <v>21.1</v>
      </c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207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ht="21" outlineLevel="1" x14ac:dyDescent="0.25">
      <c r="A89" s="161"/>
      <c r="B89" s="162"/>
      <c r="C89" s="263" t="s">
        <v>722</v>
      </c>
      <c r="D89" s="264"/>
      <c r="E89" s="264"/>
      <c r="F89" s="264"/>
      <c r="G89" s="264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209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78" t="str">
        <f>C89</f>
        <v>sypaninou z vhodných hornin tř. 1 - 4 nebo materiálem připraveným podél výkopu ve vzdálenosti do 3 m od jeho kraje, pro jakoukoliv hloubku výkopu a jakoukoliv míru zhutnění,</v>
      </c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191" t="s">
        <v>1344</v>
      </c>
      <c r="D90" s="185"/>
      <c r="E90" s="186">
        <v>13.8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212</v>
      </c>
      <c r="AH90" s="154">
        <v>0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91" t="s">
        <v>1345</v>
      </c>
      <c r="D91" s="185"/>
      <c r="E91" s="186">
        <v>-0.50239999999999996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212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71">
        <v>16</v>
      </c>
      <c r="B92" s="172" t="s">
        <v>423</v>
      </c>
      <c r="C92" s="181" t="s">
        <v>424</v>
      </c>
      <c r="D92" s="173" t="s">
        <v>244</v>
      </c>
      <c r="E92" s="174">
        <v>76.203000000000003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205</v>
      </c>
      <c r="S92" s="176" t="s">
        <v>206</v>
      </c>
      <c r="T92" s="177" t="s">
        <v>206</v>
      </c>
      <c r="U92" s="163">
        <v>0</v>
      </c>
      <c r="V92" s="163">
        <f>ROUND(E92*U92,2)</f>
        <v>0</v>
      </c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207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61"/>
      <c r="B93" s="162"/>
      <c r="C93" s="191" t="s">
        <v>703</v>
      </c>
      <c r="D93" s="185"/>
      <c r="E93" s="186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212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61"/>
      <c r="B94" s="162"/>
      <c r="C94" s="191" t="s">
        <v>1332</v>
      </c>
      <c r="D94" s="185"/>
      <c r="E94" s="186">
        <v>60.648000000000003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212</v>
      </c>
      <c r="AH94" s="154">
        <v>0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61"/>
      <c r="B95" s="162"/>
      <c r="C95" s="191" t="s">
        <v>1333</v>
      </c>
      <c r="D95" s="185"/>
      <c r="E95" s="186">
        <v>40.26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212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91" t="s">
        <v>1334</v>
      </c>
      <c r="D96" s="185"/>
      <c r="E96" s="186">
        <v>-24.704999999999998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212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71">
        <v>17</v>
      </c>
      <c r="B97" s="172" t="s">
        <v>425</v>
      </c>
      <c r="C97" s="181" t="s">
        <v>426</v>
      </c>
      <c r="D97" s="173" t="s">
        <v>244</v>
      </c>
      <c r="E97" s="174">
        <v>32.94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205</v>
      </c>
      <c r="S97" s="176" t="s">
        <v>206</v>
      </c>
      <c r="T97" s="177" t="s">
        <v>206</v>
      </c>
      <c r="U97" s="163">
        <v>0</v>
      </c>
      <c r="V97" s="163">
        <f>ROUND(E97*U97,2)</f>
        <v>0</v>
      </c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207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61"/>
      <c r="B98" s="162"/>
      <c r="C98" s="191" t="s">
        <v>1335</v>
      </c>
      <c r="D98" s="185"/>
      <c r="E98" s="186">
        <v>32.94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212</v>
      </c>
      <c r="AH98" s="154">
        <v>0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71">
        <v>18</v>
      </c>
      <c r="B99" s="172" t="s">
        <v>427</v>
      </c>
      <c r="C99" s="181" t="s">
        <v>428</v>
      </c>
      <c r="D99" s="173" t="s">
        <v>244</v>
      </c>
      <c r="E99" s="174">
        <v>33.54665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1.67</v>
      </c>
      <c r="O99" s="176">
        <f>ROUND(E99*N99,2)</f>
        <v>56.02</v>
      </c>
      <c r="P99" s="176">
        <v>0</v>
      </c>
      <c r="Q99" s="176">
        <f>ROUND(E99*P99,2)</f>
        <v>0</v>
      </c>
      <c r="R99" s="176"/>
      <c r="S99" s="176" t="s">
        <v>166</v>
      </c>
      <c r="T99" s="177" t="s">
        <v>167</v>
      </c>
      <c r="U99" s="163">
        <v>0</v>
      </c>
      <c r="V99" s="163">
        <f>ROUND(E99*U99,2)</f>
        <v>0</v>
      </c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429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192" t="s">
        <v>213</v>
      </c>
      <c r="D100" s="187"/>
      <c r="E100" s="188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212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93" t="s">
        <v>1346</v>
      </c>
      <c r="D101" s="187"/>
      <c r="E101" s="188">
        <v>54.9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212</v>
      </c>
      <c r="AH101" s="154">
        <v>2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5">
      <c r="A102" s="161"/>
      <c r="B102" s="162"/>
      <c r="C102" s="193" t="s">
        <v>1347</v>
      </c>
      <c r="D102" s="187"/>
      <c r="E102" s="188">
        <v>-24.704999999999998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212</v>
      </c>
      <c r="AH102" s="154">
        <v>2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194" t="s">
        <v>287</v>
      </c>
      <c r="D103" s="189"/>
      <c r="E103" s="190">
        <v>30.195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212</v>
      </c>
      <c r="AH103" s="154">
        <v>3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2" t="s">
        <v>217</v>
      </c>
      <c r="D104" s="187"/>
      <c r="E104" s="188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212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5">
      <c r="A105" s="161"/>
      <c r="B105" s="162"/>
      <c r="C105" s="191" t="s">
        <v>1348</v>
      </c>
      <c r="D105" s="185"/>
      <c r="E105" s="186">
        <v>33.54665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212</v>
      </c>
      <c r="AH105" s="154">
        <v>0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71">
        <v>19</v>
      </c>
      <c r="B106" s="172" t="s">
        <v>733</v>
      </c>
      <c r="C106" s="181" t="s">
        <v>734</v>
      </c>
      <c r="D106" s="173" t="s">
        <v>451</v>
      </c>
      <c r="E106" s="174">
        <v>24.671970000000002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1</v>
      </c>
      <c r="O106" s="176">
        <f>ROUND(E106*N106,2)</f>
        <v>24.67</v>
      </c>
      <c r="P106" s="176">
        <v>0</v>
      </c>
      <c r="Q106" s="176">
        <f>ROUND(E106*P106,2)</f>
        <v>0</v>
      </c>
      <c r="R106" s="176" t="s">
        <v>495</v>
      </c>
      <c r="S106" s="176" t="s">
        <v>206</v>
      </c>
      <c r="T106" s="177" t="s">
        <v>206</v>
      </c>
      <c r="U106" s="163">
        <v>0</v>
      </c>
      <c r="V106" s="163">
        <f>ROUND(E106*U106,2)</f>
        <v>0</v>
      </c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496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5">
      <c r="A107" s="161"/>
      <c r="B107" s="162"/>
      <c r="C107" s="191" t="s">
        <v>1349</v>
      </c>
      <c r="D107" s="185"/>
      <c r="E107" s="186">
        <v>24.671970000000002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212</v>
      </c>
      <c r="AH107" s="154">
        <v>0</v>
      </c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5">
      <c r="A108" s="171">
        <v>20</v>
      </c>
      <c r="B108" s="172" t="s">
        <v>1350</v>
      </c>
      <c r="C108" s="181" t="s">
        <v>1351</v>
      </c>
      <c r="D108" s="173" t="s">
        <v>298</v>
      </c>
      <c r="E108" s="174">
        <v>50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206</v>
      </c>
      <c r="T108" s="177" t="s">
        <v>206</v>
      </c>
      <c r="U108" s="163">
        <v>0.06</v>
      </c>
      <c r="V108" s="163">
        <f>ROUND(E108*U108,2)</f>
        <v>3</v>
      </c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207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61"/>
      <c r="B109" s="162"/>
      <c r="C109" s="191" t="s">
        <v>1352</v>
      </c>
      <c r="D109" s="185"/>
      <c r="E109" s="186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212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61"/>
      <c r="B110" s="162"/>
      <c r="C110" s="191" t="s">
        <v>1353</v>
      </c>
      <c r="D110" s="185"/>
      <c r="E110" s="186">
        <v>50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212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71">
        <v>21</v>
      </c>
      <c r="B111" s="172" t="s">
        <v>1354</v>
      </c>
      <c r="C111" s="181" t="s">
        <v>1355</v>
      </c>
      <c r="D111" s="173" t="s">
        <v>298</v>
      </c>
      <c r="E111" s="174">
        <v>50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 t="s">
        <v>205</v>
      </c>
      <c r="S111" s="176" t="s">
        <v>206</v>
      </c>
      <c r="T111" s="177" t="s">
        <v>206</v>
      </c>
      <c r="U111" s="163">
        <v>1.2999999999999999E-2</v>
      </c>
      <c r="V111" s="163">
        <f>ROUND(E111*U111,2)</f>
        <v>0.65</v>
      </c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207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5">
      <c r="A112" s="161"/>
      <c r="B112" s="162"/>
      <c r="C112" s="263" t="s">
        <v>1356</v>
      </c>
      <c r="D112" s="264"/>
      <c r="E112" s="264"/>
      <c r="F112" s="264"/>
      <c r="G112" s="264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209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191" t="s">
        <v>1352</v>
      </c>
      <c r="D113" s="185"/>
      <c r="E113" s="186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212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61"/>
      <c r="B114" s="162"/>
      <c r="C114" s="191" t="s">
        <v>1353</v>
      </c>
      <c r="D114" s="185"/>
      <c r="E114" s="186">
        <v>50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212</v>
      </c>
      <c r="AH114" s="154">
        <v>0</v>
      </c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5">
      <c r="A115" s="171">
        <v>22</v>
      </c>
      <c r="B115" s="172" t="s">
        <v>1357</v>
      </c>
      <c r="C115" s="181" t="s">
        <v>1358</v>
      </c>
      <c r="D115" s="173" t="s">
        <v>298</v>
      </c>
      <c r="E115" s="174">
        <v>50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205</v>
      </c>
      <c r="S115" s="176" t="s">
        <v>206</v>
      </c>
      <c r="T115" s="177" t="s">
        <v>206</v>
      </c>
      <c r="U115" s="163">
        <v>1.2E-2</v>
      </c>
      <c r="V115" s="163">
        <f>ROUND(E115*U115,2)</f>
        <v>0.6</v>
      </c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207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5">
      <c r="A116" s="161"/>
      <c r="B116" s="162"/>
      <c r="C116" s="263" t="s">
        <v>1359</v>
      </c>
      <c r="D116" s="264"/>
      <c r="E116" s="264"/>
      <c r="F116" s="264"/>
      <c r="G116" s="264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209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61"/>
      <c r="B117" s="162"/>
      <c r="C117" s="191" t="s">
        <v>1352</v>
      </c>
      <c r="D117" s="185"/>
      <c r="E117" s="186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212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5">
      <c r="A118" s="161"/>
      <c r="B118" s="162"/>
      <c r="C118" s="191" t="s">
        <v>1353</v>
      </c>
      <c r="D118" s="185"/>
      <c r="E118" s="186">
        <v>50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212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71">
        <v>23</v>
      </c>
      <c r="B119" s="172" t="s">
        <v>1360</v>
      </c>
      <c r="C119" s="181" t="s">
        <v>1361</v>
      </c>
      <c r="D119" s="173" t="s">
        <v>244</v>
      </c>
      <c r="E119" s="174">
        <v>5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1.67</v>
      </c>
      <c r="O119" s="176">
        <f>ROUND(E119*N119,2)</f>
        <v>8.35</v>
      </c>
      <c r="P119" s="176">
        <v>0</v>
      </c>
      <c r="Q119" s="176">
        <f>ROUND(E119*P119,2)</f>
        <v>0</v>
      </c>
      <c r="R119" s="176" t="s">
        <v>495</v>
      </c>
      <c r="S119" s="176" t="s">
        <v>206</v>
      </c>
      <c r="T119" s="177" t="s">
        <v>206</v>
      </c>
      <c r="U119" s="163">
        <v>0</v>
      </c>
      <c r="V119" s="163">
        <f>ROUND(E119*U119,2)</f>
        <v>0</v>
      </c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496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5">
      <c r="A120" s="161"/>
      <c r="B120" s="162"/>
      <c r="C120" s="191" t="s">
        <v>1352</v>
      </c>
      <c r="D120" s="185"/>
      <c r="E120" s="186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212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61"/>
      <c r="B121" s="162"/>
      <c r="C121" s="191" t="s">
        <v>1362</v>
      </c>
      <c r="D121" s="185"/>
      <c r="E121" s="186">
        <v>5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212</v>
      </c>
      <c r="AH121" s="154">
        <v>0</v>
      </c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71">
        <v>24</v>
      </c>
      <c r="B122" s="172" t="s">
        <v>1363</v>
      </c>
      <c r="C122" s="181" t="s">
        <v>1364</v>
      </c>
      <c r="D122" s="173" t="s">
        <v>1365</v>
      </c>
      <c r="E122" s="174">
        <v>2.0699999999999998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1E-3</v>
      </c>
      <c r="O122" s="176">
        <f>ROUND(E122*N122,2)</f>
        <v>0</v>
      </c>
      <c r="P122" s="176">
        <v>0</v>
      </c>
      <c r="Q122" s="176">
        <f>ROUND(E122*P122,2)</f>
        <v>0</v>
      </c>
      <c r="R122" s="176" t="s">
        <v>495</v>
      </c>
      <c r="S122" s="176" t="s">
        <v>206</v>
      </c>
      <c r="T122" s="177" t="s">
        <v>206</v>
      </c>
      <c r="U122" s="163">
        <v>0</v>
      </c>
      <c r="V122" s="163">
        <f>ROUND(E122*U122,2)</f>
        <v>0</v>
      </c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496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5">
      <c r="A123" s="161"/>
      <c r="B123" s="162"/>
      <c r="C123" s="191" t="s">
        <v>1366</v>
      </c>
      <c r="D123" s="185"/>
      <c r="E123" s="186">
        <v>2.0699999999999998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212</v>
      </c>
      <c r="AH123" s="154">
        <v>0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x14ac:dyDescent="0.25">
      <c r="A124" s="165" t="s">
        <v>161</v>
      </c>
      <c r="B124" s="166" t="s">
        <v>93</v>
      </c>
      <c r="C124" s="180" t="s">
        <v>94</v>
      </c>
      <c r="D124" s="167"/>
      <c r="E124" s="168"/>
      <c r="F124" s="169"/>
      <c r="G124" s="169">
        <f>SUMIF(AG125:AG210,"&lt;&gt;NOR",G125:G210)</f>
        <v>0</v>
      </c>
      <c r="H124" s="169"/>
      <c r="I124" s="169">
        <f>SUM(I125:I210)</f>
        <v>0</v>
      </c>
      <c r="J124" s="169"/>
      <c r="K124" s="169">
        <f>SUM(K125:K210)</f>
        <v>0</v>
      </c>
      <c r="L124" s="169"/>
      <c r="M124" s="169">
        <f>SUM(M125:M210)</f>
        <v>0</v>
      </c>
      <c r="N124" s="169"/>
      <c r="O124" s="169">
        <f>SUM(O125:O210)</f>
        <v>0</v>
      </c>
      <c r="P124" s="169"/>
      <c r="Q124" s="169">
        <f>SUM(Q125:Q210)</f>
        <v>920.06999999999994</v>
      </c>
      <c r="R124" s="169"/>
      <c r="S124" s="169"/>
      <c r="T124" s="170"/>
      <c r="U124" s="164"/>
      <c r="V124" s="164">
        <f>SUM(V125:V210)</f>
        <v>267.82</v>
      </c>
      <c r="W124" s="164"/>
      <c r="AG124" t="s">
        <v>162</v>
      </c>
    </row>
    <row r="125" spans="1:60" ht="20.399999999999999" outlineLevel="1" x14ac:dyDescent="0.25">
      <c r="A125" s="171">
        <v>25</v>
      </c>
      <c r="B125" s="172" t="s">
        <v>1367</v>
      </c>
      <c r="C125" s="181" t="s">
        <v>1368</v>
      </c>
      <c r="D125" s="173" t="s">
        <v>298</v>
      </c>
      <c r="E125" s="174">
        <v>517.27499999999998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</v>
      </c>
      <c r="O125" s="176">
        <f>ROUND(E125*N125,2)</f>
        <v>0</v>
      </c>
      <c r="P125" s="176">
        <v>0.13800000000000001</v>
      </c>
      <c r="Q125" s="176">
        <f>ROUND(E125*P125,2)</f>
        <v>71.38</v>
      </c>
      <c r="R125" s="176" t="s">
        <v>435</v>
      </c>
      <c r="S125" s="176" t="s">
        <v>206</v>
      </c>
      <c r="T125" s="177" t="s">
        <v>206</v>
      </c>
      <c r="U125" s="163">
        <v>0.16</v>
      </c>
      <c r="V125" s="163">
        <f>ROUND(E125*U125,2)</f>
        <v>82.76</v>
      </c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207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61"/>
      <c r="B126" s="162"/>
      <c r="C126" s="263" t="s">
        <v>738</v>
      </c>
      <c r="D126" s="264"/>
      <c r="E126" s="264"/>
      <c r="F126" s="264"/>
      <c r="G126" s="264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209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61"/>
      <c r="B127" s="162"/>
      <c r="C127" s="191" t="s">
        <v>1352</v>
      </c>
      <c r="D127" s="185"/>
      <c r="E127" s="186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212</v>
      </c>
      <c r="AH127" s="154">
        <v>0</v>
      </c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5">
      <c r="A128" s="161"/>
      <c r="B128" s="162"/>
      <c r="C128" s="191" t="s">
        <v>1369</v>
      </c>
      <c r="D128" s="185"/>
      <c r="E128" s="186">
        <v>612.13499999999999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212</v>
      </c>
      <c r="AH128" s="154">
        <v>0</v>
      </c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61"/>
      <c r="B129" s="162"/>
      <c r="C129" s="191" t="s">
        <v>1370</v>
      </c>
      <c r="D129" s="185"/>
      <c r="E129" s="186">
        <v>-30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212</v>
      </c>
      <c r="AH129" s="154">
        <v>0</v>
      </c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5">
      <c r="A130" s="161"/>
      <c r="B130" s="162"/>
      <c r="C130" s="191" t="s">
        <v>1371</v>
      </c>
      <c r="D130" s="185"/>
      <c r="E130" s="186">
        <v>-44.16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 t="s">
        <v>212</v>
      </c>
      <c r="AH130" s="154">
        <v>0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5">
      <c r="A131" s="161"/>
      <c r="B131" s="162"/>
      <c r="C131" s="191" t="s">
        <v>1372</v>
      </c>
      <c r="D131" s="185"/>
      <c r="E131" s="186">
        <v>-20.7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212</v>
      </c>
      <c r="AH131" s="154">
        <v>0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71">
        <v>26</v>
      </c>
      <c r="B132" s="172" t="s">
        <v>742</v>
      </c>
      <c r="C132" s="181" t="s">
        <v>1373</v>
      </c>
      <c r="D132" s="173" t="s">
        <v>226</v>
      </c>
      <c r="E132" s="174">
        <v>313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0</v>
      </c>
      <c r="O132" s="176">
        <f>ROUND(E132*N132,2)</f>
        <v>0</v>
      </c>
      <c r="P132" s="176">
        <v>0.27</v>
      </c>
      <c r="Q132" s="176">
        <f>ROUND(E132*P132,2)</f>
        <v>84.51</v>
      </c>
      <c r="R132" s="176"/>
      <c r="S132" s="176" t="s">
        <v>206</v>
      </c>
      <c r="T132" s="177" t="s">
        <v>206</v>
      </c>
      <c r="U132" s="163">
        <v>0.123</v>
      </c>
      <c r="V132" s="163">
        <f>ROUND(E132*U132,2)</f>
        <v>38.5</v>
      </c>
      <c r="W132" s="163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207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91" t="s">
        <v>1352</v>
      </c>
      <c r="D133" s="185"/>
      <c r="E133" s="186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 t="s">
        <v>212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61"/>
      <c r="B134" s="162"/>
      <c r="C134" s="191" t="s">
        <v>1374</v>
      </c>
      <c r="D134" s="185"/>
      <c r="E134" s="186">
        <v>358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212</v>
      </c>
      <c r="AH134" s="154">
        <v>0</v>
      </c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61"/>
      <c r="B135" s="162"/>
      <c r="C135" s="191" t="s">
        <v>1184</v>
      </c>
      <c r="D135" s="185"/>
      <c r="E135" s="186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212</v>
      </c>
      <c r="AH135" s="154">
        <v>0</v>
      </c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5">
      <c r="A136" s="161"/>
      <c r="B136" s="162"/>
      <c r="C136" s="191" t="s">
        <v>1375</v>
      </c>
      <c r="D136" s="185"/>
      <c r="E136" s="186">
        <v>-15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212</v>
      </c>
      <c r="AH136" s="154">
        <v>0</v>
      </c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61"/>
      <c r="B137" s="162"/>
      <c r="C137" s="191" t="s">
        <v>1376</v>
      </c>
      <c r="D137" s="185"/>
      <c r="E137" s="186">
        <v>-13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212</v>
      </c>
      <c r="AH137" s="154">
        <v>0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5">
      <c r="A138" s="161"/>
      <c r="B138" s="162"/>
      <c r="C138" s="191" t="s">
        <v>1377</v>
      </c>
      <c r="D138" s="185"/>
      <c r="E138" s="186">
        <v>-17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 t="s">
        <v>212</v>
      </c>
      <c r="AH138" s="154">
        <v>0</v>
      </c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ht="20.399999999999999" outlineLevel="1" x14ac:dyDescent="0.25">
      <c r="A139" s="171">
        <v>27</v>
      </c>
      <c r="B139" s="172" t="s">
        <v>433</v>
      </c>
      <c r="C139" s="181" t="s">
        <v>434</v>
      </c>
      <c r="D139" s="173" t="s">
        <v>298</v>
      </c>
      <c r="E139" s="174">
        <v>608.69749999999999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0.11</v>
      </c>
      <c r="Q139" s="176">
        <f>ROUND(E139*P139,2)</f>
        <v>66.959999999999994</v>
      </c>
      <c r="R139" s="176" t="s">
        <v>435</v>
      </c>
      <c r="S139" s="176" t="s">
        <v>206</v>
      </c>
      <c r="T139" s="177" t="s">
        <v>206</v>
      </c>
      <c r="U139" s="163">
        <v>2.5899999999999999E-2</v>
      </c>
      <c r="V139" s="163">
        <f>ROUND(E139*U139,2)</f>
        <v>15.77</v>
      </c>
      <c r="W139" s="163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207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5">
      <c r="A140" s="161"/>
      <c r="B140" s="162"/>
      <c r="C140" s="191" t="s">
        <v>1352</v>
      </c>
      <c r="D140" s="185"/>
      <c r="E140" s="186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212</v>
      </c>
      <c r="AH140" s="154">
        <v>0</v>
      </c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5">
      <c r="A141" s="161"/>
      <c r="B141" s="162"/>
      <c r="C141" s="191" t="s">
        <v>1378</v>
      </c>
      <c r="D141" s="185"/>
      <c r="E141" s="186">
        <v>1159.6510000000001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212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61"/>
      <c r="B142" s="162"/>
      <c r="C142" s="191" t="s">
        <v>1379</v>
      </c>
      <c r="D142" s="185"/>
      <c r="E142" s="186">
        <v>252.404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212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61"/>
      <c r="B143" s="162"/>
      <c r="C143" s="191" t="s">
        <v>703</v>
      </c>
      <c r="D143" s="185"/>
      <c r="E143" s="186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212</v>
      </c>
      <c r="AH143" s="154">
        <v>0</v>
      </c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5">
      <c r="A144" s="161"/>
      <c r="B144" s="162"/>
      <c r="C144" s="191" t="s">
        <v>1184</v>
      </c>
      <c r="D144" s="185"/>
      <c r="E144" s="186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 t="s">
        <v>212</v>
      </c>
      <c r="AH144" s="154">
        <v>0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5">
      <c r="A145" s="161"/>
      <c r="B145" s="162"/>
      <c r="C145" s="191" t="s">
        <v>1380</v>
      </c>
      <c r="D145" s="185"/>
      <c r="E145" s="186">
        <v>-392.33760000000001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 t="s">
        <v>212</v>
      </c>
      <c r="AH145" s="154">
        <v>0</v>
      </c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5">
      <c r="A146" s="161"/>
      <c r="B146" s="162"/>
      <c r="C146" s="191" t="s">
        <v>1381</v>
      </c>
      <c r="D146" s="185"/>
      <c r="E146" s="186">
        <v>-53.04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212</v>
      </c>
      <c r="AH146" s="154">
        <v>0</v>
      </c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191" t="s">
        <v>1382</v>
      </c>
      <c r="D147" s="185"/>
      <c r="E147" s="186">
        <v>-51.24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212</v>
      </c>
      <c r="AH147" s="154">
        <v>0</v>
      </c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61"/>
      <c r="B148" s="162"/>
      <c r="C148" s="191" t="s">
        <v>1383</v>
      </c>
      <c r="D148" s="185"/>
      <c r="E148" s="186">
        <v>-72.569599999999994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212</v>
      </c>
      <c r="AH148" s="154">
        <v>0</v>
      </c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61"/>
      <c r="B149" s="162"/>
      <c r="C149" s="191" t="s">
        <v>1384</v>
      </c>
      <c r="D149" s="185"/>
      <c r="E149" s="186">
        <v>-3.96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212</v>
      </c>
      <c r="AH149" s="154">
        <v>0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61"/>
      <c r="B150" s="162"/>
      <c r="C150" s="191" t="s">
        <v>1385</v>
      </c>
      <c r="D150" s="185"/>
      <c r="E150" s="186">
        <v>-9.9600000000000009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212</v>
      </c>
      <c r="AH150" s="154">
        <v>0</v>
      </c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61"/>
      <c r="B151" s="162"/>
      <c r="C151" s="191" t="s">
        <v>1386</v>
      </c>
      <c r="D151" s="185"/>
      <c r="E151" s="186">
        <v>-11.2143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212</v>
      </c>
      <c r="AH151" s="154">
        <v>0</v>
      </c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61"/>
      <c r="B152" s="162"/>
      <c r="C152" s="191" t="s">
        <v>1387</v>
      </c>
      <c r="D152" s="185"/>
      <c r="E152" s="186">
        <v>-111.19799999999999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212</v>
      </c>
      <c r="AH152" s="154">
        <v>0</v>
      </c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5">
      <c r="A153" s="161"/>
      <c r="B153" s="162"/>
      <c r="C153" s="191" t="s">
        <v>1388</v>
      </c>
      <c r="D153" s="185"/>
      <c r="E153" s="186">
        <v>-43.2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212</v>
      </c>
      <c r="AH153" s="154">
        <v>0</v>
      </c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91" t="s">
        <v>1389</v>
      </c>
      <c r="D154" s="185"/>
      <c r="E154" s="186">
        <v>-41.468000000000004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212</v>
      </c>
      <c r="AH154" s="154">
        <v>0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61"/>
      <c r="B155" s="162"/>
      <c r="C155" s="191" t="s">
        <v>1390</v>
      </c>
      <c r="D155" s="185"/>
      <c r="E155" s="186">
        <v>-5.49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 t="s">
        <v>212</v>
      </c>
      <c r="AH155" s="154">
        <v>0</v>
      </c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191" t="s">
        <v>1391</v>
      </c>
      <c r="D156" s="185"/>
      <c r="E156" s="186">
        <v>-0.24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212</v>
      </c>
      <c r="AH156" s="154">
        <v>0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5">
      <c r="A157" s="161"/>
      <c r="B157" s="162"/>
      <c r="C157" s="191" t="s">
        <v>1392</v>
      </c>
      <c r="D157" s="185"/>
      <c r="E157" s="186">
        <v>-2.96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212</v>
      </c>
      <c r="AH157" s="154">
        <v>0</v>
      </c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5">
      <c r="A158" s="161"/>
      <c r="B158" s="162"/>
      <c r="C158" s="191" t="s">
        <v>1393</v>
      </c>
      <c r="D158" s="185"/>
      <c r="E158" s="186">
        <v>-4.4800000000000004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212</v>
      </c>
      <c r="AH158" s="154">
        <v>0</v>
      </c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ht="20.399999999999999" outlineLevel="1" x14ac:dyDescent="0.25">
      <c r="A159" s="171">
        <v>28</v>
      </c>
      <c r="B159" s="172" t="s">
        <v>445</v>
      </c>
      <c r="C159" s="181" t="s">
        <v>446</v>
      </c>
      <c r="D159" s="173" t="s">
        <v>298</v>
      </c>
      <c r="E159" s="174">
        <v>1125.9725000000001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0.33</v>
      </c>
      <c r="Q159" s="176">
        <f>ROUND(E159*P159,2)</f>
        <v>371.57</v>
      </c>
      <c r="R159" s="176" t="s">
        <v>435</v>
      </c>
      <c r="S159" s="176" t="s">
        <v>206</v>
      </c>
      <c r="T159" s="177" t="s">
        <v>206</v>
      </c>
      <c r="U159" s="163">
        <v>0.06</v>
      </c>
      <c r="V159" s="163">
        <f>ROUND(E159*U159,2)</f>
        <v>67.56</v>
      </c>
      <c r="W159" s="163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207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5">
      <c r="A160" s="161"/>
      <c r="B160" s="162"/>
      <c r="C160" s="191" t="s">
        <v>1352</v>
      </c>
      <c r="D160" s="185"/>
      <c r="E160" s="186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212</v>
      </c>
      <c r="AH160" s="154">
        <v>0</v>
      </c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61"/>
      <c r="B161" s="162"/>
      <c r="C161" s="191" t="s">
        <v>1394</v>
      </c>
      <c r="D161" s="185"/>
      <c r="E161" s="186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212</v>
      </c>
      <c r="AH161" s="154">
        <v>0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61"/>
      <c r="B162" s="162"/>
      <c r="C162" s="191" t="s">
        <v>1378</v>
      </c>
      <c r="D162" s="185"/>
      <c r="E162" s="186">
        <v>1159.6510000000001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212</v>
      </c>
      <c r="AH162" s="154">
        <v>0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5">
      <c r="A163" s="161"/>
      <c r="B163" s="162"/>
      <c r="C163" s="191" t="s">
        <v>1379</v>
      </c>
      <c r="D163" s="185"/>
      <c r="E163" s="186">
        <v>252.404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212</v>
      </c>
      <c r="AH163" s="154">
        <v>0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61"/>
      <c r="B164" s="162"/>
      <c r="C164" s="191" t="s">
        <v>1184</v>
      </c>
      <c r="D164" s="185"/>
      <c r="E164" s="186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212</v>
      </c>
      <c r="AH164" s="154">
        <v>0</v>
      </c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5">
      <c r="A165" s="161"/>
      <c r="B165" s="162"/>
      <c r="C165" s="191" t="s">
        <v>1380</v>
      </c>
      <c r="D165" s="185"/>
      <c r="E165" s="186">
        <v>-392.33760000000001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 t="s">
        <v>212</v>
      </c>
      <c r="AH165" s="154">
        <v>0</v>
      </c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5">
      <c r="A166" s="161"/>
      <c r="B166" s="162"/>
      <c r="C166" s="191" t="s">
        <v>1381</v>
      </c>
      <c r="D166" s="185"/>
      <c r="E166" s="186">
        <v>-53.04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212</v>
      </c>
      <c r="AH166" s="154">
        <v>0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61"/>
      <c r="B167" s="162"/>
      <c r="C167" s="191" t="s">
        <v>1382</v>
      </c>
      <c r="D167" s="185"/>
      <c r="E167" s="186">
        <v>-51.24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212</v>
      </c>
      <c r="AH167" s="154">
        <v>0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5">
      <c r="A168" s="161"/>
      <c r="B168" s="162"/>
      <c r="C168" s="191" t="s">
        <v>1383</v>
      </c>
      <c r="D168" s="185"/>
      <c r="E168" s="186">
        <v>-72.569599999999994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212</v>
      </c>
      <c r="AH168" s="154">
        <v>0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61"/>
      <c r="B169" s="162"/>
      <c r="C169" s="191" t="s">
        <v>1384</v>
      </c>
      <c r="D169" s="185"/>
      <c r="E169" s="186">
        <v>-3.96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212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5">
      <c r="A170" s="161"/>
      <c r="B170" s="162"/>
      <c r="C170" s="191" t="s">
        <v>1385</v>
      </c>
      <c r="D170" s="185"/>
      <c r="E170" s="186">
        <v>-9.9600000000000009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212</v>
      </c>
      <c r="AH170" s="154">
        <v>0</v>
      </c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5">
      <c r="A171" s="161"/>
      <c r="B171" s="162"/>
      <c r="C171" s="191" t="s">
        <v>1386</v>
      </c>
      <c r="D171" s="185"/>
      <c r="E171" s="186">
        <v>-11.2143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212</v>
      </c>
      <c r="AH171" s="154">
        <v>0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5">
      <c r="A172" s="161"/>
      <c r="B172" s="162"/>
      <c r="C172" s="191" t="s">
        <v>1387</v>
      </c>
      <c r="D172" s="185"/>
      <c r="E172" s="186">
        <v>-111.19799999999999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 t="s">
        <v>212</v>
      </c>
      <c r="AH172" s="154">
        <v>0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5">
      <c r="A173" s="161"/>
      <c r="B173" s="162"/>
      <c r="C173" s="191" t="s">
        <v>1388</v>
      </c>
      <c r="D173" s="185"/>
      <c r="E173" s="186">
        <v>-43.2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212</v>
      </c>
      <c r="AH173" s="154">
        <v>0</v>
      </c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61"/>
      <c r="B174" s="162"/>
      <c r="C174" s="191" t="s">
        <v>1389</v>
      </c>
      <c r="D174" s="185"/>
      <c r="E174" s="186">
        <v>-41.468000000000004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 t="s">
        <v>212</v>
      </c>
      <c r="AH174" s="154">
        <v>0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5">
      <c r="A175" s="161"/>
      <c r="B175" s="162"/>
      <c r="C175" s="191" t="s">
        <v>1390</v>
      </c>
      <c r="D175" s="185"/>
      <c r="E175" s="186">
        <v>-5.49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212</v>
      </c>
      <c r="AH175" s="154">
        <v>0</v>
      </c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5">
      <c r="A176" s="161"/>
      <c r="B176" s="162"/>
      <c r="C176" s="191" t="s">
        <v>1391</v>
      </c>
      <c r="D176" s="185"/>
      <c r="E176" s="186">
        <v>-0.24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 t="s">
        <v>212</v>
      </c>
      <c r="AH176" s="154">
        <v>0</v>
      </c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5">
      <c r="A177" s="161"/>
      <c r="B177" s="162"/>
      <c r="C177" s="191" t="s">
        <v>1392</v>
      </c>
      <c r="D177" s="185"/>
      <c r="E177" s="186">
        <v>-2.96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212</v>
      </c>
      <c r="AH177" s="154">
        <v>0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91" t="s">
        <v>1393</v>
      </c>
      <c r="D178" s="185"/>
      <c r="E178" s="186">
        <v>-4.4800000000000004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 t="s">
        <v>212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5">
      <c r="A179" s="161"/>
      <c r="B179" s="162"/>
      <c r="C179" s="191" t="s">
        <v>703</v>
      </c>
      <c r="D179" s="185"/>
      <c r="E179" s="186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 t="s">
        <v>212</v>
      </c>
      <c r="AH179" s="154">
        <v>0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5">
      <c r="A180" s="161"/>
      <c r="B180" s="162"/>
      <c r="C180" s="191" t="s">
        <v>1395</v>
      </c>
      <c r="D180" s="185"/>
      <c r="E180" s="186">
        <v>612.13499999999999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212</v>
      </c>
      <c r="AH180" s="154">
        <v>0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5">
      <c r="A181" s="161"/>
      <c r="B181" s="162"/>
      <c r="C181" s="191" t="s">
        <v>1184</v>
      </c>
      <c r="D181" s="185"/>
      <c r="E181" s="186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212</v>
      </c>
      <c r="AH181" s="154">
        <v>0</v>
      </c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5">
      <c r="A182" s="161"/>
      <c r="B182" s="162"/>
      <c r="C182" s="191" t="s">
        <v>1370</v>
      </c>
      <c r="D182" s="185"/>
      <c r="E182" s="186">
        <v>-30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 t="s">
        <v>212</v>
      </c>
      <c r="AH182" s="154">
        <v>0</v>
      </c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5">
      <c r="A183" s="161"/>
      <c r="B183" s="162"/>
      <c r="C183" s="191" t="s">
        <v>1371</v>
      </c>
      <c r="D183" s="185"/>
      <c r="E183" s="186">
        <v>-44.16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212</v>
      </c>
      <c r="AH183" s="154">
        <v>0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91" t="s">
        <v>1372</v>
      </c>
      <c r="D184" s="185"/>
      <c r="E184" s="186">
        <v>-20.7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212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ht="20.399999999999999" outlineLevel="1" x14ac:dyDescent="0.25">
      <c r="A185" s="171">
        <v>29</v>
      </c>
      <c r="B185" s="172" t="s">
        <v>1042</v>
      </c>
      <c r="C185" s="181" t="s">
        <v>1043</v>
      </c>
      <c r="D185" s="173" t="s">
        <v>298</v>
      </c>
      <c r="E185" s="174">
        <v>740.11009999999999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6">
        <v>0</v>
      </c>
      <c r="O185" s="176">
        <f>ROUND(E185*N185,2)</f>
        <v>0</v>
      </c>
      <c r="P185" s="176">
        <v>0.44</v>
      </c>
      <c r="Q185" s="176">
        <f>ROUND(E185*P185,2)</f>
        <v>325.64999999999998</v>
      </c>
      <c r="R185" s="176" t="s">
        <v>435</v>
      </c>
      <c r="S185" s="176" t="s">
        <v>206</v>
      </c>
      <c r="T185" s="177" t="s">
        <v>206</v>
      </c>
      <c r="U185" s="163">
        <v>7.2999999999999995E-2</v>
      </c>
      <c r="V185" s="163">
        <f>ROUND(E185*U185,2)</f>
        <v>54.03</v>
      </c>
      <c r="W185" s="163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207</v>
      </c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91" t="s">
        <v>1352</v>
      </c>
      <c r="D186" s="185"/>
      <c r="E186" s="186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 t="s">
        <v>212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5">
      <c r="A187" s="161"/>
      <c r="B187" s="162"/>
      <c r="C187" s="191" t="s">
        <v>1396</v>
      </c>
      <c r="D187" s="185"/>
      <c r="E187" s="186">
        <v>1410.02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 t="s">
        <v>212</v>
      </c>
      <c r="AH187" s="154">
        <v>0</v>
      </c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5">
      <c r="A188" s="161"/>
      <c r="B188" s="162"/>
      <c r="C188" s="191" t="s">
        <v>703</v>
      </c>
      <c r="D188" s="185"/>
      <c r="E188" s="186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212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5">
      <c r="A189" s="161"/>
      <c r="B189" s="162"/>
      <c r="C189" s="191" t="s">
        <v>1184</v>
      </c>
      <c r="D189" s="185"/>
      <c r="E189" s="186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 t="s">
        <v>212</v>
      </c>
      <c r="AH189" s="154">
        <v>0</v>
      </c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61"/>
      <c r="B190" s="162"/>
      <c r="C190" s="191" t="s">
        <v>1380</v>
      </c>
      <c r="D190" s="185"/>
      <c r="E190" s="186">
        <v>-392.33760000000001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 t="s">
        <v>212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5">
      <c r="A191" s="161"/>
      <c r="B191" s="162"/>
      <c r="C191" s="191" t="s">
        <v>1381</v>
      </c>
      <c r="D191" s="185"/>
      <c r="E191" s="186">
        <v>-53.04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 t="s">
        <v>212</v>
      </c>
      <c r="AH191" s="154">
        <v>0</v>
      </c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5">
      <c r="A192" s="161"/>
      <c r="B192" s="162"/>
      <c r="C192" s="191" t="s">
        <v>1382</v>
      </c>
      <c r="D192" s="185"/>
      <c r="E192" s="186">
        <v>-51.24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212</v>
      </c>
      <c r="AH192" s="154">
        <v>0</v>
      </c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5">
      <c r="A193" s="161"/>
      <c r="B193" s="162"/>
      <c r="C193" s="191" t="s">
        <v>1386</v>
      </c>
      <c r="D193" s="185"/>
      <c r="E193" s="186">
        <v>-11.2143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 t="s">
        <v>212</v>
      </c>
      <c r="AH193" s="154">
        <v>0</v>
      </c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5">
      <c r="A194" s="161"/>
      <c r="B194" s="162"/>
      <c r="C194" s="191" t="s">
        <v>1387</v>
      </c>
      <c r="D194" s="185"/>
      <c r="E194" s="186">
        <v>-111.19799999999999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 t="s">
        <v>212</v>
      </c>
      <c r="AH194" s="154">
        <v>0</v>
      </c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5">
      <c r="A195" s="161"/>
      <c r="B195" s="162"/>
      <c r="C195" s="191" t="s">
        <v>1388</v>
      </c>
      <c r="D195" s="185"/>
      <c r="E195" s="186">
        <v>-43.2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212</v>
      </c>
      <c r="AH195" s="154">
        <v>0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5">
      <c r="A196" s="161"/>
      <c r="B196" s="162"/>
      <c r="C196" s="191" t="s">
        <v>1391</v>
      </c>
      <c r="D196" s="185"/>
      <c r="E196" s="186">
        <v>-0.24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212</v>
      </c>
      <c r="AH196" s="154">
        <v>0</v>
      </c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5">
      <c r="A197" s="161"/>
      <c r="B197" s="162"/>
      <c r="C197" s="191" t="s">
        <v>1392</v>
      </c>
      <c r="D197" s="185"/>
      <c r="E197" s="186">
        <v>-2.96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212</v>
      </c>
      <c r="AH197" s="154">
        <v>0</v>
      </c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5">
      <c r="A198" s="161"/>
      <c r="B198" s="162"/>
      <c r="C198" s="191" t="s">
        <v>1393</v>
      </c>
      <c r="D198" s="185"/>
      <c r="E198" s="186">
        <v>-4.4800000000000004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212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ht="20.399999999999999" outlineLevel="1" x14ac:dyDescent="0.25">
      <c r="A199" s="171">
        <v>30</v>
      </c>
      <c r="B199" s="172" t="s">
        <v>449</v>
      </c>
      <c r="C199" s="181" t="s">
        <v>450</v>
      </c>
      <c r="D199" s="173" t="s">
        <v>451</v>
      </c>
      <c r="E199" s="174">
        <v>920.07003999999995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</v>
      </c>
      <c r="O199" s="176">
        <f>ROUND(E199*N199,2)</f>
        <v>0</v>
      </c>
      <c r="P199" s="176">
        <v>0</v>
      </c>
      <c r="Q199" s="176">
        <f>ROUND(E199*P199,2)</f>
        <v>0</v>
      </c>
      <c r="R199" s="176" t="s">
        <v>435</v>
      </c>
      <c r="S199" s="176" t="s">
        <v>206</v>
      </c>
      <c r="T199" s="177" t="s">
        <v>206</v>
      </c>
      <c r="U199" s="163">
        <v>0.01</v>
      </c>
      <c r="V199" s="163">
        <f>ROUND(E199*U199,2)</f>
        <v>9.1999999999999993</v>
      </c>
      <c r="W199" s="163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452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5">
      <c r="A200" s="161"/>
      <c r="B200" s="162"/>
      <c r="C200" s="191" t="s">
        <v>453</v>
      </c>
      <c r="D200" s="185"/>
      <c r="E200" s="186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212</v>
      </c>
      <c r="AH200" s="154">
        <v>0</v>
      </c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5">
      <c r="A201" s="161"/>
      <c r="B201" s="162"/>
      <c r="C201" s="191" t="s">
        <v>1397</v>
      </c>
      <c r="D201" s="185"/>
      <c r="E201" s="186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212</v>
      </c>
      <c r="AH201" s="154">
        <v>0</v>
      </c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5">
      <c r="A202" s="161"/>
      <c r="B202" s="162"/>
      <c r="C202" s="191" t="s">
        <v>1398</v>
      </c>
      <c r="D202" s="185"/>
      <c r="E202" s="186">
        <v>920.07003999999995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 t="s">
        <v>212</v>
      </c>
      <c r="AH202" s="154">
        <v>0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5">
      <c r="A203" s="171">
        <v>31</v>
      </c>
      <c r="B203" s="172" t="s">
        <v>456</v>
      </c>
      <c r="C203" s="181" t="s">
        <v>457</v>
      </c>
      <c r="D203" s="173" t="s">
        <v>451</v>
      </c>
      <c r="E203" s="174">
        <v>8280.6304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21</v>
      </c>
      <c r="M203" s="176">
        <f>G203*(1+L203/100)</f>
        <v>0</v>
      </c>
      <c r="N203" s="176">
        <v>0</v>
      </c>
      <c r="O203" s="176">
        <f>ROUND(E203*N203,2)</f>
        <v>0</v>
      </c>
      <c r="P203" s="176">
        <v>0</v>
      </c>
      <c r="Q203" s="176">
        <f>ROUND(E203*P203,2)</f>
        <v>0</v>
      </c>
      <c r="R203" s="176" t="s">
        <v>435</v>
      </c>
      <c r="S203" s="176" t="s">
        <v>206</v>
      </c>
      <c r="T203" s="177" t="s">
        <v>206</v>
      </c>
      <c r="U203" s="163">
        <v>0</v>
      </c>
      <c r="V203" s="163">
        <f>ROUND(E203*U203,2)</f>
        <v>0</v>
      </c>
      <c r="W203" s="163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 t="s">
        <v>452</v>
      </c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5">
      <c r="A204" s="161"/>
      <c r="B204" s="162"/>
      <c r="C204" s="191" t="s">
        <v>453</v>
      </c>
      <c r="D204" s="185"/>
      <c r="E204" s="186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 t="s">
        <v>212</v>
      </c>
      <c r="AH204" s="154">
        <v>0</v>
      </c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5">
      <c r="A205" s="161"/>
      <c r="B205" s="162"/>
      <c r="C205" s="191" t="s">
        <v>1397</v>
      </c>
      <c r="D205" s="185"/>
      <c r="E205" s="186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 t="s">
        <v>212</v>
      </c>
      <c r="AH205" s="154">
        <v>0</v>
      </c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5">
      <c r="A206" s="161"/>
      <c r="B206" s="162"/>
      <c r="C206" s="191" t="s">
        <v>1399</v>
      </c>
      <c r="D206" s="185"/>
      <c r="E206" s="186">
        <v>8280.6304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 t="s">
        <v>212</v>
      </c>
      <c r="AH206" s="154">
        <v>0</v>
      </c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5">
      <c r="A207" s="171">
        <v>32</v>
      </c>
      <c r="B207" s="172" t="s">
        <v>459</v>
      </c>
      <c r="C207" s="181" t="s">
        <v>460</v>
      </c>
      <c r="D207" s="173" t="s">
        <v>451</v>
      </c>
      <c r="E207" s="174">
        <v>920.07003999999995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0</v>
      </c>
      <c r="O207" s="176">
        <f>ROUND(E207*N207,2)</f>
        <v>0</v>
      </c>
      <c r="P207" s="176">
        <v>0</v>
      </c>
      <c r="Q207" s="176">
        <f>ROUND(E207*P207,2)</f>
        <v>0</v>
      </c>
      <c r="R207" s="176" t="s">
        <v>461</v>
      </c>
      <c r="S207" s="176" t="s">
        <v>206</v>
      </c>
      <c r="T207" s="177" t="s">
        <v>206</v>
      </c>
      <c r="U207" s="163">
        <v>0</v>
      </c>
      <c r="V207" s="163">
        <f>ROUND(E207*U207,2)</f>
        <v>0</v>
      </c>
      <c r="W207" s="163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 t="s">
        <v>452</v>
      </c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5">
      <c r="A208" s="161"/>
      <c r="B208" s="162"/>
      <c r="C208" s="191" t="s">
        <v>453</v>
      </c>
      <c r="D208" s="185"/>
      <c r="E208" s="186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 t="s">
        <v>212</v>
      </c>
      <c r="AH208" s="154">
        <v>0</v>
      </c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5">
      <c r="A209" s="161"/>
      <c r="B209" s="162"/>
      <c r="C209" s="191" t="s">
        <v>1397</v>
      </c>
      <c r="D209" s="185"/>
      <c r="E209" s="186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 t="s">
        <v>212</v>
      </c>
      <c r="AH209" s="154">
        <v>0</v>
      </c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5">
      <c r="A210" s="161"/>
      <c r="B210" s="162"/>
      <c r="C210" s="191" t="s">
        <v>1398</v>
      </c>
      <c r="D210" s="185"/>
      <c r="E210" s="186">
        <v>920.07003999999995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 t="s">
        <v>212</v>
      </c>
      <c r="AH210" s="154">
        <v>0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x14ac:dyDescent="0.25">
      <c r="A211" s="165" t="s">
        <v>161</v>
      </c>
      <c r="B211" s="166" t="s">
        <v>95</v>
      </c>
      <c r="C211" s="180" t="s">
        <v>96</v>
      </c>
      <c r="D211" s="167"/>
      <c r="E211" s="168"/>
      <c r="F211" s="169"/>
      <c r="G211" s="169">
        <f>SUMIF(AG212:AG264,"&lt;&gt;NOR",G212:G264)</f>
        <v>0</v>
      </c>
      <c r="H211" s="169"/>
      <c r="I211" s="169">
        <f>SUM(I212:I264)</f>
        <v>0</v>
      </c>
      <c r="J211" s="169"/>
      <c r="K211" s="169">
        <f>SUM(K212:K264)</f>
        <v>0</v>
      </c>
      <c r="L211" s="169"/>
      <c r="M211" s="169">
        <f>SUM(M212:M264)</f>
        <v>0</v>
      </c>
      <c r="N211" s="169"/>
      <c r="O211" s="169">
        <f>SUM(O212:O264)</f>
        <v>0</v>
      </c>
      <c r="P211" s="169"/>
      <c r="Q211" s="169">
        <f>SUM(Q212:Q264)</f>
        <v>200.87</v>
      </c>
      <c r="R211" s="169"/>
      <c r="S211" s="169"/>
      <c r="T211" s="170"/>
      <c r="U211" s="164"/>
      <c r="V211" s="164">
        <f>SUM(V212:V264)</f>
        <v>289.2</v>
      </c>
      <c r="W211" s="164"/>
      <c r="AG211" t="s">
        <v>162</v>
      </c>
    </row>
    <row r="212" spans="1:60" outlineLevel="1" x14ac:dyDescent="0.25">
      <c r="A212" s="171">
        <v>33</v>
      </c>
      <c r="B212" s="172" t="s">
        <v>462</v>
      </c>
      <c r="C212" s="181" t="s">
        <v>463</v>
      </c>
      <c r="D212" s="173" t="s">
        <v>298</v>
      </c>
      <c r="E212" s="174">
        <v>608.69749999999999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0.24199999999999999</v>
      </c>
      <c r="Q212" s="176">
        <f>ROUND(E212*P212,2)</f>
        <v>147.30000000000001</v>
      </c>
      <c r="R212" s="176" t="s">
        <v>435</v>
      </c>
      <c r="S212" s="176" t="s">
        <v>206</v>
      </c>
      <c r="T212" s="177" t="s">
        <v>206</v>
      </c>
      <c r="U212" s="163">
        <v>0.39979999999999999</v>
      </c>
      <c r="V212" s="163">
        <f>ROUND(E212*U212,2)</f>
        <v>243.36</v>
      </c>
      <c r="W212" s="163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 t="s">
        <v>396</v>
      </c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5">
      <c r="A213" s="161"/>
      <c r="B213" s="162"/>
      <c r="C213" s="191" t="s">
        <v>1352</v>
      </c>
      <c r="D213" s="185"/>
      <c r="E213" s="186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 t="s">
        <v>212</v>
      </c>
      <c r="AH213" s="154">
        <v>0</v>
      </c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5">
      <c r="A214" s="161"/>
      <c r="B214" s="162"/>
      <c r="C214" s="191" t="s">
        <v>1378</v>
      </c>
      <c r="D214" s="185"/>
      <c r="E214" s="186">
        <v>1159.6510000000001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 t="s">
        <v>212</v>
      </c>
      <c r="AH214" s="154">
        <v>0</v>
      </c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5">
      <c r="A215" s="161"/>
      <c r="B215" s="162"/>
      <c r="C215" s="191" t="s">
        <v>1379</v>
      </c>
      <c r="D215" s="185"/>
      <c r="E215" s="186">
        <v>252.404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 t="s">
        <v>212</v>
      </c>
      <c r="AH215" s="154">
        <v>0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5">
      <c r="A216" s="161"/>
      <c r="B216" s="162"/>
      <c r="C216" s="191" t="s">
        <v>703</v>
      </c>
      <c r="D216" s="185"/>
      <c r="E216" s="186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 t="s">
        <v>212</v>
      </c>
      <c r="AH216" s="154">
        <v>0</v>
      </c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5">
      <c r="A217" s="161"/>
      <c r="B217" s="162"/>
      <c r="C217" s="191" t="s">
        <v>1184</v>
      </c>
      <c r="D217" s="185"/>
      <c r="E217" s="186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 t="s">
        <v>212</v>
      </c>
      <c r="AH217" s="154">
        <v>0</v>
      </c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5">
      <c r="A218" s="161"/>
      <c r="B218" s="162"/>
      <c r="C218" s="191" t="s">
        <v>1380</v>
      </c>
      <c r="D218" s="185"/>
      <c r="E218" s="186">
        <v>-392.33760000000001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 t="s">
        <v>212</v>
      </c>
      <c r="AH218" s="154">
        <v>0</v>
      </c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5">
      <c r="A219" s="161"/>
      <c r="B219" s="162"/>
      <c r="C219" s="191" t="s">
        <v>1381</v>
      </c>
      <c r="D219" s="185"/>
      <c r="E219" s="186">
        <v>-53.04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 t="s">
        <v>212</v>
      </c>
      <c r="AH219" s="154">
        <v>0</v>
      </c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5">
      <c r="A220" s="161"/>
      <c r="B220" s="162"/>
      <c r="C220" s="191" t="s">
        <v>1382</v>
      </c>
      <c r="D220" s="185"/>
      <c r="E220" s="186">
        <v>-51.24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 t="s">
        <v>212</v>
      </c>
      <c r="AH220" s="154">
        <v>0</v>
      </c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5">
      <c r="A221" s="161"/>
      <c r="B221" s="162"/>
      <c r="C221" s="191" t="s">
        <v>1383</v>
      </c>
      <c r="D221" s="185"/>
      <c r="E221" s="186">
        <v>-72.569599999999994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 t="s">
        <v>212</v>
      </c>
      <c r="AH221" s="154">
        <v>0</v>
      </c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5">
      <c r="A222" s="161"/>
      <c r="B222" s="162"/>
      <c r="C222" s="191" t="s">
        <v>1384</v>
      </c>
      <c r="D222" s="185"/>
      <c r="E222" s="186">
        <v>-3.96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 t="s">
        <v>212</v>
      </c>
      <c r="AH222" s="154">
        <v>0</v>
      </c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5">
      <c r="A223" s="161"/>
      <c r="B223" s="162"/>
      <c r="C223" s="191" t="s">
        <v>1385</v>
      </c>
      <c r="D223" s="185"/>
      <c r="E223" s="186">
        <v>-9.9600000000000009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 t="s">
        <v>212</v>
      </c>
      <c r="AH223" s="154">
        <v>0</v>
      </c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5">
      <c r="A224" s="161"/>
      <c r="B224" s="162"/>
      <c r="C224" s="191" t="s">
        <v>1386</v>
      </c>
      <c r="D224" s="185"/>
      <c r="E224" s="186">
        <v>-11.2143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 t="s">
        <v>212</v>
      </c>
      <c r="AH224" s="154">
        <v>0</v>
      </c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5">
      <c r="A225" s="161"/>
      <c r="B225" s="162"/>
      <c r="C225" s="191" t="s">
        <v>1387</v>
      </c>
      <c r="D225" s="185"/>
      <c r="E225" s="186">
        <v>-111.19799999999999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 t="s">
        <v>212</v>
      </c>
      <c r="AH225" s="154">
        <v>0</v>
      </c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5">
      <c r="A226" s="161"/>
      <c r="B226" s="162"/>
      <c r="C226" s="191" t="s">
        <v>1388</v>
      </c>
      <c r="D226" s="185"/>
      <c r="E226" s="186">
        <v>-43.2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 t="s">
        <v>212</v>
      </c>
      <c r="AH226" s="154">
        <v>0</v>
      </c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5">
      <c r="A227" s="161"/>
      <c r="B227" s="162"/>
      <c r="C227" s="191" t="s">
        <v>1389</v>
      </c>
      <c r="D227" s="185"/>
      <c r="E227" s="186">
        <v>-41.468000000000004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 t="s">
        <v>212</v>
      </c>
      <c r="AH227" s="154">
        <v>0</v>
      </c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5">
      <c r="A228" s="161"/>
      <c r="B228" s="162"/>
      <c r="C228" s="191" t="s">
        <v>1390</v>
      </c>
      <c r="D228" s="185"/>
      <c r="E228" s="186">
        <v>-5.49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 t="s">
        <v>212</v>
      </c>
      <c r="AH228" s="154">
        <v>0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5">
      <c r="A229" s="161"/>
      <c r="B229" s="162"/>
      <c r="C229" s="191" t="s">
        <v>1391</v>
      </c>
      <c r="D229" s="185"/>
      <c r="E229" s="186">
        <v>-0.24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 t="s">
        <v>212</v>
      </c>
      <c r="AH229" s="154">
        <v>0</v>
      </c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5">
      <c r="A230" s="161"/>
      <c r="B230" s="162"/>
      <c r="C230" s="191" t="s">
        <v>1392</v>
      </c>
      <c r="D230" s="185"/>
      <c r="E230" s="186">
        <v>-2.96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 t="s">
        <v>212</v>
      </c>
      <c r="AH230" s="154">
        <v>0</v>
      </c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5">
      <c r="A231" s="161"/>
      <c r="B231" s="162"/>
      <c r="C231" s="191" t="s">
        <v>1393</v>
      </c>
      <c r="D231" s="185"/>
      <c r="E231" s="186">
        <v>-4.4800000000000004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 t="s">
        <v>212</v>
      </c>
      <c r="AH231" s="154">
        <v>0</v>
      </c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ht="20.399999999999999" outlineLevel="1" x14ac:dyDescent="0.25">
      <c r="A232" s="171">
        <v>34</v>
      </c>
      <c r="B232" s="172" t="s">
        <v>464</v>
      </c>
      <c r="C232" s="181" t="s">
        <v>465</v>
      </c>
      <c r="D232" s="173" t="s">
        <v>298</v>
      </c>
      <c r="E232" s="174">
        <v>608.69749999999999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6">
        <v>0</v>
      </c>
      <c r="O232" s="176">
        <f>ROUND(E232*N232,2)</f>
        <v>0</v>
      </c>
      <c r="P232" s="176">
        <v>8.7999999999999995E-2</v>
      </c>
      <c r="Q232" s="176">
        <f>ROUND(E232*P232,2)</f>
        <v>53.57</v>
      </c>
      <c r="R232" s="176" t="s">
        <v>435</v>
      </c>
      <c r="S232" s="176" t="s">
        <v>206</v>
      </c>
      <c r="T232" s="177" t="s">
        <v>206</v>
      </c>
      <c r="U232" s="163">
        <v>7.1999999999999995E-2</v>
      </c>
      <c r="V232" s="163">
        <f>ROUND(E232*U232,2)</f>
        <v>43.83</v>
      </c>
      <c r="W232" s="163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 t="s">
        <v>207</v>
      </c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ht="21" outlineLevel="1" x14ac:dyDescent="0.25">
      <c r="A233" s="161"/>
      <c r="B233" s="162"/>
      <c r="C233" s="263" t="s">
        <v>466</v>
      </c>
      <c r="D233" s="264"/>
      <c r="E233" s="264"/>
      <c r="F233" s="264"/>
      <c r="G233" s="264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 t="s">
        <v>209</v>
      </c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78" t="str">
        <f>C233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5">
      <c r="A234" s="161"/>
      <c r="B234" s="162"/>
      <c r="C234" s="191" t="s">
        <v>1352</v>
      </c>
      <c r="D234" s="185"/>
      <c r="E234" s="186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 t="s">
        <v>212</v>
      </c>
      <c r="AH234" s="154">
        <v>0</v>
      </c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5">
      <c r="A235" s="161"/>
      <c r="B235" s="162"/>
      <c r="C235" s="191" t="s">
        <v>1378</v>
      </c>
      <c r="D235" s="185"/>
      <c r="E235" s="186">
        <v>1159.6510000000001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 t="s">
        <v>212</v>
      </c>
      <c r="AH235" s="154">
        <v>0</v>
      </c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5">
      <c r="A236" s="161"/>
      <c r="B236" s="162"/>
      <c r="C236" s="191" t="s">
        <v>1379</v>
      </c>
      <c r="D236" s="185"/>
      <c r="E236" s="186">
        <v>252.404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 t="s">
        <v>212</v>
      </c>
      <c r="AH236" s="154">
        <v>0</v>
      </c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outlineLevel="1" x14ac:dyDescent="0.25">
      <c r="A237" s="161"/>
      <c r="B237" s="162"/>
      <c r="C237" s="191" t="s">
        <v>703</v>
      </c>
      <c r="D237" s="185"/>
      <c r="E237" s="186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 t="s">
        <v>212</v>
      </c>
      <c r="AH237" s="154">
        <v>0</v>
      </c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5">
      <c r="A238" s="161"/>
      <c r="B238" s="162"/>
      <c r="C238" s="191" t="s">
        <v>1184</v>
      </c>
      <c r="D238" s="185"/>
      <c r="E238" s="186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 t="s">
        <v>212</v>
      </c>
      <c r="AH238" s="154">
        <v>0</v>
      </c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5">
      <c r="A239" s="161"/>
      <c r="B239" s="162"/>
      <c r="C239" s="191" t="s">
        <v>1380</v>
      </c>
      <c r="D239" s="185"/>
      <c r="E239" s="186">
        <v>-392.33760000000001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 t="s">
        <v>212</v>
      </c>
      <c r="AH239" s="154">
        <v>0</v>
      </c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 x14ac:dyDescent="0.25">
      <c r="A240" s="161"/>
      <c r="B240" s="162"/>
      <c r="C240" s="191" t="s">
        <v>1381</v>
      </c>
      <c r="D240" s="185"/>
      <c r="E240" s="186">
        <v>-53.04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 t="s">
        <v>212</v>
      </c>
      <c r="AH240" s="154">
        <v>0</v>
      </c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5">
      <c r="A241" s="161"/>
      <c r="B241" s="162"/>
      <c r="C241" s="191" t="s">
        <v>1382</v>
      </c>
      <c r="D241" s="185"/>
      <c r="E241" s="186">
        <v>-51.24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 t="s">
        <v>212</v>
      </c>
      <c r="AH241" s="154">
        <v>0</v>
      </c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5">
      <c r="A242" s="161"/>
      <c r="B242" s="162"/>
      <c r="C242" s="191" t="s">
        <v>1383</v>
      </c>
      <c r="D242" s="185"/>
      <c r="E242" s="186">
        <v>-72.569599999999994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 t="s">
        <v>212</v>
      </c>
      <c r="AH242" s="154">
        <v>0</v>
      </c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5">
      <c r="A243" s="161"/>
      <c r="B243" s="162"/>
      <c r="C243" s="191" t="s">
        <v>1384</v>
      </c>
      <c r="D243" s="185"/>
      <c r="E243" s="186">
        <v>-3.96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 t="s">
        <v>212</v>
      </c>
      <c r="AH243" s="154">
        <v>0</v>
      </c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5">
      <c r="A244" s="161"/>
      <c r="B244" s="162"/>
      <c r="C244" s="191" t="s">
        <v>1385</v>
      </c>
      <c r="D244" s="185"/>
      <c r="E244" s="186">
        <v>-9.9600000000000009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 t="s">
        <v>212</v>
      </c>
      <c r="AH244" s="154">
        <v>0</v>
      </c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5">
      <c r="A245" s="161"/>
      <c r="B245" s="162"/>
      <c r="C245" s="191" t="s">
        <v>1386</v>
      </c>
      <c r="D245" s="185"/>
      <c r="E245" s="186">
        <v>-11.2143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 t="s">
        <v>212</v>
      </c>
      <c r="AH245" s="154">
        <v>0</v>
      </c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5">
      <c r="A246" s="161"/>
      <c r="B246" s="162"/>
      <c r="C246" s="191" t="s">
        <v>1387</v>
      </c>
      <c r="D246" s="185"/>
      <c r="E246" s="186">
        <v>-111.19799999999999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 t="s">
        <v>212</v>
      </c>
      <c r="AH246" s="154">
        <v>0</v>
      </c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5">
      <c r="A247" s="161"/>
      <c r="B247" s="162"/>
      <c r="C247" s="191" t="s">
        <v>1388</v>
      </c>
      <c r="D247" s="185"/>
      <c r="E247" s="186">
        <v>-43.2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 t="s">
        <v>212</v>
      </c>
      <c r="AH247" s="154">
        <v>0</v>
      </c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5">
      <c r="A248" s="161"/>
      <c r="B248" s="162"/>
      <c r="C248" s="191" t="s">
        <v>1389</v>
      </c>
      <c r="D248" s="185"/>
      <c r="E248" s="186">
        <v>-41.468000000000004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 t="s">
        <v>212</v>
      </c>
      <c r="AH248" s="154">
        <v>0</v>
      </c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5">
      <c r="A249" s="161"/>
      <c r="B249" s="162"/>
      <c r="C249" s="191" t="s">
        <v>1390</v>
      </c>
      <c r="D249" s="185"/>
      <c r="E249" s="186">
        <v>-5.49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 t="s">
        <v>212</v>
      </c>
      <c r="AH249" s="154">
        <v>0</v>
      </c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5">
      <c r="A250" s="161"/>
      <c r="B250" s="162"/>
      <c r="C250" s="191" t="s">
        <v>1391</v>
      </c>
      <c r="D250" s="185"/>
      <c r="E250" s="186">
        <v>-0.24</v>
      </c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 t="s">
        <v>212</v>
      </c>
      <c r="AH250" s="154">
        <v>0</v>
      </c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5">
      <c r="A251" s="161"/>
      <c r="B251" s="162"/>
      <c r="C251" s="191" t="s">
        <v>1392</v>
      </c>
      <c r="D251" s="185"/>
      <c r="E251" s="186">
        <v>-2.96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 t="s">
        <v>212</v>
      </c>
      <c r="AH251" s="154">
        <v>0</v>
      </c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5">
      <c r="A252" s="161"/>
      <c r="B252" s="162"/>
      <c r="C252" s="191" t="s">
        <v>1393</v>
      </c>
      <c r="D252" s="185"/>
      <c r="E252" s="186">
        <v>-4.4800000000000004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 t="s">
        <v>212</v>
      </c>
      <c r="AH252" s="154">
        <v>0</v>
      </c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ht="20.399999999999999" outlineLevel="1" x14ac:dyDescent="0.25">
      <c r="A253" s="171">
        <v>35</v>
      </c>
      <c r="B253" s="172" t="s">
        <v>449</v>
      </c>
      <c r="C253" s="181" t="s">
        <v>450</v>
      </c>
      <c r="D253" s="173" t="s">
        <v>451</v>
      </c>
      <c r="E253" s="174">
        <v>200.87018</v>
      </c>
      <c r="F253" s="175"/>
      <c r="G253" s="176">
        <f>ROUND(E253*F253,2)</f>
        <v>0</v>
      </c>
      <c r="H253" s="175"/>
      <c r="I253" s="176">
        <f>ROUND(E253*H253,2)</f>
        <v>0</v>
      </c>
      <c r="J253" s="175"/>
      <c r="K253" s="176">
        <f>ROUND(E253*J253,2)</f>
        <v>0</v>
      </c>
      <c r="L253" s="176">
        <v>21</v>
      </c>
      <c r="M253" s="176">
        <f>G253*(1+L253/100)</f>
        <v>0</v>
      </c>
      <c r="N253" s="176">
        <v>0</v>
      </c>
      <c r="O253" s="176">
        <f>ROUND(E253*N253,2)</f>
        <v>0</v>
      </c>
      <c r="P253" s="176">
        <v>0</v>
      </c>
      <c r="Q253" s="176">
        <f>ROUND(E253*P253,2)</f>
        <v>0</v>
      </c>
      <c r="R253" s="176" t="s">
        <v>435</v>
      </c>
      <c r="S253" s="176" t="s">
        <v>206</v>
      </c>
      <c r="T253" s="177" t="s">
        <v>206</v>
      </c>
      <c r="U253" s="163">
        <v>0.01</v>
      </c>
      <c r="V253" s="163">
        <f>ROUND(E253*U253,2)</f>
        <v>2.0099999999999998</v>
      </c>
      <c r="W253" s="163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 t="s">
        <v>452</v>
      </c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5">
      <c r="A254" s="161"/>
      <c r="B254" s="162"/>
      <c r="C254" s="191" t="s">
        <v>453</v>
      </c>
      <c r="D254" s="185"/>
      <c r="E254" s="186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 t="s">
        <v>212</v>
      </c>
      <c r="AH254" s="154">
        <v>0</v>
      </c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5">
      <c r="A255" s="161"/>
      <c r="B255" s="162"/>
      <c r="C255" s="191" t="s">
        <v>1400</v>
      </c>
      <c r="D255" s="185"/>
      <c r="E255" s="186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 t="s">
        <v>212</v>
      </c>
      <c r="AH255" s="154">
        <v>0</v>
      </c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5">
      <c r="A256" s="161"/>
      <c r="B256" s="162"/>
      <c r="C256" s="191" t="s">
        <v>1401</v>
      </c>
      <c r="D256" s="185"/>
      <c r="E256" s="186">
        <v>200.87018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 t="s">
        <v>212</v>
      </c>
      <c r="AH256" s="154">
        <v>0</v>
      </c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 x14ac:dyDescent="0.25">
      <c r="A257" s="171">
        <v>36</v>
      </c>
      <c r="B257" s="172" t="s">
        <v>456</v>
      </c>
      <c r="C257" s="181" t="s">
        <v>457</v>
      </c>
      <c r="D257" s="173" t="s">
        <v>451</v>
      </c>
      <c r="E257" s="174">
        <v>1807.83158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6">
        <v>0</v>
      </c>
      <c r="O257" s="176">
        <f>ROUND(E257*N257,2)</f>
        <v>0</v>
      </c>
      <c r="P257" s="176">
        <v>0</v>
      </c>
      <c r="Q257" s="176">
        <f>ROUND(E257*P257,2)</f>
        <v>0</v>
      </c>
      <c r="R257" s="176" t="s">
        <v>435</v>
      </c>
      <c r="S257" s="176" t="s">
        <v>206</v>
      </c>
      <c r="T257" s="177" t="s">
        <v>206</v>
      </c>
      <c r="U257" s="163">
        <v>0</v>
      </c>
      <c r="V257" s="163">
        <f>ROUND(E257*U257,2)</f>
        <v>0</v>
      </c>
      <c r="W257" s="163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 t="s">
        <v>452</v>
      </c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5">
      <c r="A258" s="161"/>
      <c r="B258" s="162"/>
      <c r="C258" s="191" t="s">
        <v>453</v>
      </c>
      <c r="D258" s="185"/>
      <c r="E258" s="186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 t="s">
        <v>212</v>
      </c>
      <c r="AH258" s="154">
        <v>0</v>
      </c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5">
      <c r="A259" s="161"/>
      <c r="B259" s="162"/>
      <c r="C259" s="191" t="s">
        <v>1400</v>
      </c>
      <c r="D259" s="185"/>
      <c r="E259" s="186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 t="s">
        <v>212</v>
      </c>
      <c r="AH259" s="154">
        <v>0</v>
      </c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5">
      <c r="A260" s="161"/>
      <c r="B260" s="162"/>
      <c r="C260" s="191" t="s">
        <v>1402</v>
      </c>
      <c r="D260" s="185"/>
      <c r="E260" s="186">
        <v>1807.83158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 t="s">
        <v>212</v>
      </c>
      <c r="AH260" s="154">
        <v>0</v>
      </c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5">
      <c r="A261" s="171">
        <v>37</v>
      </c>
      <c r="B261" s="172" t="s">
        <v>470</v>
      </c>
      <c r="C261" s="181" t="s">
        <v>471</v>
      </c>
      <c r="D261" s="173" t="s">
        <v>451</v>
      </c>
      <c r="E261" s="174">
        <v>200.87018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0</v>
      </c>
      <c r="O261" s="176">
        <f>ROUND(E261*N261,2)</f>
        <v>0</v>
      </c>
      <c r="P261" s="176">
        <v>0</v>
      </c>
      <c r="Q261" s="176">
        <f>ROUND(E261*P261,2)</f>
        <v>0</v>
      </c>
      <c r="R261" s="176" t="s">
        <v>461</v>
      </c>
      <c r="S261" s="176" t="s">
        <v>206</v>
      </c>
      <c r="T261" s="177" t="s">
        <v>206</v>
      </c>
      <c r="U261" s="163">
        <v>0</v>
      </c>
      <c r="V261" s="163">
        <f>ROUND(E261*U261,2)</f>
        <v>0</v>
      </c>
      <c r="W261" s="163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 t="s">
        <v>472</v>
      </c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5">
      <c r="A262" s="161"/>
      <c r="B262" s="162"/>
      <c r="C262" s="191" t="s">
        <v>453</v>
      </c>
      <c r="D262" s="185"/>
      <c r="E262" s="186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 t="s">
        <v>212</v>
      </c>
      <c r="AH262" s="154">
        <v>0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5">
      <c r="A263" s="161"/>
      <c r="B263" s="162"/>
      <c r="C263" s="191" t="s">
        <v>1400</v>
      </c>
      <c r="D263" s="185"/>
      <c r="E263" s="186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 t="s">
        <v>212</v>
      </c>
      <c r="AH263" s="154">
        <v>0</v>
      </c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5">
      <c r="A264" s="161"/>
      <c r="B264" s="162"/>
      <c r="C264" s="191" t="s">
        <v>1401</v>
      </c>
      <c r="D264" s="185"/>
      <c r="E264" s="186">
        <v>200.87018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 t="s">
        <v>212</v>
      </c>
      <c r="AH264" s="154">
        <v>0</v>
      </c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x14ac:dyDescent="0.25">
      <c r="A265" s="165" t="s">
        <v>161</v>
      </c>
      <c r="B265" s="166" t="s">
        <v>97</v>
      </c>
      <c r="C265" s="180" t="s">
        <v>98</v>
      </c>
      <c r="D265" s="167"/>
      <c r="E265" s="168"/>
      <c r="F265" s="169"/>
      <c r="G265" s="169">
        <f>SUMIF(AG266:AG277,"&lt;&gt;NOR",G266:G277)</f>
        <v>0</v>
      </c>
      <c r="H265" s="169"/>
      <c r="I265" s="169">
        <f>SUM(I266:I277)</f>
        <v>0</v>
      </c>
      <c r="J265" s="169"/>
      <c r="K265" s="169">
        <f>SUM(K266:K277)</f>
        <v>0</v>
      </c>
      <c r="L265" s="169"/>
      <c r="M265" s="169">
        <f>SUM(M266:M277)</f>
        <v>0</v>
      </c>
      <c r="N265" s="169"/>
      <c r="O265" s="169">
        <f>SUM(O266:O277)</f>
        <v>98.899999999999991</v>
      </c>
      <c r="P265" s="169"/>
      <c r="Q265" s="169">
        <f>SUM(Q266:Q277)</f>
        <v>0</v>
      </c>
      <c r="R265" s="169"/>
      <c r="S265" s="169"/>
      <c r="T265" s="170"/>
      <c r="U265" s="164"/>
      <c r="V265" s="164">
        <f>SUM(V266:V277)</f>
        <v>74.33</v>
      </c>
      <c r="W265" s="164"/>
      <c r="AG265" t="s">
        <v>162</v>
      </c>
    </row>
    <row r="266" spans="1:60" outlineLevel="1" x14ac:dyDescent="0.25">
      <c r="A266" s="171">
        <v>38</v>
      </c>
      <c r="B266" s="172" t="s">
        <v>1403</v>
      </c>
      <c r="C266" s="181" t="s">
        <v>1404</v>
      </c>
      <c r="D266" s="173" t="s">
        <v>244</v>
      </c>
      <c r="E266" s="174">
        <v>57.24738</v>
      </c>
      <c r="F266" s="175"/>
      <c r="G266" s="176">
        <f>ROUND(E266*F266,2)</f>
        <v>0</v>
      </c>
      <c r="H266" s="175"/>
      <c r="I266" s="176">
        <f>ROUND(E266*H266,2)</f>
        <v>0</v>
      </c>
      <c r="J266" s="175"/>
      <c r="K266" s="176">
        <f>ROUND(E266*J266,2)</f>
        <v>0</v>
      </c>
      <c r="L266" s="176">
        <v>21</v>
      </c>
      <c r="M266" s="176">
        <f>G266*(1+L266/100)</f>
        <v>0</v>
      </c>
      <c r="N266" s="176">
        <v>1.665</v>
      </c>
      <c r="O266" s="176">
        <f>ROUND(E266*N266,2)</f>
        <v>95.32</v>
      </c>
      <c r="P266" s="176">
        <v>0</v>
      </c>
      <c r="Q266" s="176">
        <f>ROUND(E266*P266,2)</f>
        <v>0</v>
      </c>
      <c r="R266" s="176" t="s">
        <v>1405</v>
      </c>
      <c r="S266" s="176" t="s">
        <v>206</v>
      </c>
      <c r="T266" s="177" t="s">
        <v>206</v>
      </c>
      <c r="U266" s="163">
        <v>0.92</v>
      </c>
      <c r="V266" s="163">
        <f>ROUND(E266*U266,2)</f>
        <v>52.67</v>
      </c>
      <c r="W266" s="163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 t="s">
        <v>207</v>
      </c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5">
      <c r="A267" s="161"/>
      <c r="B267" s="162"/>
      <c r="C267" s="263" t="s">
        <v>1406</v>
      </c>
      <c r="D267" s="264"/>
      <c r="E267" s="264"/>
      <c r="F267" s="264"/>
      <c r="G267" s="264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 t="s">
        <v>209</v>
      </c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5">
      <c r="A268" s="161"/>
      <c r="B268" s="162"/>
      <c r="C268" s="191" t="s">
        <v>1318</v>
      </c>
      <c r="D268" s="185"/>
      <c r="E268" s="186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 t="s">
        <v>212</v>
      </c>
      <c r="AH268" s="154">
        <v>0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5">
      <c r="A269" s="161"/>
      <c r="B269" s="162"/>
      <c r="C269" s="191" t="s">
        <v>1319</v>
      </c>
      <c r="D269" s="185"/>
      <c r="E269" s="186">
        <v>51.38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 t="s">
        <v>212</v>
      </c>
      <c r="AH269" s="154">
        <v>0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5">
      <c r="A270" s="161"/>
      <c r="B270" s="162"/>
      <c r="C270" s="191" t="s">
        <v>1320</v>
      </c>
      <c r="D270" s="185"/>
      <c r="E270" s="186">
        <v>9.2680000000000007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 t="s">
        <v>212</v>
      </c>
      <c r="AH270" s="154">
        <v>0</v>
      </c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5">
      <c r="A271" s="161"/>
      <c r="B271" s="162"/>
      <c r="C271" s="191" t="s">
        <v>1407</v>
      </c>
      <c r="D271" s="185"/>
      <c r="E271" s="186">
        <v>-3.40062</v>
      </c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 t="s">
        <v>212</v>
      </c>
      <c r="AH271" s="154">
        <v>0</v>
      </c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5">
      <c r="A272" s="171">
        <v>39</v>
      </c>
      <c r="B272" s="172" t="s">
        <v>1408</v>
      </c>
      <c r="C272" s="181" t="s">
        <v>1409</v>
      </c>
      <c r="D272" s="173" t="s">
        <v>226</v>
      </c>
      <c r="E272" s="174">
        <v>433.2</v>
      </c>
      <c r="F272" s="175"/>
      <c r="G272" s="176">
        <f>ROUND(E272*F272,2)</f>
        <v>0</v>
      </c>
      <c r="H272" s="175"/>
      <c r="I272" s="176">
        <f>ROUND(E272*H272,2)</f>
        <v>0</v>
      </c>
      <c r="J272" s="175"/>
      <c r="K272" s="176">
        <f>ROUND(E272*J272,2)</f>
        <v>0</v>
      </c>
      <c r="L272" s="176">
        <v>21</v>
      </c>
      <c r="M272" s="176">
        <f>G272*(1+L272/100)</f>
        <v>0</v>
      </c>
      <c r="N272" s="176">
        <v>7.77E-3</v>
      </c>
      <c r="O272" s="176">
        <f>ROUND(E272*N272,2)</f>
        <v>3.37</v>
      </c>
      <c r="P272" s="176">
        <v>0</v>
      </c>
      <c r="Q272" s="176">
        <f>ROUND(E272*P272,2)</f>
        <v>0</v>
      </c>
      <c r="R272" s="176"/>
      <c r="S272" s="176" t="s">
        <v>206</v>
      </c>
      <c r="T272" s="177" t="s">
        <v>206</v>
      </c>
      <c r="U272" s="163">
        <v>0.05</v>
      </c>
      <c r="V272" s="163">
        <f>ROUND(E272*U272,2)</f>
        <v>21.66</v>
      </c>
      <c r="W272" s="163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 t="s">
        <v>207</v>
      </c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5">
      <c r="A273" s="161"/>
      <c r="B273" s="162"/>
      <c r="C273" s="191" t="s">
        <v>1318</v>
      </c>
      <c r="D273" s="185"/>
      <c r="E273" s="186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 t="s">
        <v>212</v>
      </c>
      <c r="AH273" s="154">
        <v>0</v>
      </c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5">
      <c r="A274" s="161"/>
      <c r="B274" s="162"/>
      <c r="C274" s="191" t="s">
        <v>1410</v>
      </c>
      <c r="D274" s="185"/>
      <c r="E274" s="186">
        <v>367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 t="s">
        <v>212</v>
      </c>
      <c r="AH274" s="154">
        <v>0</v>
      </c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5">
      <c r="A275" s="161"/>
      <c r="B275" s="162"/>
      <c r="C275" s="191" t="s">
        <v>1411</v>
      </c>
      <c r="D275" s="185"/>
      <c r="E275" s="186">
        <v>66.2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 t="s">
        <v>212</v>
      </c>
      <c r="AH275" s="154">
        <v>0</v>
      </c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5">
      <c r="A276" s="171">
        <v>40</v>
      </c>
      <c r="B276" s="172" t="s">
        <v>493</v>
      </c>
      <c r="C276" s="181" t="s">
        <v>1412</v>
      </c>
      <c r="D276" s="173" t="s">
        <v>226</v>
      </c>
      <c r="E276" s="174">
        <v>446.19600000000003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>
        <v>4.8000000000000001E-4</v>
      </c>
      <c r="O276" s="176">
        <f>ROUND(E276*N276,2)</f>
        <v>0.21</v>
      </c>
      <c r="P276" s="176">
        <v>0</v>
      </c>
      <c r="Q276" s="176">
        <f>ROUND(E276*P276,2)</f>
        <v>0</v>
      </c>
      <c r="R276" s="176" t="s">
        <v>495</v>
      </c>
      <c r="S276" s="176" t="s">
        <v>206</v>
      </c>
      <c r="T276" s="177" t="s">
        <v>206</v>
      </c>
      <c r="U276" s="163">
        <v>0</v>
      </c>
      <c r="V276" s="163">
        <f>ROUND(E276*U276,2)</f>
        <v>0</v>
      </c>
      <c r="W276" s="163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 t="s">
        <v>496</v>
      </c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5">
      <c r="A277" s="161"/>
      <c r="B277" s="162"/>
      <c r="C277" s="191" t="s">
        <v>1413</v>
      </c>
      <c r="D277" s="185"/>
      <c r="E277" s="186">
        <v>446.19600000000003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 t="s">
        <v>212</v>
      </c>
      <c r="AH277" s="154">
        <v>0</v>
      </c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x14ac:dyDescent="0.25">
      <c r="A278" s="165" t="s">
        <v>161</v>
      </c>
      <c r="B278" s="166" t="s">
        <v>99</v>
      </c>
      <c r="C278" s="180" t="s">
        <v>100</v>
      </c>
      <c r="D278" s="167"/>
      <c r="E278" s="168"/>
      <c r="F278" s="169"/>
      <c r="G278" s="169">
        <f>SUMIF(AG279:AG280,"&lt;&gt;NOR",G279:G280)</f>
        <v>0</v>
      </c>
      <c r="H278" s="169"/>
      <c r="I278" s="169">
        <f>SUM(I279:I280)</f>
        <v>0</v>
      </c>
      <c r="J278" s="169"/>
      <c r="K278" s="169">
        <f>SUM(K279:K280)</f>
        <v>0</v>
      </c>
      <c r="L278" s="169"/>
      <c r="M278" s="169">
        <f>SUM(M279:M280)</f>
        <v>0</v>
      </c>
      <c r="N278" s="169"/>
      <c r="O278" s="169">
        <f>SUM(O279:O280)</f>
        <v>8.51</v>
      </c>
      <c r="P278" s="169"/>
      <c r="Q278" s="169">
        <f>SUM(Q279:Q280)</f>
        <v>0</v>
      </c>
      <c r="R278" s="169"/>
      <c r="S278" s="169"/>
      <c r="T278" s="170"/>
      <c r="U278" s="164"/>
      <c r="V278" s="164">
        <f>SUM(V279:V280)</f>
        <v>5.93</v>
      </c>
      <c r="W278" s="164"/>
      <c r="AG278" t="s">
        <v>162</v>
      </c>
    </row>
    <row r="279" spans="1:60" outlineLevel="1" x14ac:dyDescent="0.25">
      <c r="A279" s="171">
        <v>41</v>
      </c>
      <c r="B279" s="172" t="s">
        <v>518</v>
      </c>
      <c r="C279" s="181" t="s">
        <v>1414</v>
      </c>
      <c r="D279" s="173" t="s">
        <v>244</v>
      </c>
      <c r="E279" s="174">
        <v>4.5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6">
        <v>1.8907700000000001</v>
      </c>
      <c r="O279" s="176">
        <f>ROUND(E279*N279,2)</f>
        <v>8.51</v>
      </c>
      <c r="P279" s="176">
        <v>0</v>
      </c>
      <c r="Q279" s="176">
        <f>ROUND(E279*P279,2)</f>
        <v>0</v>
      </c>
      <c r="R279" s="176"/>
      <c r="S279" s="176" t="s">
        <v>206</v>
      </c>
      <c r="T279" s="177" t="s">
        <v>206</v>
      </c>
      <c r="U279" s="163">
        <v>1.3169999999999999</v>
      </c>
      <c r="V279" s="163">
        <f>ROUND(E279*U279,2)</f>
        <v>5.93</v>
      </c>
      <c r="W279" s="163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 t="s">
        <v>207</v>
      </c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5">
      <c r="A280" s="161"/>
      <c r="B280" s="162"/>
      <c r="C280" s="191" t="s">
        <v>1415</v>
      </c>
      <c r="D280" s="185"/>
      <c r="E280" s="186">
        <v>4.5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 t="s">
        <v>212</v>
      </c>
      <c r="AH280" s="154">
        <v>0</v>
      </c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x14ac:dyDescent="0.25">
      <c r="A281" s="165" t="s">
        <v>161</v>
      </c>
      <c r="B281" s="166" t="s">
        <v>101</v>
      </c>
      <c r="C281" s="180" t="s">
        <v>77</v>
      </c>
      <c r="D281" s="167"/>
      <c r="E281" s="168"/>
      <c r="F281" s="169"/>
      <c r="G281" s="169">
        <f>SUMIF(AG282:AG354,"&lt;&gt;NOR",G282:G354)</f>
        <v>0</v>
      </c>
      <c r="H281" s="169"/>
      <c r="I281" s="169">
        <f>SUM(I282:I354)</f>
        <v>0</v>
      </c>
      <c r="J281" s="169"/>
      <c r="K281" s="169">
        <f>SUM(K282:K354)</f>
        <v>0</v>
      </c>
      <c r="L281" s="169"/>
      <c r="M281" s="169">
        <f>SUM(M282:M354)</f>
        <v>0</v>
      </c>
      <c r="N281" s="169"/>
      <c r="O281" s="169">
        <f>SUM(O282:O354)</f>
        <v>2397.8799999999987</v>
      </c>
      <c r="P281" s="169"/>
      <c r="Q281" s="169">
        <f>SUM(Q282:Q354)</f>
        <v>0</v>
      </c>
      <c r="R281" s="169"/>
      <c r="S281" s="169"/>
      <c r="T281" s="170"/>
      <c r="U281" s="164"/>
      <c r="V281" s="164">
        <f>SUM(V282:V354)</f>
        <v>644.61999999999989</v>
      </c>
      <c r="W281" s="164"/>
      <c r="AG281" t="s">
        <v>162</v>
      </c>
    </row>
    <row r="282" spans="1:60" ht="20.399999999999999" outlineLevel="1" x14ac:dyDescent="0.25">
      <c r="A282" s="171">
        <v>42</v>
      </c>
      <c r="B282" s="172" t="s">
        <v>1416</v>
      </c>
      <c r="C282" s="181" t="s">
        <v>1417</v>
      </c>
      <c r="D282" s="173" t="s">
        <v>298</v>
      </c>
      <c r="E282" s="174">
        <v>1410.02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21</v>
      </c>
      <c r="M282" s="176">
        <f>G282*(1+L282/100)</f>
        <v>0</v>
      </c>
      <c r="N282" s="176">
        <v>0.441</v>
      </c>
      <c r="O282" s="176">
        <f>ROUND(E282*N282,2)</f>
        <v>621.82000000000005</v>
      </c>
      <c r="P282" s="176">
        <v>0</v>
      </c>
      <c r="Q282" s="176">
        <f>ROUND(E282*P282,2)</f>
        <v>0</v>
      </c>
      <c r="R282" s="176" t="s">
        <v>435</v>
      </c>
      <c r="S282" s="176" t="s">
        <v>206</v>
      </c>
      <c r="T282" s="177" t="s">
        <v>206</v>
      </c>
      <c r="U282" s="163">
        <v>2.9000000000000001E-2</v>
      </c>
      <c r="V282" s="163">
        <f>ROUND(E282*U282,2)</f>
        <v>40.89</v>
      </c>
      <c r="W282" s="163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 t="s">
        <v>207</v>
      </c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5">
      <c r="A283" s="161"/>
      <c r="B283" s="162"/>
      <c r="C283" s="191" t="s">
        <v>1418</v>
      </c>
      <c r="D283" s="185"/>
      <c r="E283" s="186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 t="s">
        <v>212</v>
      </c>
      <c r="AH283" s="154">
        <v>0</v>
      </c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5">
      <c r="A284" s="161"/>
      <c r="B284" s="162"/>
      <c r="C284" s="191" t="s">
        <v>1396</v>
      </c>
      <c r="D284" s="185"/>
      <c r="E284" s="186">
        <v>1410.02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 t="s">
        <v>212</v>
      </c>
      <c r="AH284" s="154">
        <v>0</v>
      </c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ht="20.399999999999999" outlineLevel="1" x14ac:dyDescent="0.25">
      <c r="A285" s="171">
        <v>43</v>
      </c>
      <c r="B285" s="172" t="s">
        <v>1419</v>
      </c>
      <c r="C285" s="181" t="s">
        <v>1420</v>
      </c>
      <c r="D285" s="173" t="s">
        <v>298</v>
      </c>
      <c r="E285" s="174">
        <v>1410.02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21</v>
      </c>
      <c r="M285" s="176">
        <f>G285*(1+L285/100)</f>
        <v>0</v>
      </c>
      <c r="N285" s="176">
        <v>0.378</v>
      </c>
      <c r="O285" s="176">
        <f>ROUND(E285*N285,2)</f>
        <v>532.99</v>
      </c>
      <c r="P285" s="176">
        <v>0</v>
      </c>
      <c r="Q285" s="176">
        <f>ROUND(E285*P285,2)</f>
        <v>0</v>
      </c>
      <c r="R285" s="176" t="s">
        <v>435</v>
      </c>
      <c r="S285" s="176" t="s">
        <v>206</v>
      </c>
      <c r="T285" s="177" t="s">
        <v>206</v>
      </c>
      <c r="U285" s="163">
        <v>2.5999999999999999E-2</v>
      </c>
      <c r="V285" s="163">
        <f>ROUND(E285*U285,2)</f>
        <v>36.659999999999997</v>
      </c>
      <c r="W285" s="163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 t="s">
        <v>207</v>
      </c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5">
      <c r="A286" s="161"/>
      <c r="B286" s="162"/>
      <c r="C286" s="191" t="s">
        <v>1418</v>
      </c>
      <c r="D286" s="185"/>
      <c r="E286" s="186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 t="s">
        <v>212</v>
      </c>
      <c r="AH286" s="154">
        <v>0</v>
      </c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5">
      <c r="A287" s="161"/>
      <c r="B287" s="162"/>
      <c r="C287" s="191" t="s">
        <v>1396</v>
      </c>
      <c r="D287" s="185"/>
      <c r="E287" s="186">
        <v>1410.02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 t="s">
        <v>212</v>
      </c>
      <c r="AH287" s="154">
        <v>0</v>
      </c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ht="20.399999999999999" outlineLevel="1" x14ac:dyDescent="0.25">
      <c r="A288" s="171">
        <v>44</v>
      </c>
      <c r="B288" s="172" t="s">
        <v>1421</v>
      </c>
      <c r="C288" s="181" t="s">
        <v>1422</v>
      </c>
      <c r="D288" s="173" t="s">
        <v>298</v>
      </c>
      <c r="E288" s="174">
        <v>910.87900000000002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0.378</v>
      </c>
      <c r="O288" s="176">
        <f>ROUND(E288*N288,2)</f>
        <v>344.31</v>
      </c>
      <c r="P288" s="176">
        <v>0</v>
      </c>
      <c r="Q288" s="176">
        <f>ROUND(E288*P288,2)</f>
        <v>0</v>
      </c>
      <c r="R288" s="176" t="s">
        <v>435</v>
      </c>
      <c r="S288" s="176" t="s">
        <v>206</v>
      </c>
      <c r="T288" s="177" t="s">
        <v>206</v>
      </c>
      <c r="U288" s="163">
        <v>2.5999999999999999E-2</v>
      </c>
      <c r="V288" s="163">
        <f>ROUND(E288*U288,2)</f>
        <v>23.68</v>
      </c>
      <c r="W288" s="163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 t="s">
        <v>207</v>
      </c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5">
      <c r="A289" s="161"/>
      <c r="B289" s="162"/>
      <c r="C289" s="191" t="s">
        <v>1352</v>
      </c>
      <c r="D289" s="185"/>
      <c r="E289" s="186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 t="s">
        <v>212</v>
      </c>
      <c r="AH289" s="154">
        <v>0</v>
      </c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5">
      <c r="A290" s="161"/>
      <c r="B290" s="162"/>
      <c r="C290" s="191" t="s">
        <v>1394</v>
      </c>
      <c r="D290" s="185"/>
      <c r="E290" s="186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 t="s">
        <v>212</v>
      </c>
      <c r="AH290" s="154">
        <v>0</v>
      </c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5">
      <c r="A291" s="161"/>
      <c r="B291" s="162"/>
      <c r="C291" s="191" t="s">
        <v>1423</v>
      </c>
      <c r="D291" s="185"/>
      <c r="E291" s="186">
        <v>298.74400000000003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 t="s">
        <v>212</v>
      </c>
      <c r="AH291" s="154">
        <v>0</v>
      </c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5">
      <c r="A292" s="161"/>
      <c r="B292" s="162"/>
      <c r="C292" s="191" t="s">
        <v>703</v>
      </c>
      <c r="D292" s="185"/>
      <c r="E292" s="186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 t="s">
        <v>212</v>
      </c>
      <c r="AH292" s="154">
        <v>0</v>
      </c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5">
      <c r="A293" s="161"/>
      <c r="B293" s="162"/>
      <c r="C293" s="191" t="s">
        <v>1424</v>
      </c>
      <c r="D293" s="185"/>
      <c r="E293" s="186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 t="s">
        <v>212</v>
      </c>
      <c r="AH293" s="154">
        <v>0</v>
      </c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5">
      <c r="A294" s="161"/>
      <c r="B294" s="162"/>
      <c r="C294" s="191" t="s">
        <v>1395</v>
      </c>
      <c r="D294" s="185"/>
      <c r="E294" s="186">
        <v>612.13499999999999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 t="s">
        <v>212</v>
      </c>
      <c r="AH294" s="154">
        <v>0</v>
      </c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ht="20.399999999999999" outlineLevel="1" x14ac:dyDescent="0.25">
      <c r="A295" s="171">
        <v>45</v>
      </c>
      <c r="B295" s="172" t="s">
        <v>1425</v>
      </c>
      <c r="C295" s="181" t="s">
        <v>1426</v>
      </c>
      <c r="D295" s="173" t="s">
        <v>298</v>
      </c>
      <c r="E295" s="174">
        <v>1159.6510000000001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21</v>
      </c>
      <c r="M295" s="176">
        <f>G295*(1+L295/100)</f>
        <v>0</v>
      </c>
      <c r="N295" s="176">
        <v>0.126</v>
      </c>
      <c r="O295" s="176">
        <f>ROUND(E295*N295,2)</f>
        <v>146.12</v>
      </c>
      <c r="P295" s="176">
        <v>0</v>
      </c>
      <c r="Q295" s="176">
        <f>ROUND(E295*P295,2)</f>
        <v>0</v>
      </c>
      <c r="R295" s="176" t="s">
        <v>435</v>
      </c>
      <c r="S295" s="176" t="s">
        <v>206</v>
      </c>
      <c r="T295" s="177" t="s">
        <v>206</v>
      </c>
      <c r="U295" s="163">
        <v>2.1000000000000001E-2</v>
      </c>
      <c r="V295" s="163">
        <f>ROUND(E295*U295,2)</f>
        <v>24.35</v>
      </c>
      <c r="W295" s="163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 t="s">
        <v>207</v>
      </c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outlineLevel="1" x14ac:dyDescent="0.25">
      <c r="A296" s="161"/>
      <c r="B296" s="162"/>
      <c r="C296" s="191" t="s">
        <v>1418</v>
      </c>
      <c r="D296" s="185"/>
      <c r="E296" s="186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 t="s">
        <v>212</v>
      </c>
      <c r="AH296" s="154">
        <v>0</v>
      </c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5">
      <c r="A297" s="161"/>
      <c r="B297" s="162"/>
      <c r="C297" s="191" t="s">
        <v>1378</v>
      </c>
      <c r="D297" s="185"/>
      <c r="E297" s="186">
        <v>1159.6510000000001</v>
      </c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 t="s">
        <v>212</v>
      </c>
      <c r="AH297" s="154">
        <v>0</v>
      </c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5">
      <c r="A298" s="171">
        <v>46</v>
      </c>
      <c r="B298" s="172" t="s">
        <v>1427</v>
      </c>
      <c r="C298" s="181" t="s">
        <v>1428</v>
      </c>
      <c r="D298" s="173" t="s">
        <v>298</v>
      </c>
      <c r="E298" s="174">
        <v>252.404</v>
      </c>
      <c r="F298" s="175"/>
      <c r="G298" s="176">
        <f>ROUND(E298*F298,2)</f>
        <v>0</v>
      </c>
      <c r="H298" s="175"/>
      <c r="I298" s="176">
        <f>ROUND(E298*H298,2)</f>
        <v>0</v>
      </c>
      <c r="J298" s="175"/>
      <c r="K298" s="176">
        <f>ROUND(E298*J298,2)</f>
        <v>0</v>
      </c>
      <c r="L298" s="176">
        <v>21</v>
      </c>
      <c r="M298" s="176">
        <f>G298*(1+L298/100)</f>
        <v>0</v>
      </c>
      <c r="N298" s="176">
        <v>0.30651</v>
      </c>
      <c r="O298" s="176">
        <f>ROUND(E298*N298,2)</f>
        <v>77.36</v>
      </c>
      <c r="P298" s="176">
        <v>0</v>
      </c>
      <c r="Q298" s="176">
        <f>ROUND(E298*P298,2)</f>
        <v>0</v>
      </c>
      <c r="R298" s="176" t="s">
        <v>435</v>
      </c>
      <c r="S298" s="176" t="s">
        <v>206</v>
      </c>
      <c r="T298" s="177" t="s">
        <v>206</v>
      </c>
      <c r="U298" s="163">
        <v>2.5000000000000001E-2</v>
      </c>
      <c r="V298" s="163">
        <f>ROUND(E298*U298,2)</f>
        <v>6.31</v>
      </c>
      <c r="W298" s="163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 t="s">
        <v>207</v>
      </c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 x14ac:dyDescent="0.25">
      <c r="A299" s="161"/>
      <c r="B299" s="162"/>
      <c r="C299" s="263" t="s">
        <v>1429</v>
      </c>
      <c r="D299" s="264"/>
      <c r="E299" s="264"/>
      <c r="F299" s="264"/>
      <c r="G299" s="264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 t="s">
        <v>209</v>
      </c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5">
      <c r="A300" s="161"/>
      <c r="B300" s="162"/>
      <c r="C300" s="191" t="s">
        <v>1352</v>
      </c>
      <c r="D300" s="185"/>
      <c r="E300" s="186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 t="s">
        <v>212</v>
      </c>
      <c r="AH300" s="154">
        <v>0</v>
      </c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5">
      <c r="A301" s="161"/>
      <c r="B301" s="162"/>
      <c r="C301" s="191" t="s">
        <v>1394</v>
      </c>
      <c r="D301" s="185"/>
      <c r="E301" s="186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 t="s">
        <v>212</v>
      </c>
      <c r="AH301" s="154">
        <v>0</v>
      </c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outlineLevel="1" x14ac:dyDescent="0.25">
      <c r="A302" s="161"/>
      <c r="B302" s="162"/>
      <c r="C302" s="191" t="s">
        <v>1379</v>
      </c>
      <c r="D302" s="185"/>
      <c r="E302" s="186">
        <v>252.404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 t="s">
        <v>212</v>
      </c>
      <c r="AH302" s="154">
        <v>0</v>
      </c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5">
      <c r="A303" s="171">
        <v>47</v>
      </c>
      <c r="B303" s="172" t="s">
        <v>1430</v>
      </c>
      <c r="C303" s="181" t="s">
        <v>1431</v>
      </c>
      <c r="D303" s="173" t="s">
        <v>298</v>
      </c>
      <c r="E303" s="174">
        <v>252.404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6.0099999999999997E-3</v>
      </c>
      <c r="O303" s="176">
        <f>ROUND(E303*N303,2)</f>
        <v>1.52</v>
      </c>
      <c r="P303" s="176">
        <v>0</v>
      </c>
      <c r="Q303" s="176">
        <f>ROUND(E303*P303,2)</f>
        <v>0</v>
      </c>
      <c r="R303" s="176"/>
      <c r="S303" s="176" t="s">
        <v>206</v>
      </c>
      <c r="T303" s="177" t="s">
        <v>206</v>
      </c>
      <c r="U303" s="163">
        <v>4.0000000000000001E-3</v>
      </c>
      <c r="V303" s="163">
        <f>ROUND(E303*U303,2)</f>
        <v>1.01</v>
      </c>
      <c r="W303" s="163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 t="s">
        <v>207</v>
      </c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5">
      <c r="A304" s="161"/>
      <c r="B304" s="162"/>
      <c r="C304" s="252" t="s">
        <v>1432</v>
      </c>
      <c r="D304" s="253"/>
      <c r="E304" s="253"/>
      <c r="F304" s="253"/>
      <c r="G304" s="25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 t="s">
        <v>170</v>
      </c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5">
      <c r="A305" s="161"/>
      <c r="B305" s="162"/>
      <c r="C305" s="191" t="s">
        <v>1433</v>
      </c>
      <c r="D305" s="185"/>
      <c r="E305" s="186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 t="s">
        <v>212</v>
      </c>
      <c r="AH305" s="154">
        <v>0</v>
      </c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5">
      <c r="A306" s="161"/>
      <c r="B306" s="162"/>
      <c r="C306" s="191" t="s">
        <v>1379</v>
      </c>
      <c r="D306" s="185"/>
      <c r="E306" s="186">
        <v>252.404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 t="s">
        <v>212</v>
      </c>
      <c r="AH306" s="154">
        <v>0</v>
      </c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ht="20.399999999999999" outlineLevel="1" x14ac:dyDescent="0.25">
      <c r="A307" s="171">
        <v>48</v>
      </c>
      <c r="B307" s="172" t="s">
        <v>1434</v>
      </c>
      <c r="C307" s="181" t="s">
        <v>1435</v>
      </c>
      <c r="D307" s="173" t="s">
        <v>298</v>
      </c>
      <c r="E307" s="174">
        <v>252.404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0.13188</v>
      </c>
      <c r="O307" s="176">
        <f>ROUND(E307*N307,2)</f>
        <v>33.29</v>
      </c>
      <c r="P307" s="176">
        <v>0</v>
      </c>
      <c r="Q307" s="176">
        <f>ROUND(E307*P307,2)</f>
        <v>0</v>
      </c>
      <c r="R307" s="176" t="s">
        <v>435</v>
      </c>
      <c r="S307" s="176" t="s">
        <v>206</v>
      </c>
      <c r="T307" s="177" t="s">
        <v>206</v>
      </c>
      <c r="U307" s="163">
        <v>2.1000000000000001E-2</v>
      </c>
      <c r="V307" s="163">
        <f>ROUND(E307*U307,2)</f>
        <v>5.3</v>
      </c>
      <c r="W307" s="163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 t="s">
        <v>207</v>
      </c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5">
      <c r="A308" s="161"/>
      <c r="B308" s="162"/>
      <c r="C308" s="263" t="s">
        <v>1436</v>
      </c>
      <c r="D308" s="264"/>
      <c r="E308" s="264"/>
      <c r="F308" s="264"/>
      <c r="G308" s="264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 t="s">
        <v>209</v>
      </c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5">
      <c r="A309" s="161"/>
      <c r="B309" s="162"/>
      <c r="C309" s="191" t="s">
        <v>1352</v>
      </c>
      <c r="D309" s="185"/>
      <c r="E309" s="186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 t="s">
        <v>212</v>
      </c>
      <c r="AH309" s="154">
        <v>0</v>
      </c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5">
      <c r="A310" s="161"/>
      <c r="B310" s="162"/>
      <c r="C310" s="191" t="s">
        <v>1394</v>
      </c>
      <c r="D310" s="185"/>
      <c r="E310" s="186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 t="s">
        <v>212</v>
      </c>
      <c r="AH310" s="154">
        <v>0</v>
      </c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 x14ac:dyDescent="0.25">
      <c r="A311" s="161"/>
      <c r="B311" s="162"/>
      <c r="C311" s="191" t="s">
        <v>1379</v>
      </c>
      <c r="D311" s="185"/>
      <c r="E311" s="186">
        <v>252.404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 t="s">
        <v>212</v>
      </c>
      <c r="AH311" s="154">
        <v>0</v>
      </c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ht="20.399999999999999" outlineLevel="1" x14ac:dyDescent="0.25">
      <c r="A312" s="171">
        <v>49</v>
      </c>
      <c r="B312" s="172" t="s">
        <v>1437</v>
      </c>
      <c r="C312" s="181" t="s">
        <v>1438</v>
      </c>
      <c r="D312" s="173" t="s">
        <v>298</v>
      </c>
      <c r="E312" s="174">
        <v>1159.6510000000001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21</v>
      </c>
      <c r="M312" s="176">
        <f>G312*(1+L312/100)</f>
        <v>0</v>
      </c>
      <c r="N312" s="176">
        <v>0.15826000000000001</v>
      </c>
      <c r="O312" s="176">
        <f>ROUND(E312*N312,2)</f>
        <v>183.53</v>
      </c>
      <c r="P312" s="176">
        <v>0</v>
      </c>
      <c r="Q312" s="176">
        <f>ROUND(E312*P312,2)</f>
        <v>0</v>
      </c>
      <c r="R312" s="176" t="s">
        <v>435</v>
      </c>
      <c r="S312" s="176" t="s">
        <v>206</v>
      </c>
      <c r="T312" s="177" t="s">
        <v>206</v>
      </c>
      <c r="U312" s="163">
        <v>2.4E-2</v>
      </c>
      <c r="V312" s="163">
        <f>ROUND(E312*U312,2)</f>
        <v>27.83</v>
      </c>
      <c r="W312" s="163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 t="s">
        <v>207</v>
      </c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5">
      <c r="A313" s="161"/>
      <c r="B313" s="162"/>
      <c r="C313" s="263" t="s">
        <v>1436</v>
      </c>
      <c r="D313" s="264"/>
      <c r="E313" s="264"/>
      <c r="F313" s="264"/>
      <c r="G313" s="264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 t="s">
        <v>209</v>
      </c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5">
      <c r="A314" s="161"/>
      <c r="B314" s="162"/>
      <c r="C314" s="191" t="s">
        <v>1418</v>
      </c>
      <c r="D314" s="185"/>
      <c r="E314" s="186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 t="s">
        <v>212</v>
      </c>
      <c r="AH314" s="154">
        <v>0</v>
      </c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5">
      <c r="A315" s="161"/>
      <c r="B315" s="162"/>
      <c r="C315" s="191" t="s">
        <v>1378</v>
      </c>
      <c r="D315" s="185"/>
      <c r="E315" s="186">
        <v>1159.6510000000001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 t="s">
        <v>212</v>
      </c>
      <c r="AH315" s="154">
        <v>0</v>
      </c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outlineLevel="1" x14ac:dyDescent="0.25">
      <c r="A316" s="171">
        <v>50</v>
      </c>
      <c r="B316" s="172" t="s">
        <v>1439</v>
      </c>
      <c r="C316" s="181" t="s">
        <v>1440</v>
      </c>
      <c r="D316" s="173" t="s">
        <v>298</v>
      </c>
      <c r="E316" s="174">
        <v>2571.7060000000001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5.0000000000000001E-4</v>
      </c>
      <c r="O316" s="176">
        <f>ROUND(E316*N316,2)</f>
        <v>1.29</v>
      </c>
      <c r="P316" s="176">
        <v>0</v>
      </c>
      <c r="Q316" s="176">
        <f>ROUND(E316*P316,2)</f>
        <v>0</v>
      </c>
      <c r="R316" s="176" t="s">
        <v>435</v>
      </c>
      <c r="S316" s="176" t="s">
        <v>206</v>
      </c>
      <c r="T316" s="177" t="s">
        <v>206</v>
      </c>
      <c r="U316" s="163">
        <v>2E-3</v>
      </c>
      <c r="V316" s="163">
        <f>ROUND(E316*U316,2)</f>
        <v>5.14</v>
      </c>
      <c r="W316" s="163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 t="s">
        <v>207</v>
      </c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5">
      <c r="A317" s="161"/>
      <c r="B317" s="162"/>
      <c r="C317" s="191" t="s">
        <v>436</v>
      </c>
      <c r="D317" s="185"/>
      <c r="E317" s="186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 t="s">
        <v>212</v>
      </c>
      <c r="AH317" s="154">
        <v>0</v>
      </c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5">
      <c r="A318" s="161"/>
      <c r="B318" s="162"/>
      <c r="C318" s="191" t="s">
        <v>1441</v>
      </c>
      <c r="D318" s="185"/>
      <c r="E318" s="186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 t="s">
        <v>212</v>
      </c>
      <c r="AH318" s="154">
        <v>0</v>
      </c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5">
      <c r="A319" s="161"/>
      <c r="B319" s="162"/>
      <c r="C319" s="191" t="s">
        <v>1442</v>
      </c>
      <c r="D319" s="185"/>
      <c r="E319" s="186">
        <v>2319.3020000000001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 t="s">
        <v>212</v>
      </c>
      <c r="AH319" s="154">
        <v>0</v>
      </c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5">
      <c r="A320" s="161"/>
      <c r="B320" s="162"/>
      <c r="C320" s="191" t="s">
        <v>703</v>
      </c>
      <c r="D320" s="185"/>
      <c r="E320" s="186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 t="s">
        <v>212</v>
      </c>
      <c r="AH320" s="154">
        <v>0</v>
      </c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5">
      <c r="A321" s="161"/>
      <c r="B321" s="162"/>
      <c r="C321" s="191" t="s">
        <v>1443</v>
      </c>
      <c r="D321" s="185"/>
      <c r="E321" s="186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 t="s">
        <v>212</v>
      </c>
      <c r="AH321" s="154">
        <v>0</v>
      </c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5">
      <c r="A322" s="161"/>
      <c r="B322" s="162"/>
      <c r="C322" s="191" t="s">
        <v>1379</v>
      </c>
      <c r="D322" s="185"/>
      <c r="E322" s="186">
        <v>252.404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 t="s">
        <v>212</v>
      </c>
      <c r="AH322" s="154">
        <v>0</v>
      </c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ht="20.399999999999999" outlineLevel="1" x14ac:dyDescent="0.25">
      <c r="A323" s="171">
        <v>51</v>
      </c>
      <c r="B323" s="172" t="s">
        <v>1444</v>
      </c>
      <c r="C323" s="181" t="s">
        <v>1445</v>
      </c>
      <c r="D323" s="173" t="s">
        <v>298</v>
      </c>
      <c r="E323" s="174">
        <v>1159.6510000000001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0.15559000000000001</v>
      </c>
      <c r="O323" s="176">
        <f>ROUND(E323*N323,2)</f>
        <v>180.43</v>
      </c>
      <c r="P323" s="176">
        <v>0</v>
      </c>
      <c r="Q323" s="176">
        <f>ROUND(E323*P323,2)</f>
        <v>0</v>
      </c>
      <c r="R323" s="176" t="s">
        <v>435</v>
      </c>
      <c r="S323" s="176" t="s">
        <v>206</v>
      </c>
      <c r="T323" s="177" t="s">
        <v>206</v>
      </c>
      <c r="U323" s="163">
        <v>2.1999999999999999E-2</v>
      </c>
      <c r="V323" s="163">
        <f>ROUND(E323*U323,2)</f>
        <v>25.51</v>
      </c>
      <c r="W323" s="163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 t="s">
        <v>207</v>
      </c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5">
      <c r="A324" s="161"/>
      <c r="B324" s="162"/>
      <c r="C324" s="191" t="s">
        <v>1418</v>
      </c>
      <c r="D324" s="185"/>
      <c r="E324" s="186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 t="s">
        <v>212</v>
      </c>
      <c r="AH324" s="154">
        <v>0</v>
      </c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5">
      <c r="A325" s="161"/>
      <c r="B325" s="162"/>
      <c r="C325" s="191" t="s">
        <v>1378</v>
      </c>
      <c r="D325" s="185"/>
      <c r="E325" s="186">
        <v>1159.6510000000001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 t="s">
        <v>212</v>
      </c>
      <c r="AH325" s="154">
        <v>0</v>
      </c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ht="20.399999999999999" outlineLevel="1" x14ac:dyDescent="0.25">
      <c r="A326" s="171">
        <v>52</v>
      </c>
      <c r="B326" s="172" t="s">
        <v>1446</v>
      </c>
      <c r="C326" s="181" t="s">
        <v>1447</v>
      </c>
      <c r="D326" s="173" t="s">
        <v>298</v>
      </c>
      <c r="E326" s="174">
        <v>1412.0550000000001</v>
      </c>
      <c r="F326" s="175"/>
      <c r="G326" s="176">
        <f>ROUND(E326*F326,2)</f>
        <v>0</v>
      </c>
      <c r="H326" s="175"/>
      <c r="I326" s="176">
        <f>ROUND(E326*H326,2)</f>
        <v>0</v>
      </c>
      <c r="J326" s="175"/>
      <c r="K326" s="176">
        <f>ROUND(E326*J326,2)</f>
        <v>0</v>
      </c>
      <c r="L326" s="176">
        <v>21</v>
      </c>
      <c r="M326" s="176">
        <f>G326*(1+L326/100)</f>
        <v>0</v>
      </c>
      <c r="N326" s="176">
        <v>0.10373</v>
      </c>
      <c r="O326" s="176">
        <f>ROUND(E326*N326,2)</f>
        <v>146.47</v>
      </c>
      <c r="P326" s="176">
        <v>0</v>
      </c>
      <c r="Q326" s="176">
        <f>ROUND(E326*P326,2)</f>
        <v>0</v>
      </c>
      <c r="R326" s="176" t="s">
        <v>435</v>
      </c>
      <c r="S326" s="176" t="s">
        <v>206</v>
      </c>
      <c r="T326" s="177" t="s">
        <v>206</v>
      </c>
      <c r="U326" s="163">
        <v>1.4999999999999999E-2</v>
      </c>
      <c r="V326" s="163">
        <f>ROUND(E326*U326,2)</f>
        <v>21.18</v>
      </c>
      <c r="W326" s="163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 t="s">
        <v>207</v>
      </c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5">
      <c r="A327" s="161"/>
      <c r="B327" s="162"/>
      <c r="C327" s="191" t="s">
        <v>1418</v>
      </c>
      <c r="D327" s="185"/>
      <c r="E327" s="186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 t="s">
        <v>212</v>
      </c>
      <c r="AH327" s="154">
        <v>0</v>
      </c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outlineLevel="1" x14ac:dyDescent="0.25">
      <c r="A328" s="161"/>
      <c r="B328" s="162"/>
      <c r="C328" s="191" t="s">
        <v>1378</v>
      </c>
      <c r="D328" s="185"/>
      <c r="E328" s="186">
        <v>1159.6510000000001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 t="s">
        <v>212</v>
      </c>
      <c r="AH328" s="154">
        <v>0</v>
      </c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outlineLevel="1" x14ac:dyDescent="0.25">
      <c r="A329" s="161"/>
      <c r="B329" s="162"/>
      <c r="C329" s="191" t="s">
        <v>703</v>
      </c>
      <c r="D329" s="185"/>
      <c r="E329" s="186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 t="s">
        <v>212</v>
      </c>
      <c r="AH329" s="154">
        <v>0</v>
      </c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outlineLevel="1" x14ac:dyDescent="0.25">
      <c r="A330" s="161"/>
      <c r="B330" s="162"/>
      <c r="C330" s="191" t="s">
        <v>1352</v>
      </c>
      <c r="D330" s="185"/>
      <c r="E330" s="186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 t="s">
        <v>212</v>
      </c>
      <c r="AH330" s="154">
        <v>0</v>
      </c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5">
      <c r="A331" s="161"/>
      <c r="B331" s="162"/>
      <c r="C331" s="191" t="s">
        <v>1379</v>
      </c>
      <c r="D331" s="185"/>
      <c r="E331" s="186">
        <v>252.404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 t="s">
        <v>212</v>
      </c>
      <c r="AH331" s="154">
        <v>0</v>
      </c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5">
      <c r="A332" s="171">
        <v>53</v>
      </c>
      <c r="B332" s="172" t="s">
        <v>1448</v>
      </c>
      <c r="C332" s="181" t="s">
        <v>1449</v>
      </c>
      <c r="D332" s="173" t="s">
        <v>298</v>
      </c>
      <c r="E332" s="174">
        <v>612.13499999999999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6">
        <v>7.3899999999999993E-2</v>
      </c>
      <c r="O332" s="176">
        <f>ROUND(E332*N332,2)</f>
        <v>45.24</v>
      </c>
      <c r="P332" s="176">
        <v>0</v>
      </c>
      <c r="Q332" s="176">
        <f>ROUND(E332*P332,2)</f>
        <v>0</v>
      </c>
      <c r="R332" s="176" t="s">
        <v>435</v>
      </c>
      <c r="S332" s="176" t="s">
        <v>206</v>
      </c>
      <c r="T332" s="177" t="s">
        <v>206</v>
      </c>
      <c r="U332" s="163">
        <v>0.45200000000000001</v>
      </c>
      <c r="V332" s="163">
        <f>ROUND(E332*U332,2)</f>
        <v>276.69</v>
      </c>
      <c r="W332" s="163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 t="s">
        <v>207</v>
      </c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ht="21" outlineLevel="1" x14ac:dyDescent="0.25">
      <c r="A333" s="161"/>
      <c r="B333" s="162"/>
      <c r="C333" s="263" t="s">
        <v>1450</v>
      </c>
      <c r="D333" s="264"/>
      <c r="E333" s="264"/>
      <c r="F333" s="264"/>
      <c r="G333" s="264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 t="s">
        <v>209</v>
      </c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78" t="str">
        <f>C333</f>
        <v>s provedením lože z kameniva drceného, s vyplněním spár, s dvojitým hutněním a se smetením přebytečného materiálu na krajnici. S dodáním hmot pro lože a výplň spár.</v>
      </c>
      <c r="BB333" s="154"/>
      <c r="BC333" s="154"/>
      <c r="BD333" s="154"/>
      <c r="BE333" s="154"/>
      <c r="BF333" s="154"/>
      <c r="BG333" s="154"/>
      <c r="BH333" s="154"/>
    </row>
    <row r="334" spans="1:60" outlineLevel="1" x14ac:dyDescent="0.25">
      <c r="A334" s="161"/>
      <c r="B334" s="162"/>
      <c r="C334" s="191" t="s">
        <v>1424</v>
      </c>
      <c r="D334" s="185"/>
      <c r="E334" s="186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 t="s">
        <v>212</v>
      </c>
      <c r="AH334" s="154">
        <v>0</v>
      </c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 x14ac:dyDescent="0.25">
      <c r="A335" s="161"/>
      <c r="B335" s="162"/>
      <c r="C335" s="191" t="s">
        <v>1395</v>
      </c>
      <c r="D335" s="185"/>
      <c r="E335" s="186">
        <v>612.13499999999999</v>
      </c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 t="s">
        <v>212</v>
      </c>
      <c r="AH335" s="154">
        <v>0</v>
      </c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5">
      <c r="A336" s="171">
        <v>54</v>
      </c>
      <c r="B336" s="172" t="s">
        <v>1451</v>
      </c>
      <c r="C336" s="181" t="s">
        <v>1452</v>
      </c>
      <c r="D336" s="173" t="s">
        <v>298</v>
      </c>
      <c r="E336" s="174">
        <v>594.87750000000005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21</v>
      </c>
      <c r="M336" s="176">
        <f>G336*(1+L336/100)</f>
        <v>0</v>
      </c>
      <c r="N336" s="176">
        <v>0.12959999999999999</v>
      </c>
      <c r="O336" s="176">
        <f>ROUND(E336*N336,2)</f>
        <v>77.099999999999994</v>
      </c>
      <c r="P336" s="176">
        <v>0</v>
      </c>
      <c r="Q336" s="176">
        <f>ROUND(E336*P336,2)</f>
        <v>0</v>
      </c>
      <c r="R336" s="176" t="s">
        <v>495</v>
      </c>
      <c r="S336" s="176" t="s">
        <v>206</v>
      </c>
      <c r="T336" s="177" t="s">
        <v>206</v>
      </c>
      <c r="U336" s="163">
        <v>0</v>
      </c>
      <c r="V336" s="163">
        <f>ROUND(E336*U336,2)</f>
        <v>0</v>
      </c>
      <c r="W336" s="163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 t="s">
        <v>496</v>
      </c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outlineLevel="1" x14ac:dyDescent="0.25">
      <c r="A337" s="161"/>
      <c r="B337" s="162"/>
      <c r="C337" s="191" t="s">
        <v>1424</v>
      </c>
      <c r="D337" s="185"/>
      <c r="E337" s="186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 t="s">
        <v>212</v>
      </c>
      <c r="AH337" s="154">
        <v>0</v>
      </c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outlineLevel="1" x14ac:dyDescent="0.25">
      <c r="A338" s="161"/>
      <c r="B338" s="162"/>
      <c r="C338" s="192" t="s">
        <v>213</v>
      </c>
      <c r="D338" s="187"/>
      <c r="E338" s="188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 t="s">
        <v>212</v>
      </c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5">
      <c r="A339" s="161"/>
      <c r="B339" s="162"/>
      <c r="C339" s="193" t="s">
        <v>1453</v>
      </c>
      <c r="D339" s="187"/>
      <c r="E339" s="188">
        <v>612.13499999999999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 t="s">
        <v>212</v>
      </c>
      <c r="AH339" s="154">
        <v>2</v>
      </c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5">
      <c r="A340" s="161"/>
      <c r="B340" s="162"/>
      <c r="C340" s="193" t="s">
        <v>1454</v>
      </c>
      <c r="D340" s="187"/>
      <c r="E340" s="188">
        <v>-45.585000000000001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 t="s">
        <v>212</v>
      </c>
      <c r="AH340" s="154">
        <v>2</v>
      </c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5">
      <c r="A341" s="161"/>
      <c r="B341" s="162"/>
      <c r="C341" s="194" t="s">
        <v>287</v>
      </c>
      <c r="D341" s="189"/>
      <c r="E341" s="190">
        <v>566.54999999999995</v>
      </c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 t="s">
        <v>212</v>
      </c>
      <c r="AH341" s="154">
        <v>3</v>
      </c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5">
      <c r="A342" s="161"/>
      <c r="B342" s="162"/>
      <c r="C342" s="192" t="s">
        <v>217</v>
      </c>
      <c r="D342" s="187"/>
      <c r="E342" s="188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 t="s">
        <v>212</v>
      </c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5">
      <c r="A343" s="161"/>
      <c r="B343" s="162"/>
      <c r="C343" s="191" t="s">
        <v>1455</v>
      </c>
      <c r="D343" s="185"/>
      <c r="E343" s="186">
        <v>594.87750000000005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 t="s">
        <v>212</v>
      </c>
      <c r="AH343" s="154">
        <v>0</v>
      </c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ht="20.399999999999999" outlineLevel="1" x14ac:dyDescent="0.25">
      <c r="A344" s="171">
        <v>55</v>
      </c>
      <c r="B344" s="172" t="s">
        <v>1456</v>
      </c>
      <c r="C344" s="181" t="s">
        <v>1457</v>
      </c>
      <c r="D344" s="173" t="s">
        <v>298</v>
      </c>
      <c r="E344" s="174">
        <v>47.864249999999998</v>
      </c>
      <c r="F344" s="175"/>
      <c r="G344" s="176">
        <f>ROUND(E344*F344,2)</f>
        <v>0</v>
      </c>
      <c r="H344" s="175"/>
      <c r="I344" s="176">
        <f>ROUND(E344*H344,2)</f>
        <v>0</v>
      </c>
      <c r="J344" s="175"/>
      <c r="K344" s="176">
        <f>ROUND(E344*J344,2)</f>
        <v>0</v>
      </c>
      <c r="L344" s="176">
        <v>21</v>
      </c>
      <c r="M344" s="176">
        <f>G344*(1+L344/100)</f>
        <v>0</v>
      </c>
      <c r="N344" s="176">
        <v>0.13150000000000001</v>
      </c>
      <c r="O344" s="176">
        <f>ROUND(E344*N344,2)</f>
        <v>6.29</v>
      </c>
      <c r="P344" s="176">
        <v>0</v>
      </c>
      <c r="Q344" s="176">
        <f>ROUND(E344*P344,2)</f>
        <v>0</v>
      </c>
      <c r="R344" s="176" t="s">
        <v>495</v>
      </c>
      <c r="S344" s="176" t="s">
        <v>206</v>
      </c>
      <c r="T344" s="177" t="s">
        <v>206</v>
      </c>
      <c r="U344" s="163">
        <v>0</v>
      </c>
      <c r="V344" s="163">
        <f>ROUND(E344*U344,2)</f>
        <v>0</v>
      </c>
      <c r="W344" s="163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 t="s">
        <v>496</v>
      </c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5">
      <c r="A345" s="161"/>
      <c r="B345" s="162"/>
      <c r="C345" s="191" t="s">
        <v>1424</v>
      </c>
      <c r="D345" s="185"/>
      <c r="E345" s="186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 t="s">
        <v>212</v>
      </c>
      <c r="AH345" s="154">
        <v>0</v>
      </c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outlineLevel="1" x14ac:dyDescent="0.25">
      <c r="A346" s="161"/>
      <c r="B346" s="162"/>
      <c r="C346" s="192" t="s">
        <v>213</v>
      </c>
      <c r="D346" s="187"/>
      <c r="E346" s="188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 t="s">
        <v>212</v>
      </c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5">
      <c r="A347" s="161"/>
      <c r="B347" s="162"/>
      <c r="C347" s="193" t="s">
        <v>1458</v>
      </c>
      <c r="D347" s="187"/>
      <c r="E347" s="188">
        <v>45.585000000000001</v>
      </c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 t="s">
        <v>212</v>
      </c>
      <c r="AH347" s="154">
        <v>2</v>
      </c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5">
      <c r="A348" s="161"/>
      <c r="B348" s="162"/>
      <c r="C348" s="194" t="s">
        <v>287</v>
      </c>
      <c r="D348" s="189"/>
      <c r="E348" s="190">
        <v>45.585000000000001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 t="s">
        <v>212</v>
      </c>
      <c r="AH348" s="154">
        <v>3</v>
      </c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outlineLevel="1" x14ac:dyDescent="0.25">
      <c r="A349" s="161"/>
      <c r="B349" s="162"/>
      <c r="C349" s="192" t="s">
        <v>217</v>
      </c>
      <c r="D349" s="187"/>
      <c r="E349" s="188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 t="s">
        <v>212</v>
      </c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outlineLevel="1" x14ac:dyDescent="0.25">
      <c r="A350" s="161"/>
      <c r="B350" s="162"/>
      <c r="C350" s="191" t="s">
        <v>1459</v>
      </c>
      <c r="D350" s="185"/>
      <c r="E350" s="186">
        <v>47.864249999999998</v>
      </c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 t="s">
        <v>212</v>
      </c>
      <c r="AH350" s="154">
        <v>0</v>
      </c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5">
      <c r="A351" s="171">
        <v>56</v>
      </c>
      <c r="B351" s="172" t="s">
        <v>1460</v>
      </c>
      <c r="C351" s="181" t="s">
        <v>1461</v>
      </c>
      <c r="D351" s="173" t="s">
        <v>226</v>
      </c>
      <c r="E351" s="174">
        <v>358</v>
      </c>
      <c r="F351" s="175"/>
      <c r="G351" s="176">
        <f>ROUND(E351*F351,2)</f>
        <v>0</v>
      </c>
      <c r="H351" s="175"/>
      <c r="I351" s="176">
        <f>ROUND(E351*H351,2)</f>
        <v>0</v>
      </c>
      <c r="J351" s="175"/>
      <c r="K351" s="176">
        <f>ROUND(E351*J351,2)</f>
        <v>0</v>
      </c>
      <c r="L351" s="176">
        <v>21</v>
      </c>
      <c r="M351" s="176">
        <f>G351*(1+L351/100)</f>
        <v>0</v>
      </c>
      <c r="N351" s="176">
        <v>3.3E-4</v>
      </c>
      <c r="O351" s="176">
        <f>ROUND(E351*N351,2)</f>
        <v>0.12</v>
      </c>
      <c r="P351" s="176">
        <v>0</v>
      </c>
      <c r="Q351" s="176">
        <f>ROUND(E351*P351,2)</f>
        <v>0</v>
      </c>
      <c r="R351" s="176" t="s">
        <v>435</v>
      </c>
      <c r="S351" s="176" t="s">
        <v>206</v>
      </c>
      <c r="T351" s="177" t="s">
        <v>206</v>
      </c>
      <c r="U351" s="163">
        <v>0.41</v>
      </c>
      <c r="V351" s="163">
        <f>ROUND(E351*U351,2)</f>
        <v>146.78</v>
      </c>
      <c r="W351" s="163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 t="s">
        <v>207</v>
      </c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5">
      <c r="A352" s="161"/>
      <c r="B352" s="162"/>
      <c r="C352" s="191" t="s">
        <v>1462</v>
      </c>
      <c r="D352" s="185"/>
      <c r="E352" s="186">
        <v>358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 t="s">
        <v>212</v>
      </c>
      <c r="AH352" s="154">
        <v>0</v>
      </c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5">
      <c r="A353" s="171">
        <v>57</v>
      </c>
      <c r="B353" s="172" t="s">
        <v>1463</v>
      </c>
      <c r="C353" s="181" t="s">
        <v>1464</v>
      </c>
      <c r="D353" s="173" t="s">
        <v>226</v>
      </c>
      <c r="E353" s="174">
        <v>7.65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6">
        <v>3.6000000000000002E-4</v>
      </c>
      <c r="O353" s="176">
        <f>ROUND(E353*N353,2)</f>
        <v>0</v>
      </c>
      <c r="P353" s="176">
        <v>0</v>
      </c>
      <c r="Q353" s="176">
        <f>ROUND(E353*P353,2)</f>
        <v>0</v>
      </c>
      <c r="R353" s="176" t="s">
        <v>435</v>
      </c>
      <c r="S353" s="176" t="s">
        <v>206</v>
      </c>
      <c r="T353" s="177" t="s">
        <v>206</v>
      </c>
      <c r="U353" s="163">
        <v>0.43</v>
      </c>
      <c r="V353" s="163">
        <f>ROUND(E353*U353,2)</f>
        <v>3.29</v>
      </c>
      <c r="W353" s="163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 t="s">
        <v>207</v>
      </c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5">
      <c r="A354" s="161"/>
      <c r="B354" s="162"/>
      <c r="C354" s="191" t="s">
        <v>1465</v>
      </c>
      <c r="D354" s="185"/>
      <c r="E354" s="186">
        <v>7.65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 t="s">
        <v>212</v>
      </c>
      <c r="AH354" s="154">
        <v>0</v>
      </c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x14ac:dyDescent="0.25">
      <c r="A355" s="165" t="s">
        <v>161</v>
      </c>
      <c r="B355" s="166" t="s">
        <v>104</v>
      </c>
      <c r="C355" s="180" t="s">
        <v>105</v>
      </c>
      <c r="D355" s="167"/>
      <c r="E355" s="168"/>
      <c r="F355" s="169"/>
      <c r="G355" s="169">
        <f>SUMIF(AG356:AG403,"&lt;&gt;NOR",G356:G403)</f>
        <v>0</v>
      </c>
      <c r="H355" s="169"/>
      <c r="I355" s="169">
        <f>SUM(I356:I403)</f>
        <v>0</v>
      </c>
      <c r="J355" s="169"/>
      <c r="K355" s="169">
        <f>SUM(K356:K403)</f>
        <v>0</v>
      </c>
      <c r="L355" s="169"/>
      <c r="M355" s="169">
        <f>SUM(M356:M403)</f>
        <v>0</v>
      </c>
      <c r="N355" s="169"/>
      <c r="O355" s="169">
        <f>SUM(O356:O403)</f>
        <v>32.33</v>
      </c>
      <c r="P355" s="169"/>
      <c r="Q355" s="169">
        <f>SUM(Q356:Q403)</f>
        <v>0</v>
      </c>
      <c r="R355" s="169"/>
      <c r="S355" s="169"/>
      <c r="T355" s="170"/>
      <c r="U355" s="164"/>
      <c r="V355" s="164">
        <f>SUM(V356:V403)</f>
        <v>109.07000000000001</v>
      </c>
      <c r="W355" s="164"/>
      <c r="AG355" t="s">
        <v>162</v>
      </c>
    </row>
    <row r="356" spans="1:60" outlineLevel="1" x14ac:dyDescent="0.25">
      <c r="A356" s="171">
        <v>58</v>
      </c>
      <c r="B356" s="172" t="s">
        <v>760</v>
      </c>
      <c r="C356" s="181" t="s">
        <v>761</v>
      </c>
      <c r="D356" s="173" t="s">
        <v>226</v>
      </c>
      <c r="E356" s="174">
        <v>25</v>
      </c>
      <c r="F356" s="175"/>
      <c r="G356" s="176">
        <f>ROUND(E356*F356,2)</f>
        <v>0</v>
      </c>
      <c r="H356" s="175"/>
      <c r="I356" s="176">
        <f>ROUND(E356*H356,2)</f>
        <v>0</v>
      </c>
      <c r="J356" s="175"/>
      <c r="K356" s="176">
        <f>ROUND(E356*J356,2)</f>
        <v>0</v>
      </c>
      <c r="L356" s="176">
        <v>21</v>
      </c>
      <c r="M356" s="176">
        <f>G356*(1+L356/100)</f>
        <v>0</v>
      </c>
      <c r="N356" s="176">
        <v>0</v>
      </c>
      <c r="O356" s="176">
        <f>ROUND(E356*N356,2)</f>
        <v>0</v>
      </c>
      <c r="P356" s="176">
        <v>0</v>
      </c>
      <c r="Q356" s="176">
        <f>ROUND(E356*P356,2)</f>
        <v>0</v>
      </c>
      <c r="R356" s="176" t="s">
        <v>475</v>
      </c>
      <c r="S356" s="176" t="s">
        <v>206</v>
      </c>
      <c r="T356" s="177" t="s">
        <v>206</v>
      </c>
      <c r="U356" s="163">
        <v>6.6000000000000003E-2</v>
      </c>
      <c r="V356" s="163">
        <f>ROUND(E356*U356,2)</f>
        <v>1.65</v>
      </c>
      <c r="W356" s="163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 t="s">
        <v>207</v>
      </c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5">
      <c r="A357" s="161"/>
      <c r="B357" s="162"/>
      <c r="C357" s="263" t="s">
        <v>762</v>
      </c>
      <c r="D357" s="264"/>
      <c r="E357" s="264"/>
      <c r="F357" s="264"/>
      <c r="G357" s="264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 t="s">
        <v>209</v>
      </c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outlineLevel="1" x14ac:dyDescent="0.25">
      <c r="A358" s="161"/>
      <c r="B358" s="162"/>
      <c r="C358" s="191" t="s">
        <v>1466</v>
      </c>
      <c r="D358" s="185"/>
      <c r="E358" s="186">
        <v>25</v>
      </c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 t="s">
        <v>212</v>
      </c>
      <c r="AH358" s="154">
        <v>0</v>
      </c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 ht="20.399999999999999" outlineLevel="1" x14ac:dyDescent="0.25">
      <c r="A359" s="171">
        <v>59</v>
      </c>
      <c r="B359" s="172" t="s">
        <v>765</v>
      </c>
      <c r="C359" s="181" t="s">
        <v>766</v>
      </c>
      <c r="D359" s="173" t="s">
        <v>537</v>
      </c>
      <c r="E359" s="174">
        <v>25.75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21</v>
      </c>
      <c r="M359" s="176">
        <f>G359*(1+L359/100)</f>
        <v>0</v>
      </c>
      <c r="N359" s="176">
        <v>1.6049999999999998E-2</v>
      </c>
      <c r="O359" s="176">
        <f>ROUND(E359*N359,2)</f>
        <v>0.41</v>
      </c>
      <c r="P359" s="176">
        <v>0</v>
      </c>
      <c r="Q359" s="176">
        <f>ROUND(E359*P359,2)</f>
        <v>0</v>
      </c>
      <c r="R359" s="176" t="s">
        <v>495</v>
      </c>
      <c r="S359" s="176" t="s">
        <v>206</v>
      </c>
      <c r="T359" s="177" t="s">
        <v>167</v>
      </c>
      <c r="U359" s="163">
        <v>0</v>
      </c>
      <c r="V359" s="163">
        <f>ROUND(E359*U359,2)</f>
        <v>0</v>
      </c>
      <c r="W359" s="163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 t="s">
        <v>496</v>
      </c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5">
      <c r="A360" s="161"/>
      <c r="B360" s="162"/>
      <c r="C360" s="191" t="s">
        <v>767</v>
      </c>
      <c r="D360" s="185"/>
      <c r="E360" s="186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 t="s">
        <v>212</v>
      </c>
      <c r="AH360" s="154">
        <v>0</v>
      </c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5">
      <c r="A361" s="161"/>
      <c r="B361" s="162"/>
      <c r="C361" s="191" t="s">
        <v>1467</v>
      </c>
      <c r="D361" s="185"/>
      <c r="E361" s="186">
        <v>25.75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 t="s">
        <v>212</v>
      </c>
      <c r="AH361" s="154">
        <v>0</v>
      </c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ht="20.399999999999999" outlineLevel="1" x14ac:dyDescent="0.25">
      <c r="A362" s="171">
        <v>60</v>
      </c>
      <c r="B362" s="172" t="s">
        <v>777</v>
      </c>
      <c r="C362" s="181" t="s">
        <v>778</v>
      </c>
      <c r="D362" s="173" t="s">
        <v>564</v>
      </c>
      <c r="E362" s="174">
        <v>30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21</v>
      </c>
      <c r="M362" s="176">
        <f>G362*(1+L362/100)</f>
        <v>0</v>
      </c>
      <c r="N362" s="176">
        <v>1.0000000000000001E-5</v>
      </c>
      <c r="O362" s="176">
        <f>ROUND(E362*N362,2)</f>
        <v>0</v>
      </c>
      <c r="P362" s="176">
        <v>0</v>
      </c>
      <c r="Q362" s="176">
        <f>ROUND(E362*P362,2)</f>
        <v>0</v>
      </c>
      <c r="R362" s="176" t="s">
        <v>475</v>
      </c>
      <c r="S362" s="176" t="s">
        <v>206</v>
      </c>
      <c r="T362" s="177" t="s">
        <v>206</v>
      </c>
      <c r="U362" s="163">
        <v>0.17599999999999999</v>
      </c>
      <c r="V362" s="163">
        <f>ROUND(E362*U362,2)</f>
        <v>5.28</v>
      </c>
      <c r="W362" s="163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 t="s">
        <v>207</v>
      </c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5">
      <c r="A363" s="161"/>
      <c r="B363" s="162"/>
      <c r="C363" s="263" t="s">
        <v>488</v>
      </c>
      <c r="D363" s="264"/>
      <c r="E363" s="264"/>
      <c r="F363" s="264"/>
      <c r="G363" s="264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 t="s">
        <v>209</v>
      </c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5">
      <c r="A364" s="161"/>
      <c r="B364" s="162"/>
      <c r="C364" s="191" t="s">
        <v>779</v>
      </c>
      <c r="D364" s="185"/>
      <c r="E364" s="186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 t="s">
        <v>212</v>
      </c>
      <c r="AH364" s="154">
        <v>0</v>
      </c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5">
      <c r="A365" s="161"/>
      <c r="B365" s="162"/>
      <c r="C365" s="192" t="s">
        <v>213</v>
      </c>
      <c r="D365" s="187"/>
      <c r="E365" s="188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 t="s">
        <v>212</v>
      </c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outlineLevel="1" x14ac:dyDescent="0.25">
      <c r="A366" s="161"/>
      <c r="B366" s="162"/>
      <c r="C366" s="193" t="s">
        <v>780</v>
      </c>
      <c r="D366" s="187"/>
      <c r="E366" s="188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 t="s">
        <v>212</v>
      </c>
      <c r="AH366" s="154">
        <v>2</v>
      </c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outlineLevel="1" x14ac:dyDescent="0.25">
      <c r="A367" s="161"/>
      <c r="B367" s="162"/>
      <c r="C367" s="193" t="s">
        <v>1468</v>
      </c>
      <c r="D367" s="187"/>
      <c r="E367" s="188">
        <v>10</v>
      </c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 t="s">
        <v>212</v>
      </c>
      <c r="AH367" s="154">
        <v>2</v>
      </c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outlineLevel="1" x14ac:dyDescent="0.25">
      <c r="A368" s="161"/>
      <c r="B368" s="162"/>
      <c r="C368" s="194" t="s">
        <v>287</v>
      </c>
      <c r="D368" s="189"/>
      <c r="E368" s="190">
        <v>10</v>
      </c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 t="s">
        <v>212</v>
      </c>
      <c r="AH368" s="154">
        <v>3</v>
      </c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outlineLevel="1" x14ac:dyDescent="0.25">
      <c r="A369" s="161"/>
      <c r="B369" s="162"/>
      <c r="C369" s="192" t="s">
        <v>217</v>
      </c>
      <c r="D369" s="187"/>
      <c r="E369" s="188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 t="s">
        <v>212</v>
      </c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outlineLevel="1" x14ac:dyDescent="0.25">
      <c r="A370" s="161"/>
      <c r="B370" s="162"/>
      <c r="C370" s="191" t="s">
        <v>784</v>
      </c>
      <c r="D370" s="185"/>
      <c r="E370" s="186">
        <v>20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 t="s">
        <v>212</v>
      </c>
      <c r="AH370" s="154">
        <v>0</v>
      </c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</row>
    <row r="371" spans="1:60" outlineLevel="1" x14ac:dyDescent="0.25">
      <c r="A371" s="161"/>
      <c r="B371" s="162"/>
      <c r="C371" s="191" t="s">
        <v>785</v>
      </c>
      <c r="D371" s="185"/>
      <c r="E371" s="186">
        <v>10</v>
      </c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 t="s">
        <v>212</v>
      </c>
      <c r="AH371" s="154">
        <v>0</v>
      </c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</row>
    <row r="372" spans="1:60" outlineLevel="1" x14ac:dyDescent="0.25">
      <c r="A372" s="171">
        <v>61</v>
      </c>
      <c r="B372" s="172" t="s">
        <v>786</v>
      </c>
      <c r="C372" s="181" t="s">
        <v>787</v>
      </c>
      <c r="D372" s="173" t="s">
        <v>564</v>
      </c>
      <c r="E372" s="174">
        <v>10.15</v>
      </c>
      <c r="F372" s="175"/>
      <c r="G372" s="176">
        <f>ROUND(E372*F372,2)</f>
        <v>0</v>
      </c>
      <c r="H372" s="175"/>
      <c r="I372" s="176">
        <f>ROUND(E372*H372,2)</f>
        <v>0</v>
      </c>
      <c r="J372" s="175"/>
      <c r="K372" s="176">
        <f>ROUND(E372*J372,2)</f>
        <v>0</v>
      </c>
      <c r="L372" s="176">
        <v>21</v>
      </c>
      <c r="M372" s="176">
        <f>G372*(1+L372/100)</f>
        <v>0</v>
      </c>
      <c r="N372" s="176">
        <v>6.4000000000000005E-4</v>
      </c>
      <c r="O372" s="176">
        <f>ROUND(E372*N372,2)</f>
        <v>0.01</v>
      </c>
      <c r="P372" s="176">
        <v>0</v>
      </c>
      <c r="Q372" s="176">
        <f>ROUND(E372*P372,2)</f>
        <v>0</v>
      </c>
      <c r="R372" s="176" t="s">
        <v>495</v>
      </c>
      <c r="S372" s="176" t="s">
        <v>206</v>
      </c>
      <c r="T372" s="177" t="s">
        <v>206</v>
      </c>
      <c r="U372" s="163">
        <v>0</v>
      </c>
      <c r="V372" s="163">
        <f>ROUND(E372*U372,2)</f>
        <v>0</v>
      </c>
      <c r="W372" s="163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 t="s">
        <v>496</v>
      </c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</row>
    <row r="373" spans="1:60" outlineLevel="1" x14ac:dyDescent="0.25">
      <c r="A373" s="161"/>
      <c r="B373" s="162"/>
      <c r="C373" s="191" t="s">
        <v>788</v>
      </c>
      <c r="D373" s="185"/>
      <c r="E373" s="186">
        <v>10.15</v>
      </c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 t="s">
        <v>212</v>
      </c>
      <c r="AH373" s="154">
        <v>0</v>
      </c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</row>
    <row r="374" spans="1:60" outlineLevel="1" x14ac:dyDescent="0.25">
      <c r="A374" s="171">
        <v>62</v>
      </c>
      <c r="B374" s="172" t="s">
        <v>789</v>
      </c>
      <c r="C374" s="181" t="s">
        <v>790</v>
      </c>
      <c r="D374" s="173" t="s">
        <v>564</v>
      </c>
      <c r="E374" s="174">
        <v>10.15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6.6E-4</v>
      </c>
      <c r="O374" s="176">
        <f>ROUND(E374*N374,2)</f>
        <v>0.01</v>
      </c>
      <c r="P374" s="176">
        <v>0</v>
      </c>
      <c r="Q374" s="176">
        <f>ROUND(E374*P374,2)</f>
        <v>0</v>
      </c>
      <c r="R374" s="176" t="s">
        <v>495</v>
      </c>
      <c r="S374" s="176" t="s">
        <v>206</v>
      </c>
      <c r="T374" s="177" t="s">
        <v>206</v>
      </c>
      <c r="U374" s="163">
        <v>0</v>
      </c>
      <c r="V374" s="163">
        <f>ROUND(E374*U374,2)</f>
        <v>0</v>
      </c>
      <c r="W374" s="163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 t="s">
        <v>496</v>
      </c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outlineLevel="1" x14ac:dyDescent="0.25">
      <c r="A375" s="161"/>
      <c r="B375" s="162"/>
      <c r="C375" s="191" t="s">
        <v>788</v>
      </c>
      <c r="D375" s="185"/>
      <c r="E375" s="186">
        <v>10.15</v>
      </c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 t="s">
        <v>212</v>
      </c>
      <c r="AH375" s="154">
        <v>0</v>
      </c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</row>
    <row r="376" spans="1:60" outlineLevel="1" x14ac:dyDescent="0.25">
      <c r="A376" s="171">
        <v>63</v>
      </c>
      <c r="B376" s="172" t="s">
        <v>791</v>
      </c>
      <c r="C376" s="181" t="s">
        <v>792</v>
      </c>
      <c r="D376" s="173" t="s">
        <v>564</v>
      </c>
      <c r="E376" s="174">
        <v>10.15</v>
      </c>
      <c r="F376" s="175"/>
      <c r="G376" s="176">
        <f>ROUND(E376*F376,2)</f>
        <v>0</v>
      </c>
      <c r="H376" s="175"/>
      <c r="I376" s="176">
        <f>ROUND(E376*H376,2)</f>
        <v>0</v>
      </c>
      <c r="J376" s="175"/>
      <c r="K376" s="176">
        <f>ROUND(E376*J376,2)</f>
        <v>0</v>
      </c>
      <c r="L376" s="176">
        <v>21</v>
      </c>
      <c r="M376" s="176">
        <f>G376*(1+L376/100)</f>
        <v>0</v>
      </c>
      <c r="N376" s="176">
        <v>8.8999999999999995E-4</v>
      </c>
      <c r="O376" s="176">
        <f>ROUND(E376*N376,2)</f>
        <v>0.01</v>
      </c>
      <c r="P376" s="176">
        <v>0</v>
      </c>
      <c r="Q376" s="176">
        <f>ROUND(E376*P376,2)</f>
        <v>0</v>
      </c>
      <c r="R376" s="176"/>
      <c r="S376" s="176" t="s">
        <v>206</v>
      </c>
      <c r="T376" s="177" t="s">
        <v>206</v>
      </c>
      <c r="U376" s="163">
        <v>0</v>
      </c>
      <c r="V376" s="163">
        <f>ROUND(E376*U376,2)</f>
        <v>0</v>
      </c>
      <c r="W376" s="163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 t="s">
        <v>1469</v>
      </c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  <c r="BC376" s="154"/>
      <c r="BD376" s="154"/>
      <c r="BE376" s="154"/>
      <c r="BF376" s="154"/>
      <c r="BG376" s="154"/>
      <c r="BH376" s="154"/>
    </row>
    <row r="377" spans="1:60" outlineLevel="1" x14ac:dyDescent="0.25">
      <c r="A377" s="161"/>
      <c r="B377" s="162"/>
      <c r="C377" s="191" t="s">
        <v>788</v>
      </c>
      <c r="D377" s="185"/>
      <c r="E377" s="186">
        <v>10.15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 t="s">
        <v>212</v>
      </c>
      <c r="AH377" s="154">
        <v>0</v>
      </c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</row>
    <row r="378" spans="1:60" ht="20.399999999999999" outlineLevel="1" x14ac:dyDescent="0.25">
      <c r="A378" s="171">
        <v>64</v>
      </c>
      <c r="B378" s="172" t="s">
        <v>811</v>
      </c>
      <c r="C378" s="181" t="s">
        <v>812</v>
      </c>
      <c r="D378" s="173" t="s">
        <v>226</v>
      </c>
      <c r="E378" s="174">
        <v>25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21</v>
      </c>
      <c r="M378" s="176">
        <f>G378*(1+L378/100)</f>
        <v>0</v>
      </c>
      <c r="N378" s="176">
        <v>0</v>
      </c>
      <c r="O378" s="176">
        <f>ROUND(E378*N378,2)</f>
        <v>0</v>
      </c>
      <c r="P378" s="176">
        <v>0</v>
      </c>
      <c r="Q378" s="176">
        <f>ROUND(E378*P378,2)</f>
        <v>0</v>
      </c>
      <c r="R378" s="176" t="s">
        <v>475</v>
      </c>
      <c r="S378" s="176" t="s">
        <v>206</v>
      </c>
      <c r="T378" s="177" t="s">
        <v>206</v>
      </c>
      <c r="U378" s="163">
        <v>5.8999999999999997E-2</v>
      </c>
      <c r="V378" s="163">
        <f>ROUND(E378*U378,2)</f>
        <v>1.48</v>
      </c>
      <c r="W378" s="163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 t="s">
        <v>396</v>
      </c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  <c r="BD378" s="154"/>
      <c r="BE378" s="154"/>
      <c r="BF378" s="154"/>
      <c r="BG378" s="154"/>
      <c r="BH378" s="154"/>
    </row>
    <row r="379" spans="1:60" outlineLevel="1" x14ac:dyDescent="0.25">
      <c r="A379" s="161"/>
      <c r="B379" s="162"/>
      <c r="C379" s="263" t="s">
        <v>545</v>
      </c>
      <c r="D379" s="264"/>
      <c r="E379" s="264"/>
      <c r="F379" s="264"/>
      <c r="G379" s="264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 t="s">
        <v>209</v>
      </c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</row>
    <row r="380" spans="1:60" outlineLevel="1" x14ac:dyDescent="0.25">
      <c r="A380" s="161"/>
      <c r="B380" s="162"/>
      <c r="C380" s="254" t="s">
        <v>813</v>
      </c>
      <c r="D380" s="255"/>
      <c r="E380" s="255"/>
      <c r="F380" s="255"/>
      <c r="G380" s="255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 t="s">
        <v>170</v>
      </c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</row>
    <row r="381" spans="1:60" outlineLevel="1" x14ac:dyDescent="0.25">
      <c r="A381" s="161"/>
      <c r="B381" s="162"/>
      <c r="C381" s="191" t="s">
        <v>1466</v>
      </c>
      <c r="D381" s="185"/>
      <c r="E381" s="186">
        <v>25</v>
      </c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 t="s">
        <v>212</v>
      </c>
      <c r="AH381" s="154">
        <v>0</v>
      </c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</row>
    <row r="382" spans="1:60" ht="20.399999999999999" outlineLevel="1" x14ac:dyDescent="0.25">
      <c r="A382" s="171">
        <v>65</v>
      </c>
      <c r="B382" s="172" t="s">
        <v>815</v>
      </c>
      <c r="C382" s="181" t="s">
        <v>816</v>
      </c>
      <c r="D382" s="173" t="s">
        <v>817</v>
      </c>
      <c r="E382" s="174">
        <v>10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21</v>
      </c>
      <c r="M382" s="176">
        <f>G382*(1+L382/100)</f>
        <v>0</v>
      </c>
      <c r="N382" s="176">
        <v>2.0000000000000002E-5</v>
      </c>
      <c r="O382" s="176">
        <f>ROUND(E382*N382,2)</f>
        <v>0</v>
      </c>
      <c r="P382" s="176">
        <v>0</v>
      </c>
      <c r="Q382" s="176">
        <f>ROUND(E382*P382,2)</f>
        <v>0</v>
      </c>
      <c r="R382" s="176" t="s">
        <v>475</v>
      </c>
      <c r="S382" s="176" t="s">
        <v>206</v>
      </c>
      <c r="T382" s="177" t="s">
        <v>206</v>
      </c>
      <c r="U382" s="163">
        <v>0.31</v>
      </c>
      <c r="V382" s="163">
        <f>ROUND(E382*U382,2)</f>
        <v>3.1</v>
      </c>
      <c r="W382" s="163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 t="s">
        <v>207</v>
      </c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</row>
    <row r="383" spans="1:60" outlineLevel="1" x14ac:dyDescent="0.25">
      <c r="A383" s="161"/>
      <c r="B383" s="162"/>
      <c r="C383" s="263" t="s">
        <v>545</v>
      </c>
      <c r="D383" s="264"/>
      <c r="E383" s="264"/>
      <c r="F383" s="264"/>
      <c r="G383" s="264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 t="s">
        <v>209</v>
      </c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  <c r="BC383" s="154"/>
      <c r="BD383" s="154"/>
      <c r="BE383" s="154"/>
      <c r="BF383" s="154"/>
      <c r="BG383" s="154"/>
      <c r="BH383" s="154"/>
    </row>
    <row r="384" spans="1:60" outlineLevel="1" x14ac:dyDescent="0.25">
      <c r="A384" s="161"/>
      <c r="B384" s="162"/>
      <c r="C384" s="191" t="s">
        <v>228</v>
      </c>
      <c r="D384" s="185"/>
      <c r="E384" s="186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 t="s">
        <v>212</v>
      </c>
      <c r="AH384" s="154">
        <v>0</v>
      </c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</row>
    <row r="385" spans="1:60" outlineLevel="1" x14ac:dyDescent="0.25">
      <c r="A385" s="161"/>
      <c r="B385" s="162"/>
      <c r="C385" s="191" t="s">
        <v>1470</v>
      </c>
      <c r="D385" s="185"/>
      <c r="E385" s="186">
        <v>10</v>
      </c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 t="s">
        <v>212</v>
      </c>
      <c r="AH385" s="154">
        <v>0</v>
      </c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</row>
    <row r="386" spans="1:60" outlineLevel="1" x14ac:dyDescent="0.25">
      <c r="A386" s="171">
        <v>66</v>
      </c>
      <c r="B386" s="172" t="s">
        <v>820</v>
      </c>
      <c r="C386" s="181" t="s">
        <v>821</v>
      </c>
      <c r="D386" s="173" t="s">
        <v>226</v>
      </c>
      <c r="E386" s="174">
        <v>25</v>
      </c>
      <c r="F386" s="175"/>
      <c r="G386" s="176">
        <f>ROUND(E386*F386,2)</f>
        <v>0</v>
      </c>
      <c r="H386" s="175"/>
      <c r="I386" s="176">
        <f>ROUND(E386*H386,2)</f>
        <v>0</v>
      </c>
      <c r="J386" s="175"/>
      <c r="K386" s="176">
        <f>ROUND(E386*J386,2)</f>
        <v>0</v>
      </c>
      <c r="L386" s="176">
        <v>21</v>
      </c>
      <c r="M386" s="176">
        <f>G386*(1+L386/100)</f>
        <v>0</v>
      </c>
      <c r="N386" s="176">
        <v>0</v>
      </c>
      <c r="O386" s="176">
        <f>ROUND(E386*N386,2)</f>
        <v>0</v>
      </c>
      <c r="P386" s="176">
        <v>0</v>
      </c>
      <c r="Q386" s="176">
        <f>ROUND(E386*P386,2)</f>
        <v>0</v>
      </c>
      <c r="R386" s="176" t="s">
        <v>475</v>
      </c>
      <c r="S386" s="176" t="s">
        <v>206</v>
      </c>
      <c r="T386" s="177" t="s">
        <v>206</v>
      </c>
      <c r="U386" s="163">
        <v>6.0999999999999999E-2</v>
      </c>
      <c r="V386" s="163">
        <f>ROUND(E386*U386,2)</f>
        <v>1.53</v>
      </c>
      <c r="W386" s="163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 t="s">
        <v>207</v>
      </c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</row>
    <row r="387" spans="1:60" outlineLevel="1" x14ac:dyDescent="0.25">
      <c r="A387" s="161"/>
      <c r="B387" s="162"/>
      <c r="C387" s="191" t="s">
        <v>1466</v>
      </c>
      <c r="D387" s="185"/>
      <c r="E387" s="186">
        <v>25</v>
      </c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 t="s">
        <v>212</v>
      </c>
      <c r="AH387" s="154">
        <v>0</v>
      </c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</row>
    <row r="388" spans="1:60" outlineLevel="1" x14ac:dyDescent="0.25">
      <c r="A388" s="171">
        <v>67</v>
      </c>
      <c r="B388" s="172" t="s">
        <v>828</v>
      </c>
      <c r="C388" s="181" t="s">
        <v>829</v>
      </c>
      <c r="D388" s="173" t="s">
        <v>564</v>
      </c>
      <c r="E388" s="174">
        <v>10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6">
        <v>3.8999999999999999E-4</v>
      </c>
      <c r="O388" s="176">
        <f>ROUND(E388*N388,2)</f>
        <v>0</v>
      </c>
      <c r="P388" s="176">
        <v>0</v>
      </c>
      <c r="Q388" s="176">
        <f>ROUND(E388*P388,2)</f>
        <v>0</v>
      </c>
      <c r="R388" s="176" t="s">
        <v>475</v>
      </c>
      <c r="S388" s="176" t="s">
        <v>206</v>
      </c>
      <c r="T388" s="177" t="s">
        <v>206</v>
      </c>
      <c r="U388" s="163">
        <v>2.89</v>
      </c>
      <c r="V388" s="163">
        <f>ROUND(E388*U388,2)</f>
        <v>28.9</v>
      </c>
      <c r="W388" s="163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 t="s">
        <v>207</v>
      </c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</row>
    <row r="389" spans="1:60" outlineLevel="1" x14ac:dyDescent="0.25">
      <c r="A389" s="161"/>
      <c r="B389" s="162"/>
      <c r="C389" s="263" t="s">
        <v>830</v>
      </c>
      <c r="D389" s="264"/>
      <c r="E389" s="264"/>
      <c r="F389" s="264"/>
      <c r="G389" s="264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 t="s">
        <v>209</v>
      </c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</row>
    <row r="390" spans="1:60" outlineLevel="1" x14ac:dyDescent="0.25">
      <c r="A390" s="161"/>
      <c r="B390" s="162"/>
      <c r="C390" s="191" t="s">
        <v>228</v>
      </c>
      <c r="D390" s="185"/>
      <c r="E390" s="186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 t="s">
        <v>212</v>
      </c>
      <c r="AH390" s="154">
        <v>0</v>
      </c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</row>
    <row r="391" spans="1:60" outlineLevel="1" x14ac:dyDescent="0.25">
      <c r="A391" s="161"/>
      <c r="B391" s="162"/>
      <c r="C391" s="191" t="s">
        <v>1470</v>
      </c>
      <c r="D391" s="185"/>
      <c r="E391" s="186">
        <v>10</v>
      </c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 t="s">
        <v>212</v>
      </c>
      <c r="AH391" s="154">
        <v>0</v>
      </c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</row>
    <row r="392" spans="1:60" outlineLevel="1" x14ac:dyDescent="0.25">
      <c r="A392" s="171">
        <v>68</v>
      </c>
      <c r="B392" s="172" t="s">
        <v>831</v>
      </c>
      <c r="C392" s="181" t="s">
        <v>832</v>
      </c>
      <c r="D392" s="173" t="s">
        <v>564</v>
      </c>
      <c r="E392" s="174">
        <v>10.15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6">
        <v>1.2E-2</v>
      </c>
      <c r="O392" s="176">
        <f>ROUND(E392*N392,2)</f>
        <v>0.12</v>
      </c>
      <c r="P392" s="176">
        <v>0</v>
      </c>
      <c r="Q392" s="176">
        <f>ROUND(E392*P392,2)</f>
        <v>0</v>
      </c>
      <c r="R392" s="176"/>
      <c r="S392" s="176" t="s">
        <v>166</v>
      </c>
      <c r="T392" s="177" t="s">
        <v>538</v>
      </c>
      <c r="U392" s="163">
        <v>0</v>
      </c>
      <c r="V392" s="163">
        <f>ROUND(E392*U392,2)</f>
        <v>0</v>
      </c>
      <c r="W392" s="163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 t="s">
        <v>496</v>
      </c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</row>
    <row r="393" spans="1:60" outlineLevel="1" x14ac:dyDescent="0.25">
      <c r="A393" s="161"/>
      <c r="B393" s="162"/>
      <c r="C393" s="191" t="s">
        <v>533</v>
      </c>
      <c r="D393" s="185"/>
      <c r="E393" s="186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 t="s">
        <v>212</v>
      </c>
      <c r="AH393" s="154">
        <v>0</v>
      </c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  <c r="BC393" s="154"/>
      <c r="BD393" s="154"/>
      <c r="BE393" s="154"/>
      <c r="BF393" s="154"/>
      <c r="BG393" s="154"/>
      <c r="BH393" s="154"/>
    </row>
    <row r="394" spans="1:60" outlineLevel="1" x14ac:dyDescent="0.25">
      <c r="A394" s="161"/>
      <c r="B394" s="162"/>
      <c r="C394" s="191" t="s">
        <v>228</v>
      </c>
      <c r="D394" s="185"/>
      <c r="E394" s="186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 t="s">
        <v>212</v>
      </c>
      <c r="AH394" s="154">
        <v>0</v>
      </c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</row>
    <row r="395" spans="1:60" outlineLevel="1" x14ac:dyDescent="0.25">
      <c r="A395" s="161"/>
      <c r="B395" s="162"/>
      <c r="C395" s="191" t="s">
        <v>1471</v>
      </c>
      <c r="D395" s="185"/>
      <c r="E395" s="186">
        <v>10.15</v>
      </c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 t="s">
        <v>212</v>
      </c>
      <c r="AH395" s="154">
        <v>0</v>
      </c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  <c r="BC395" s="154"/>
      <c r="BD395" s="154"/>
      <c r="BE395" s="154"/>
      <c r="BF395" s="154"/>
      <c r="BG395" s="154"/>
      <c r="BH395" s="154"/>
    </row>
    <row r="396" spans="1:60" ht="30.6" outlineLevel="1" x14ac:dyDescent="0.25">
      <c r="A396" s="171">
        <v>69</v>
      </c>
      <c r="B396" s="172" t="s">
        <v>1472</v>
      </c>
      <c r="C396" s="181" t="s">
        <v>1473</v>
      </c>
      <c r="D396" s="173" t="s">
        <v>564</v>
      </c>
      <c r="E396" s="174">
        <v>10</v>
      </c>
      <c r="F396" s="175"/>
      <c r="G396" s="176">
        <f>ROUND(E396*F396,2)</f>
        <v>0</v>
      </c>
      <c r="H396" s="175"/>
      <c r="I396" s="176">
        <f>ROUND(E396*H396,2)</f>
        <v>0</v>
      </c>
      <c r="J396" s="175"/>
      <c r="K396" s="176">
        <f>ROUND(E396*J396,2)</f>
        <v>0</v>
      </c>
      <c r="L396" s="176">
        <v>21</v>
      </c>
      <c r="M396" s="176">
        <f>G396*(1+L396/100)</f>
        <v>0</v>
      </c>
      <c r="N396" s="176">
        <v>3.0596700000000001</v>
      </c>
      <c r="O396" s="176">
        <f>ROUND(E396*N396,2)</f>
        <v>30.6</v>
      </c>
      <c r="P396" s="176">
        <v>0</v>
      </c>
      <c r="Q396" s="176">
        <f>ROUND(E396*P396,2)</f>
        <v>0</v>
      </c>
      <c r="R396" s="176" t="s">
        <v>475</v>
      </c>
      <c r="S396" s="176" t="s">
        <v>206</v>
      </c>
      <c r="T396" s="177" t="s">
        <v>206</v>
      </c>
      <c r="U396" s="163">
        <v>5.024</v>
      </c>
      <c r="V396" s="163">
        <f>ROUND(E396*U396,2)</f>
        <v>50.24</v>
      </c>
      <c r="W396" s="163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 t="s">
        <v>207</v>
      </c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54"/>
      <c r="AZ396" s="154"/>
      <c r="BA396" s="154"/>
      <c r="BB396" s="154"/>
      <c r="BC396" s="154"/>
      <c r="BD396" s="154"/>
      <c r="BE396" s="154"/>
      <c r="BF396" s="154"/>
      <c r="BG396" s="154"/>
      <c r="BH396" s="154"/>
    </row>
    <row r="397" spans="1:60" outlineLevel="1" x14ac:dyDescent="0.25">
      <c r="A397" s="161"/>
      <c r="B397" s="162"/>
      <c r="C397" s="263" t="s">
        <v>1474</v>
      </c>
      <c r="D397" s="264"/>
      <c r="E397" s="264"/>
      <c r="F397" s="264"/>
      <c r="G397" s="264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 t="s">
        <v>209</v>
      </c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  <c r="BD397" s="154"/>
      <c r="BE397" s="154"/>
      <c r="BF397" s="154"/>
      <c r="BG397" s="154"/>
      <c r="BH397" s="154"/>
    </row>
    <row r="398" spans="1:60" outlineLevel="1" x14ac:dyDescent="0.25">
      <c r="A398" s="161"/>
      <c r="B398" s="162"/>
      <c r="C398" s="191" t="s">
        <v>808</v>
      </c>
      <c r="D398" s="185"/>
      <c r="E398" s="186">
        <v>10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 t="s">
        <v>212</v>
      </c>
      <c r="AH398" s="154">
        <v>0</v>
      </c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  <c r="BC398" s="154"/>
      <c r="BD398" s="154"/>
      <c r="BE398" s="154"/>
      <c r="BF398" s="154"/>
      <c r="BG398" s="154"/>
      <c r="BH398" s="154"/>
    </row>
    <row r="399" spans="1:60" outlineLevel="1" x14ac:dyDescent="0.25">
      <c r="A399" s="171">
        <v>70</v>
      </c>
      <c r="B399" s="172" t="s">
        <v>1475</v>
      </c>
      <c r="C399" s="181" t="s">
        <v>1476</v>
      </c>
      <c r="D399" s="173" t="s">
        <v>564</v>
      </c>
      <c r="E399" s="174">
        <v>10</v>
      </c>
      <c r="F399" s="175"/>
      <c r="G399" s="176">
        <f>ROUND(E399*F399,2)</f>
        <v>0</v>
      </c>
      <c r="H399" s="175"/>
      <c r="I399" s="176">
        <f>ROUND(E399*H399,2)</f>
        <v>0</v>
      </c>
      <c r="J399" s="175"/>
      <c r="K399" s="176">
        <f>ROUND(E399*J399,2)</f>
        <v>0</v>
      </c>
      <c r="L399" s="176">
        <v>21</v>
      </c>
      <c r="M399" s="176">
        <f>G399*(1+L399/100)</f>
        <v>0</v>
      </c>
      <c r="N399" s="176">
        <v>9.3600000000000003E-3</v>
      </c>
      <c r="O399" s="176">
        <f>ROUND(E399*N399,2)</f>
        <v>0.09</v>
      </c>
      <c r="P399" s="176">
        <v>0</v>
      </c>
      <c r="Q399" s="176">
        <f>ROUND(E399*P399,2)</f>
        <v>0</v>
      </c>
      <c r="R399" s="176" t="s">
        <v>475</v>
      </c>
      <c r="S399" s="176" t="s">
        <v>206</v>
      </c>
      <c r="T399" s="177" t="s">
        <v>206</v>
      </c>
      <c r="U399" s="163">
        <v>1.6890000000000001</v>
      </c>
      <c r="V399" s="163">
        <f>ROUND(E399*U399,2)</f>
        <v>16.89</v>
      </c>
      <c r="W399" s="163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 t="s">
        <v>207</v>
      </c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  <c r="BC399" s="154"/>
      <c r="BD399" s="154"/>
      <c r="BE399" s="154"/>
      <c r="BF399" s="154"/>
      <c r="BG399" s="154"/>
      <c r="BH399" s="154"/>
    </row>
    <row r="400" spans="1:60" outlineLevel="1" x14ac:dyDescent="0.25">
      <c r="A400" s="161"/>
      <c r="B400" s="162"/>
      <c r="C400" s="263" t="s">
        <v>1477</v>
      </c>
      <c r="D400" s="264"/>
      <c r="E400" s="264"/>
      <c r="F400" s="264"/>
      <c r="G400" s="264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 t="s">
        <v>209</v>
      </c>
      <c r="AH400" s="154"/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  <c r="BC400" s="154"/>
      <c r="BD400" s="154"/>
      <c r="BE400" s="154"/>
      <c r="BF400" s="154"/>
      <c r="BG400" s="154"/>
      <c r="BH400" s="154"/>
    </row>
    <row r="401" spans="1:60" outlineLevel="1" x14ac:dyDescent="0.25">
      <c r="A401" s="161"/>
      <c r="B401" s="162"/>
      <c r="C401" s="191" t="s">
        <v>808</v>
      </c>
      <c r="D401" s="185"/>
      <c r="E401" s="186">
        <v>10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 t="s">
        <v>212</v>
      </c>
      <c r="AH401" s="154">
        <v>0</v>
      </c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  <c r="BD401" s="154"/>
      <c r="BE401" s="154"/>
      <c r="BF401" s="154"/>
      <c r="BG401" s="154"/>
      <c r="BH401" s="154"/>
    </row>
    <row r="402" spans="1:60" outlineLevel="1" x14ac:dyDescent="0.25">
      <c r="A402" s="171">
        <v>71</v>
      </c>
      <c r="B402" s="172" t="s">
        <v>1478</v>
      </c>
      <c r="C402" s="181" t="s">
        <v>1479</v>
      </c>
      <c r="D402" s="173" t="s">
        <v>564</v>
      </c>
      <c r="E402" s="174">
        <v>10</v>
      </c>
      <c r="F402" s="175"/>
      <c r="G402" s="176">
        <f>ROUND(E402*F402,2)</f>
        <v>0</v>
      </c>
      <c r="H402" s="175"/>
      <c r="I402" s="176">
        <f>ROUND(E402*H402,2)</f>
        <v>0</v>
      </c>
      <c r="J402" s="175"/>
      <c r="K402" s="176">
        <f>ROUND(E402*J402,2)</f>
        <v>0</v>
      </c>
      <c r="L402" s="176">
        <v>21</v>
      </c>
      <c r="M402" s="176">
        <f>G402*(1+L402/100)</f>
        <v>0</v>
      </c>
      <c r="N402" s="176">
        <v>0.108</v>
      </c>
      <c r="O402" s="176">
        <f>ROUND(E402*N402,2)</f>
        <v>1.08</v>
      </c>
      <c r="P402" s="176">
        <v>0</v>
      </c>
      <c r="Q402" s="176">
        <f>ROUND(E402*P402,2)</f>
        <v>0</v>
      </c>
      <c r="R402" s="176" t="s">
        <v>495</v>
      </c>
      <c r="S402" s="176" t="s">
        <v>206</v>
      </c>
      <c r="T402" s="177" t="s">
        <v>206</v>
      </c>
      <c r="U402" s="163">
        <v>0</v>
      </c>
      <c r="V402" s="163">
        <f>ROUND(E402*U402,2)</f>
        <v>0</v>
      </c>
      <c r="W402" s="163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 t="s">
        <v>496</v>
      </c>
      <c r="AH402" s="154"/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  <c r="BC402" s="154"/>
      <c r="BD402" s="154"/>
      <c r="BE402" s="154"/>
      <c r="BF402" s="154"/>
      <c r="BG402" s="154"/>
      <c r="BH402" s="154"/>
    </row>
    <row r="403" spans="1:60" outlineLevel="1" x14ac:dyDescent="0.25">
      <c r="A403" s="161"/>
      <c r="B403" s="162"/>
      <c r="C403" s="191" t="s">
        <v>808</v>
      </c>
      <c r="D403" s="185"/>
      <c r="E403" s="186">
        <v>10</v>
      </c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 t="s">
        <v>212</v>
      </c>
      <c r="AH403" s="154">
        <v>0</v>
      </c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54"/>
      <c r="AZ403" s="154"/>
      <c r="BA403" s="154"/>
      <c r="BB403" s="154"/>
      <c r="BC403" s="154"/>
      <c r="BD403" s="154"/>
      <c r="BE403" s="154"/>
      <c r="BF403" s="154"/>
      <c r="BG403" s="154"/>
      <c r="BH403" s="154"/>
    </row>
    <row r="404" spans="1:60" x14ac:dyDescent="0.25">
      <c r="A404" s="165" t="s">
        <v>161</v>
      </c>
      <c r="B404" s="166" t="s">
        <v>108</v>
      </c>
      <c r="C404" s="180" t="s">
        <v>109</v>
      </c>
      <c r="D404" s="167"/>
      <c r="E404" s="168"/>
      <c r="F404" s="169"/>
      <c r="G404" s="169">
        <f>SUMIF(AG405:AG451,"&lt;&gt;NOR",G405:G451)</f>
        <v>0</v>
      </c>
      <c r="H404" s="169"/>
      <c r="I404" s="169">
        <f>SUM(I405:I451)</f>
        <v>0</v>
      </c>
      <c r="J404" s="169"/>
      <c r="K404" s="169">
        <f>SUM(K405:K451)</f>
        <v>0</v>
      </c>
      <c r="L404" s="169"/>
      <c r="M404" s="169">
        <f>SUM(M405:M451)</f>
        <v>0</v>
      </c>
      <c r="N404" s="169"/>
      <c r="O404" s="169">
        <f>SUM(O405:O451)</f>
        <v>136.76999999999995</v>
      </c>
      <c r="P404" s="169"/>
      <c r="Q404" s="169">
        <f>SUM(Q405:Q451)</f>
        <v>0</v>
      </c>
      <c r="R404" s="169"/>
      <c r="S404" s="169"/>
      <c r="T404" s="170"/>
      <c r="U404" s="164"/>
      <c r="V404" s="164">
        <f>SUM(V405:V451)</f>
        <v>181.84</v>
      </c>
      <c r="W404" s="164"/>
      <c r="AG404" t="s">
        <v>162</v>
      </c>
    </row>
    <row r="405" spans="1:60" ht="20.399999999999999" outlineLevel="1" x14ac:dyDescent="0.25">
      <c r="A405" s="171">
        <v>72</v>
      </c>
      <c r="B405" s="172" t="s">
        <v>1480</v>
      </c>
      <c r="C405" s="181" t="s">
        <v>1481</v>
      </c>
      <c r="D405" s="173" t="s">
        <v>226</v>
      </c>
      <c r="E405" s="174">
        <v>476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21</v>
      </c>
      <c r="M405" s="176">
        <f>G405*(1+L405/100)</f>
        <v>0</v>
      </c>
      <c r="N405" s="176">
        <v>0.188</v>
      </c>
      <c r="O405" s="176">
        <f>ROUND(E405*N405,2)</f>
        <v>89.49</v>
      </c>
      <c r="P405" s="176">
        <v>0</v>
      </c>
      <c r="Q405" s="176">
        <f>ROUND(E405*P405,2)</f>
        <v>0</v>
      </c>
      <c r="R405" s="176" t="s">
        <v>435</v>
      </c>
      <c r="S405" s="176" t="s">
        <v>206</v>
      </c>
      <c r="T405" s="177" t="s">
        <v>206</v>
      </c>
      <c r="U405" s="163">
        <v>0.27200000000000002</v>
      </c>
      <c r="V405" s="163">
        <f>ROUND(E405*U405,2)</f>
        <v>129.47</v>
      </c>
      <c r="W405" s="163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 t="s">
        <v>207</v>
      </c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  <c r="BD405" s="154"/>
      <c r="BE405" s="154"/>
      <c r="BF405" s="154"/>
      <c r="BG405" s="154"/>
      <c r="BH405" s="154"/>
    </row>
    <row r="406" spans="1:60" outlineLevel="1" x14ac:dyDescent="0.25">
      <c r="A406" s="161"/>
      <c r="B406" s="162"/>
      <c r="C406" s="263" t="s">
        <v>1482</v>
      </c>
      <c r="D406" s="264"/>
      <c r="E406" s="264"/>
      <c r="F406" s="264"/>
      <c r="G406" s="264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 t="s">
        <v>209</v>
      </c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  <c r="BC406" s="154"/>
      <c r="BD406" s="154"/>
      <c r="BE406" s="154"/>
      <c r="BF406" s="154"/>
      <c r="BG406" s="154"/>
      <c r="BH406" s="154"/>
    </row>
    <row r="407" spans="1:60" outlineLevel="1" x14ac:dyDescent="0.25">
      <c r="A407" s="161"/>
      <c r="B407" s="162"/>
      <c r="C407" s="191" t="s">
        <v>1483</v>
      </c>
      <c r="D407" s="185"/>
      <c r="E407" s="186">
        <v>476</v>
      </c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 t="s">
        <v>212</v>
      </c>
      <c r="AH407" s="154">
        <v>0</v>
      </c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  <c r="BC407" s="154"/>
      <c r="BD407" s="154"/>
      <c r="BE407" s="154"/>
      <c r="BF407" s="154"/>
      <c r="BG407" s="154"/>
      <c r="BH407" s="154"/>
    </row>
    <row r="408" spans="1:60" ht="20.399999999999999" outlineLevel="1" x14ac:dyDescent="0.25">
      <c r="A408" s="171">
        <v>73</v>
      </c>
      <c r="B408" s="172" t="s">
        <v>1484</v>
      </c>
      <c r="C408" s="181" t="s">
        <v>1485</v>
      </c>
      <c r="D408" s="173" t="s">
        <v>564</v>
      </c>
      <c r="E408" s="174">
        <v>258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21</v>
      </c>
      <c r="M408" s="176">
        <f>G408*(1+L408/100)</f>
        <v>0</v>
      </c>
      <c r="N408" s="176">
        <v>8.0600000000000005E-2</v>
      </c>
      <c r="O408" s="176">
        <f>ROUND(E408*N408,2)</f>
        <v>20.79</v>
      </c>
      <c r="P408" s="176">
        <v>0</v>
      </c>
      <c r="Q408" s="176">
        <f>ROUND(E408*P408,2)</f>
        <v>0</v>
      </c>
      <c r="R408" s="176" t="s">
        <v>495</v>
      </c>
      <c r="S408" s="176" t="s">
        <v>206</v>
      </c>
      <c r="T408" s="177" t="s">
        <v>206</v>
      </c>
      <c r="U408" s="163">
        <v>0</v>
      </c>
      <c r="V408" s="163">
        <f>ROUND(E408*U408,2)</f>
        <v>0</v>
      </c>
      <c r="W408" s="163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 t="s">
        <v>496</v>
      </c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  <c r="BC408" s="154"/>
      <c r="BD408" s="154"/>
      <c r="BE408" s="154"/>
      <c r="BF408" s="154"/>
      <c r="BG408" s="154"/>
      <c r="BH408" s="154"/>
    </row>
    <row r="409" spans="1:60" outlineLevel="1" x14ac:dyDescent="0.25">
      <c r="A409" s="161"/>
      <c r="B409" s="162"/>
      <c r="C409" s="191" t="s">
        <v>1486</v>
      </c>
      <c r="D409" s="185"/>
      <c r="E409" s="186">
        <v>258</v>
      </c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 t="s">
        <v>212</v>
      </c>
      <c r="AH409" s="154">
        <v>0</v>
      </c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  <c r="BC409" s="154"/>
      <c r="BD409" s="154"/>
      <c r="BE409" s="154"/>
      <c r="BF409" s="154"/>
      <c r="BG409" s="154"/>
      <c r="BH409" s="154"/>
    </row>
    <row r="410" spans="1:60" ht="20.399999999999999" outlineLevel="1" x14ac:dyDescent="0.25">
      <c r="A410" s="171">
        <v>74</v>
      </c>
      <c r="B410" s="172" t="s">
        <v>1487</v>
      </c>
      <c r="C410" s="181" t="s">
        <v>1488</v>
      </c>
      <c r="D410" s="173" t="s">
        <v>564</v>
      </c>
      <c r="E410" s="174">
        <v>218</v>
      </c>
      <c r="F410" s="175"/>
      <c r="G410" s="176">
        <f>ROUND(E410*F410,2)</f>
        <v>0</v>
      </c>
      <c r="H410" s="175"/>
      <c r="I410" s="176">
        <f>ROUND(E410*H410,2)</f>
        <v>0</v>
      </c>
      <c r="J410" s="175"/>
      <c r="K410" s="176">
        <f>ROUND(E410*J410,2)</f>
        <v>0</v>
      </c>
      <c r="L410" s="176">
        <v>21</v>
      </c>
      <c r="M410" s="176">
        <f>G410*(1+L410/100)</f>
        <v>0</v>
      </c>
      <c r="N410" s="176">
        <v>5.0200000000000002E-2</v>
      </c>
      <c r="O410" s="176">
        <f>ROUND(E410*N410,2)</f>
        <v>10.94</v>
      </c>
      <c r="P410" s="176">
        <v>0</v>
      </c>
      <c r="Q410" s="176">
        <f>ROUND(E410*P410,2)</f>
        <v>0</v>
      </c>
      <c r="R410" s="176" t="s">
        <v>495</v>
      </c>
      <c r="S410" s="176" t="s">
        <v>206</v>
      </c>
      <c r="T410" s="177" t="s">
        <v>206</v>
      </c>
      <c r="U410" s="163">
        <v>0</v>
      </c>
      <c r="V410" s="163">
        <f>ROUND(E410*U410,2)</f>
        <v>0</v>
      </c>
      <c r="W410" s="163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 t="s">
        <v>496</v>
      </c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  <c r="BD410" s="154"/>
      <c r="BE410" s="154"/>
      <c r="BF410" s="154"/>
      <c r="BG410" s="154"/>
      <c r="BH410" s="154"/>
    </row>
    <row r="411" spans="1:60" outlineLevel="1" x14ac:dyDescent="0.25">
      <c r="A411" s="161"/>
      <c r="B411" s="162"/>
      <c r="C411" s="191" t="s">
        <v>1489</v>
      </c>
      <c r="D411" s="185"/>
      <c r="E411" s="186">
        <v>218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 t="s">
        <v>212</v>
      </c>
      <c r="AH411" s="154">
        <v>0</v>
      </c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</row>
    <row r="412" spans="1:60" ht="20.399999999999999" outlineLevel="1" x14ac:dyDescent="0.25">
      <c r="A412" s="171">
        <v>75</v>
      </c>
      <c r="B412" s="172" t="s">
        <v>1490</v>
      </c>
      <c r="C412" s="181" t="s">
        <v>1491</v>
      </c>
      <c r="D412" s="173" t="s">
        <v>226</v>
      </c>
      <c r="E412" s="174">
        <v>100</v>
      </c>
      <c r="F412" s="175"/>
      <c r="G412" s="176">
        <f>ROUND(E412*F412,2)</f>
        <v>0</v>
      </c>
      <c r="H412" s="175"/>
      <c r="I412" s="176">
        <f>ROUND(E412*H412,2)</f>
        <v>0</v>
      </c>
      <c r="J412" s="175"/>
      <c r="K412" s="176">
        <f>ROUND(E412*J412,2)</f>
        <v>0</v>
      </c>
      <c r="L412" s="176">
        <v>21</v>
      </c>
      <c r="M412" s="176">
        <f>G412*(1+L412/100)</f>
        <v>0</v>
      </c>
      <c r="N412" s="176">
        <v>0.10249999999999999</v>
      </c>
      <c r="O412" s="176">
        <f>ROUND(E412*N412,2)</f>
        <v>10.25</v>
      </c>
      <c r="P412" s="176">
        <v>0</v>
      </c>
      <c r="Q412" s="176">
        <f>ROUND(E412*P412,2)</f>
        <v>0</v>
      </c>
      <c r="R412" s="176" t="s">
        <v>435</v>
      </c>
      <c r="S412" s="176" t="s">
        <v>206</v>
      </c>
      <c r="T412" s="177" t="s">
        <v>206</v>
      </c>
      <c r="U412" s="163">
        <v>0.14000000000000001</v>
      </c>
      <c r="V412" s="163">
        <f>ROUND(E412*U412,2)</f>
        <v>14</v>
      </c>
      <c r="W412" s="163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 t="s">
        <v>207</v>
      </c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</row>
    <row r="413" spans="1:60" outlineLevel="1" x14ac:dyDescent="0.25">
      <c r="A413" s="161"/>
      <c r="B413" s="162"/>
      <c r="C413" s="263" t="s">
        <v>1492</v>
      </c>
      <c r="D413" s="264"/>
      <c r="E413" s="264"/>
      <c r="F413" s="264"/>
      <c r="G413" s="264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 t="s">
        <v>209</v>
      </c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</row>
    <row r="414" spans="1:60" outlineLevel="1" x14ac:dyDescent="0.25">
      <c r="A414" s="161"/>
      <c r="B414" s="162"/>
      <c r="C414" s="191" t="s">
        <v>1493</v>
      </c>
      <c r="D414" s="185"/>
      <c r="E414" s="186">
        <v>100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 t="s">
        <v>212</v>
      </c>
      <c r="AH414" s="154">
        <v>0</v>
      </c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</row>
    <row r="415" spans="1:60" outlineLevel="1" x14ac:dyDescent="0.25">
      <c r="A415" s="171">
        <v>76</v>
      </c>
      <c r="B415" s="172" t="s">
        <v>1494</v>
      </c>
      <c r="C415" s="181" t="s">
        <v>1495</v>
      </c>
      <c r="D415" s="173" t="s">
        <v>564</v>
      </c>
      <c r="E415" s="174">
        <v>92</v>
      </c>
      <c r="F415" s="175"/>
      <c r="G415" s="176">
        <f>ROUND(E415*F415,2)</f>
        <v>0</v>
      </c>
      <c r="H415" s="175"/>
      <c r="I415" s="176">
        <f>ROUND(E415*H415,2)</f>
        <v>0</v>
      </c>
      <c r="J415" s="175"/>
      <c r="K415" s="176">
        <f>ROUND(E415*J415,2)</f>
        <v>0</v>
      </c>
      <c r="L415" s="176">
        <v>21</v>
      </c>
      <c r="M415" s="176">
        <f>G415*(1+L415/100)</f>
        <v>0</v>
      </c>
      <c r="N415" s="176">
        <v>2.1999999999999999E-2</v>
      </c>
      <c r="O415" s="176">
        <f>ROUND(E415*N415,2)</f>
        <v>2.02</v>
      </c>
      <c r="P415" s="176">
        <v>0</v>
      </c>
      <c r="Q415" s="176">
        <f>ROUND(E415*P415,2)</f>
        <v>0</v>
      </c>
      <c r="R415" s="176" t="s">
        <v>495</v>
      </c>
      <c r="S415" s="176" t="s">
        <v>206</v>
      </c>
      <c r="T415" s="177" t="s">
        <v>206</v>
      </c>
      <c r="U415" s="163">
        <v>0</v>
      </c>
      <c r="V415" s="163">
        <f>ROUND(E415*U415,2)</f>
        <v>0</v>
      </c>
      <c r="W415" s="163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 t="s">
        <v>496</v>
      </c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</row>
    <row r="416" spans="1:60" outlineLevel="1" x14ac:dyDescent="0.25">
      <c r="A416" s="161"/>
      <c r="B416" s="162"/>
      <c r="C416" s="191" t="s">
        <v>1496</v>
      </c>
      <c r="D416" s="185"/>
      <c r="E416" s="186">
        <v>92</v>
      </c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 t="s">
        <v>212</v>
      </c>
      <c r="AH416" s="154">
        <v>0</v>
      </c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</row>
    <row r="417" spans="1:60" outlineLevel="1" x14ac:dyDescent="0.25">
      <c r="A417" s="171">
        <v>77</v>
      </c>
      <c r="B417" s="172" t="s">
        <v>1497</v>
      </c>
      <c r="C417" s="181" t="s">
        <v>1498</v>
      </c>
      <c r="D417" s="173" t="s">
        <v>564</v>
      </c>
      <c r="E417" s="174">
        <v>16</v>
      </c>
      <c r="F417" s="175"/>
      <c r="G417" s="176">
        <f>ROUND(E417*F417,2)</f>
        <v>0</v>
      </c>
      <c r="H417" s="175"/>
      <c r="I417" s="176">
        <f>ROUND(E417*H417,2)</f>
        <v>0</v>
      </c>
      <c r="J417" s="175"/>
      <c r="K417" s="176">
        <f>ROUND(E417*J417,2)</f>
        <v>0</v>
      </c>
      <c r="L417" s="176">
        <v>21</v>
      </c>
      <c r="M417" s="176">
        <f>G417*(1+L417/100)</f>
        <v>0</v>
      </c>
      <c r="N417" s="176">
        <v>1.0999999999999999E-2</v>
      </c>
      <c r="O417" s="176">
        <f>ROUND(E417*N417,2)</f>
        <v>0.18</v>
      </c>
      <c r="P417" s="176">
        <v>0</v>
      </c>
      <c r="Q417" s="176">
        <f>ROUND(E417*P417,2)</f>
        <v>0</v>
      </c>
      <c r="R417" s="176" t="s">
        <v>495</v>
      </c>
      <c r="S417" s="176" t="s">
        <v>206</v>
      </c>
      <c r="T417" s="177" t="s">
        <v>206</v>
      </c>
      <c r="U417" s="163">
        <v>0</v>
      </c>
      <c r="V417" s="163">
        <f>ROUND(E417*U417,2)</f>
        <v>0</v>
      </c>
      <c r="W417" s="163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 t="s">
        <v>496</v>
      </c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</row>
    <row r="418" spans="1:60" outlineLevel="1" x14ac:dyDescent="0.25">
      <c r="A418" s="161"/>
      <c r="B418" s="162"/>
      <c r="C418" s="191" t="s">
        <v>1098</v>
      </c>
      <c r="D418" s="185"/>
      <c r="E418" s="186">
        <v>16</v>
      </c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 t="s">
        <v>212</v>
      </c>
      <c r="AH418" s="154">
        <v>0</v>
      </c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  <c r="BD418" s="154"/>
      <c r="BE418" s="154"/>
      <c r="BF418" s="154"/>
      <c r="BG418" s="154"/>
      <c r="BH418" s="154"/>
    </row>
    <row r="419" spans="1:60" ht="20.399999999999999" outlineLevel="1" x14ac:dyDescent="0.25">
      <c r="A419" s="171">
        <v>78</v>
      </c>
      <c r="B419" s="172" t="s">
        <v>1499</v>
      </c>
      <c r="C419" s="181" t="s">
        <v>1500</v>
      </c>
      <c r="D419" s="173" t="s">
        <v>226</v>
      </c>
      <c r="E419" s="174">
        <v>7.65</v>
      </c>
      <c r="F419" s="175"/>
      <c r="G419" s="176">
        <f>ROUND(E419*F419,2)</f>
        <v>0</v>
      </c>
      <c r="H419" s="175"/>
      <c r="I419" s="176">
        <f>ROUND(E419*H419,2)</f>
        <v>0</v>
      </c>
      <c r="J419" s="175"/>
      <c r="K419" s="176">
        <f>ROUND(E419*J419,2)</f>
        <v>0</v>
      </c>
      <c r="L419" s="176">
        <v>21</v>
      </c>
      <c r="M419" s="176">
        <f>G419*(1+L419/100)</f>
        <v>0</v>
      </c>
      <c r="N419" s="176">
        <v>5.9049999999999998E-2</v>
      </c>
      <c r="O419" s="176">
        <f>ROUND(E419*N419,2)</f>
        <v>0.45</v>
      </c>
      <c r="P419" s="176">
        <v>0</v>
      </c>
      <c r="Q419" s="176">
        <f>ROUND(E419*P419,2)</f>
        <v>0</v>
      </c>
      <c r="R419" s="176" t="s">
        <v>435</v>
      </c>
      <c r="S419" s="176" t="s">
        <v>206</v>
      </c>
      <c r="T419" s="177" t="s">
        <v>206</v>
      </c>
      <c r="U419" s="163">
        <v>0.26</v>
      </c>
      <c r="V419" s="163">
        <f>ROUND(E419*U419,2)</f>
        <v>1.99</v>
      </c>
      <c r="W419" s="163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 t="s">
        <v>207</v>
      </c>
      <c r="AH419" s="154"/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154"/>
      <c r="BG419" s="154"/>
      <c r="BH419" s="154"/>
    </row>
    <row r="420" spans="1:60" outlineLevel="1" x14ac:dyDescent="0.25">
      <c r="A420" s="161"/>
      <c r="B420" s="162"/>
      <c r="C420" s="191" t="s">
        <v>1465</v>
      </c>
      <c r="D420" s="185"/>
      <c r="E420" s="186">
        <v>7.65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 t="s">
        <v>212</v>
      </c>
      <c r="AH420" s="154">
        <v>0</v>
      </c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</row>
    <row r="421" spans="1:60" outlineLevel="1" x14ac:dyDescent="0.25">
      <c r="A421" s="171">
        <v>79</v>
      </c>
      <c r="B421" s="172" t="s">
        <v>1501</v>
      </c>
      <c r="C421" s="181" t="s">
        <v>1502</v>
      </c>
      <c r="D421" s="173" t="s">
        <v>564</v>
      </c>
      <c r="E421" s="174">
        <v>15.3</v>
      </c>
      <c r="F421" s="175"/>
      <c r="G421" s="176">
        <f>ROUND(E421*F421,2)</f>
        <v>0</v>
      </c>
      <c r="H421" s="175"/>
      <c r="I421" s="176">
        <f>ROUND(E421*H421,2)</f>
        <v>0</v>
      </c>
      <c r="J421" s="175"/>
      <c r="K421" s="176">
        <f>ROUND(E421*J421,2)</f>
        <v>0</v>
      </c>
      <c r="L421" s="176">
        <v>21</v>
      </c>
      <c r="M421" s="176">
        <f>G421*(1+L421/100)</f>
        <v>0</v>
      </c>
      <c r="N421" s="176">
        <v>2.1999999999999999E-2</v>
      </c>
      <c r="O421" s="176">
        <f>ROUND(E421*N421,2)</f>
        <v>0.34</v>
      </c>
      <c r="P421" s="176">
        <v>0</v>
      </c>
      <c r="Q421" s="176">
        <f>ROUND(E421*P421,2)</f>
        <v>0</v>
      </c>
      <c r="R421" s="176" t="s">
        <v>495</v>
      </c>
      <c r="S421" s="176" t="s">
        <v>206</v>
      </c>
      <c r="T421" s="177" t="s">
        <v>206</v>
      </c>
      <c r="U421" s="163">
        <v>0</v>
      </c>
      <c r="V421" s="163">
        <f>ROUND(E421*U421,2)</f>
        <v>0</v>
      </c>
      <c r="W421" s="163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 t="s">
        <v>496</v>
      </c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</row>
    <row r="422" spans="1:60" outlineLevel="1" x14ac:dyDescent="0.25">
      <c r="A422" s="161"/>
      <c r="B422" s="162"/>
      <c r="C422" s="191" t="s">
        <v>1503</v>
      </c>
      <c r="D422" s="185"/>
      <c r="E422" s="186">
        <v>15.3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 t="s">
        <v>212</v>
      </c>
      <c r="AH422" s="154">
        <v>0</v>
      </c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</row>
    <row r="423" spans="1:60" outlineLevel="1" x14ac:dyDescent="0.25">
      <c r="A423" s="171">
        <v>80</v>
      </c>
      <c r="B423" s="172" t="s">
        <v>1504</v>
      </c>
      <c r="C423" s="181" t="s">
        <v>1505</v>
      </c>
      <c r="D423" s="173" t="s">
        <v>226</v>
      </c>
      <c r="E423" s="174">
        <v>31.3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0</v>
      </c>
      <c r="O423" s="176">
        <f>ROUND(E423*N423,2)</f>
        <v>0</v>
      </c>
      <c r="P423" s="176">
        <v>0</v>
      </c>
      <c r="Q423" s="176">
        <f>ROUND(E423*P423,2)</f>
        <v>0</v>
      </c>
      <c r="R423" s="176"/>
      <c r="S423" s="176" t="s">
        <v>206</v>
      </c>
      <c r="T423" s="177" t="s">
        <v>206</v>
      </c>
      <c r="U423" s="163">
        <v>9.2999999999999999E-2</v>
      </c>
      <c r="V423" s="163">
        <f>ROUND(E423*U423,2)</f>
        <v>2.91</v>
      </c>
      <c r="W423" s="163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 t="s">
        <v>207</v>
      </c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</row>
    <row r="424" spans="1:60" outlineLevel="1" x14ac:dyDescent="0.25">
      <c r="A424" s="161"/>
      <c r="B424" s="162"/>
      <c r="C424" s="191" t="s">
        <v>1506</v>
      </c>
      <c r="D424" s="185"/>
      <c r="E424" s="186">
        <v>31.3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 t="s">
        <v>212</v>
      </c>
      <c r="AH424" s="154">
        <v>0</v>
      </c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</row>
    <row r="425" spans="1:60" outlineLevel="1" x14ac:dyDescent="0.25">
      <c r="A425" s="171">
        <v>81</v>
      </c>
      <c r="B425" s="172" t="s">
        <v>1507</v>
      </c>
      <c r="C425" s="181" t="s">
        <v>1508</v>
      </c>
      <c r="D425" s="173" t="s">
        <v>564</v>
      </c>
      <c r="E425" s="174">
        <v>8</v>
      </c>
      <c r="F425" s="175"/>
      <c r="G425" s="176">
        <f>ROUND(E425*F425,2)</f>
        <v>0</v>
      </c>
      <c r="H425" s="175"/>
      <c r="I425" s="176">
        <f>ROUND(E425*H425,2)</f>
        <v>0</v>
      </c>
      <c r="J425" s="175"/>
      <c r="K425" s="176">
        <f>ROUND(E425*J425,2)</f>
        <v>0</v>
      </c>
      <c r="L425" s="176">
        <v>21</v>
      </c>
      <c r="M425" s="176">
        <f>G425*(1+L425/100)</f>
        <v>0</v>
      </c>
      <c r="N425" s="176">
        <v>0.25</v>
      </c>
      <c r="O425" s="176">
        <f>ROUND(E425*N425,2)</f>
        <v>2</v>
      </c>
      <c r="P425" s="176">
        <v>0</v>
      </c>
      <c r="Q425" s="176">
        <f>ROUND(E425*P425,2)</f>
        <v>0</v>
      </c>
      <c r="R425" s="176"/>
      <c r="S425" s="176" t="s">
        <v>206</v>
      </c>
      <c r="T425" s="177" t="s">
        <v>206</v>
      </c>
      <c r="U425" s="163">
        <v>0.81799999999999995</v>
      </c>
      <c r="V425" s="163">
        <f>ROUND(E425*U425,2)</f>
        <v>6.54</v>
      </c>
      <c r="W425" s="163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 t="s">
        <v>207</v>
      </c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</row>
    <row r="426" spans="1:60" outlineLevel="1" x14ac:dyDescent="0.25">
      <c r="A426" s="161"/>
      <c r="B426" s="162"/>
      <c r="C426" s="191" t="s">
        <v>1509</v>
      </c>
      <c r="D426" s="185"/>
      <c r="E426" s="186">
        <v>8</v>
      </c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 t="s">
        <v>212</v>
      </c>
      <c r="AH426" s="154">
        <v>0</v>
      </c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</row>
    <row r="427" spans="1:60" outlineLevel="1" x14ac:dyDescent="0.25">
      <c r="A427" s="171">
        <v>82</v>
      </c>
      <c r="B427" s="172" t="s">
        <v>1510</v>
      </c>
      <c r="C427" s="181" t="s">
        <v>1511</v>
      </c>
      <c r="D427" s="173" t="s">
        <v>564</v>
      </c>
      <c r="E427" s="174">
        <v>8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6">
        <v>5.4999999999999997E-3</v>
      </c>
      <c r="O427" s="176">
        <f>ROUND(E427*N427,2)</f>
        <v>0.04</v>
      </c>
      <c r="P427" s="176">
        <v>0</v>
      </c>
      <c r="Q427" s="176">
        <f>ROUND(E427*P427,2)</f>
        <v>0</v>
      </c>
      <c r="R427" s="176" t="s">
        <v>495</v>
      </c>
      <c r="S427" s="176" t="s">
        <v>206</v>
      </c>
      <c r="T427" s="177" t="s">
        <v>206</v>
      </c>
      <c r="U427" s="163">
        <v>0</v>
      </c>
      <c r="V427" s="163">
        <f>ROUND(E427*U427,2)</f>
        <v>0</v>
      </c>
      <c r="W427" s="163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 t="s">
        <v>496</v>
      </c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</row>
    <row r="428" spans="1:60" outlineLevel="1" x14ac:dyDescent="0.25">
      <c r="A428" s="161"/>
      <c r="B428" s="162"/>
      <c r="C428" s="191" t="s">
        <v>1509</v>
      </c>
      <c r="D428" s="185"/>
      <c r="E428" s="186">
        <v>8</v>
      </c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 t="s">
        <v>212</v>
      </c>
      <c r="AH428" s="154">
        <v>0</v>
      </c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</row>
    <row r="429" spans="1:60" outlineLevel="1" x14ac:dyDescent="0.25">
      <c r="A429" s="171">
        <v>83</v>
      </c>
      <c r="B429" s="172" t="s">
        <v>1512</v>
      </c>
      <c r="C429" s="181" t="s">
        <v>1513</v>
      </c>
      <c r="D429" s="173" t="s">
        <v>564</v>
      </c>
      <c r="E429" s="174">
        <v>8</v>
      </c>
      <c r="F429" s="175"/>
      <c r="G429" s="176">
        <f>ROUND(E429*F429,2)</f>
        <v>0</v>
      </c>
      <c r="H429" s="175"/>
      <c r="I429" s="176">
        <f>ROUND(E429*H429,2)</f>
        <v>0</v>
      </c>
      <c r="J429" s="175"/>
      <c r="K429" s="176">
        <f>ROUND(E429*J429,2)</f>
        <v>0</v>
      </c>
      <c r="L429" s="176">
        <v>21</v>
      </c>
      <c r="M429" s="176">
        <f>G429*(1+L429/100)</f>
        <v>0</v>
      </c>
      <c r="N429" s="176">
        <v>1E-4</v>
      </c>
      <c r="O429" s="176">
        <f>ROUND(E429*N429,2)</f>
        <v>0</v>
      </c>
      <c r="P429" s="176">
        <v>0</v>
      </c>
      <c r="Q429" s="176">
        <f>ROUND(E429*P429,2)</f>
        <v>0</v>
      </c>
      <c r="R429" s="176" t="s">
        <v>495</v>
      </c>
      <c r="S429" s="176" t="s">
        <v>206</v>
      </c>
      <c r="T429" s="177" t="s">
        <v>206</v>
      </c>
      <c r="U429" s="163">
        <v>0</v>
      </c>
      <c r="V429" s="163">
        <f>ROUND(E429*U429,2)</f>
        <v>0</v>
      </c>
      <c r="W429" s="163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 t="s">
        <v>496</v>
      </c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  <c r="BC429" s="154"/>
      <c r="BD429" s="154"/>
      <c r="BE429" s="154"/>
      <c r="BF429" s="154"/>
      <c r="BG429" s="154"/>
      <c r="BH429" s="154"/>
    </row>
    <row r="430" spans="1:60" outlineLevel="1" x14ac:dyDescent="0.25">
      <c r="A430" s="161"/>
      <c r="B430" s="162"/>
      <c r="C430" s="191" t="s">
        <v>1509</v>
      </c>
      <c r="D430" s="185"/>
      <c r="E430" s="186">
        <v>8</v>
      </c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 t="s">
        <v>212</v>
      </c>
      <c r="AH430" s="154">
        <v>0</v>
      </c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54"/>
      <c r="AZ430" s="154"/>
      <c r="BA430" s="154"/>
      <c r="BB430" s="154"/>
      <c r="BC430" s="154"/>
      <c r="BD430" s="154"/>
      <c r="BE430" s="154"/>
      <c r="BF430" s="154"/>
      <c r="BG430" s="154"/>
      <c r="BH430" s="154"/>
    </row>
    <row r="431" spans="1:60" outlineLevel="1" x14ac:dyDescent="0.25">
      <c r="A431" s="171">
        <v>84</v>
      </c>
      <c r="B431" s="172" t="s">
        <v>1514</v>
      </c>
      <c r="C431" s="181" t="s">
        <v>1515</v>
      </c>
      <c r="D431" s="173" t="s">
        <v>564</v>
      </c>
      <c r="E431" s="174">
        <v>10</v>
      </c>
      <c r="F431" s="175"/>
      <c r="G431" s="176">
        <f>ROUND(E431*F431,2)</f>
        <v>0</v>
      </c>
      <c r="H431" s="175"/>
      <c r="I431" s="176">
        <f>ROUND(E431*H431,2)</f>
        <v>0</v>
      </c>
      <c r="J431" s="175"/>
      <c r="K431" s="176">
        <f>ROUND(E431*J431,2)</f>
        <v>0</v>
      </c>
      <c r="L431" s="176">
        <v>21</v>
      </c>
      <c r="M431" s="176">
        <f>G431*(1+L431/100)</f>
        <v>0</v>
      </c>
      <c r="N431" s="176">
        <v>0</v>
      </c>
      <c r="O431" s="176">
        <f>ROUND(E431*N431,2)</f>
        <v>0</v>
      </c>
      <c r="P431" s="176">
        <v>0</v>
      </c>
      <c r="Q431" s="176">
        <f>ROUND(E431*P431,2)</f>
        <v>0</v>
      </c>
      <c r="R431" s="176" t="s">
        <v>435</v>
      </c>
      <c r="S431" s="176" t="s">
        <v>206</v>
      </c>
      <c r="T431" s="177" t="s">
        <v>206</v>
      </c>
      <c r="U431" s="163">
        <v>0.2</v>
      </c>
      <c r="V431" s="163">
        <f>ROUND(E431*U431,2)</f>
        <v>2</v>
      </c>
      <c r="W431" s="163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 t="s">
        <v>207</v>
      </c>
      <c r="AH431" s="154"/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154"/>
      <c r="AZ431" s="154"/>
      <c r="BA431" s="154"/>
      <c r="BB431" s="154"/>
      <c r="BC431" s="154"/>
      <c r="BD431" s="154"/>
      <c r="BE431" s="154"/>
      <c r="BF431" s="154"/>
      <c r="BG431" s="154"/>
      <c r="BH431" s="154"/>
    </row>
    <row r="432" spans="1:60" outlineLevel="1" x14ac:dyDescent="0.25">
      <c r="A432" s="161"/>
      <c r="B432" s="162"/>
      <c r="C432" s="191" t="s">
        <v>1516</v>
      </c>
      <c r="D432" s="185"/>
      <c r="E432" s="186">
        <v>10</v>
      </c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 t="s">
        <v>212</v>
      </c>
      <c r="AH432" s="154">
        <v>0</v>
      </c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  <c r="BC432" s="154"/>
      <c r="BD432" s="154"/>
      <c r="BE432" s="154"/>
      <c r="BF432" s="154"/>
      <c r="BG432" s="154"/>
      <c r="BH432" s="154"/>
    </row>
    <row r="433" spans="1:60" ht="20.399999999999999" outlineLevel="1" x14ac:dyDescent="0.25">
      <c r="A433" s="171">
        <v>85</v>
      </c>
      <c r="B433" s="172" t="s">
        <v>1517</v>
      </c>
      <c r="C433" s="181" t="s">
        <v>1518</v>
      </c>
      <c r="D433" s="173" t="s">
        <v>564</v>
      </c>
      <c r="E433" s="174">
        <v>1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21</v>
      </c>
      <c r="M433" s="176">
        <f>G433*(1+L433/100)</f>
        <v>0</v>
      </c>
      <c r="N433" s="176">
        <v>5.1000000000000004E-3</v>
      </c>
      <c r="O433" s="176">
        <f>ROUND(E433*N433,2)</f>
        <v>0.01</v>
      </c>
      <c r="P433" s="176">
        <v>0</v>
      </c>
      <c r="Q433" s="176">
        <f>ROUND(E433*P433,2)</f>
        <v>0</v>
      </c>
      <c r="R433" s="176" t="s">
        <v>495</v>
      </c>
      <c r="S433" s="176" t="s">
        <v>206</v>
      </c>
      <c r="T433" s="177" t="s">
        <v>206</v>
      </c>
      <c r="U433" s="163">
        <v>0</v>
      </c>
      <c r="V433" s="163">
        <f>ROUND(E433*U433,2)</f>
        <v>0</v>
      </c>
      <c r="W433" s="163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 t="s">
        <v>496</v>
      </c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  <c r="BD433" s="154"/>
      <c r="BE433" s="154"/>
      <c r="BF433" s="154"/>
      <c r="BG433" s="154"/>
      <c r="BH433" s="154"/>
    </row>
    <row r="434" spans="1:60" outlineLevel="1" x14ac:dyDescent="0.25">
      <c r="A434" s="161"/>
      <c r="B434" s="162"/>
      <c r="C434" s="191" t="s">
        <v>1519</v>
      </c>
      <c r="D434" s="185"/>
      <c r="E434" s="186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 t="s">
        <v>212</v>
      </c>
      <c r="AH434" s="154">
        <v>0</v>
      </c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  <c r="BD434" s="154"/>
      <c r="BE434" s="154"/>
      <c r="BF434" s="154"/>
      <c r="BG434" s="154"/>
      <c r="BH434" s="154"/>
    </row>
    <row r="435" spans="1:60" outlineLevel="1" x14ac:dyDescent="0.25">
      <c r="A435" s="161"/>
      <c r="B435" s="162"/>
      <c r="C435" s="191" t="s">
        <v>1520</v>
      </c>
      <c r="D435" s="185"/>
      <c r="E435" s="186">
        <v>1</v>
      </c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 t="s">
        <v>212</v>
      </c>
      <c r="AH435" s="154">
        <v>0</v>
      </c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</row>
    <row r="436" spans="1:60" ht="20.399999999999999" outlineLevel="1" x14ac:dyDescent="0.25">
      <c r="A436" s="171">
        <v>86</v>
      </c>
      <c r="B436" s="172" t="s">
        <v>1521</v>
      </c>
      <c r="C436" s="181" t="s">
        <v>1522</v>
      </c>
      <c r="D436" s="173" t="s">
        <v>564</v>
      </c>
      <c r="E436" s="174">
        <v>1</v>
      </c>
      <c r="F436" s="175"/>
      <c r="G436" s="176">
        <f>ROUND(E436*F436,2)</f>
        <v>0</v>
      </c>
      <c r="H436" s="175"/>
      <c r="I436" s="176">
        <f>ROUND(E436*H436,2)</f>
        <v>0</v>
      </c>
      <c r="J436" s="175"/>
      <c r="K436" s="176">
        <f>ROUND(E436*J436,2)</f>
        <v>0</v>
      </c>
      <c r="L436" s="176">
        <v>21</v>
      </c>
      <c r="M436" s="176">
        <f>G436*(1+L436/100)</f>
        <v>0</v>
      </c>
      <c r="N436" s="176">
        <v>5.1000000000000004E-3</v>
      </c>
      <c r="O436" s="176">
        <f>ROUND(E436*N436,2)</f>
        <v>0.01</v>
      </c>
      <c r="P436" s="176">
        <v>0</v>
      </c>
      <c r="Q436" s="176">
        <f>ROUND(E436*P436,2)</f>
        <v>0</v>
      </c>
      <c r="R436" s="176" t="s">
        <v>495</v>
      </c>
      <c r="S436" s="176" t="s">
        <v>206</v>
      </c>
      <c r="T436" s="177" t="s">
        <v>206</v>
      </c>
      <c r="U436" s="163">
        <v>0</v>
      </c>
      <c r="V436" s="163">
        <f>ROUND(E436*U436,2)</f>
        <v>0</v>
      </c>
      <c r="W436" s="163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 t="s">
        <v>496</v>
      </c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  <c r="BD436" s="154"/>
      <c r="BE436" s="154"/>
      <c r="BF436" s="154"/>
      <c r="BG436" s="154"/>
      <c r="BH436" s="154"/>
    </row>
    <row r="437" spans="1:60" outlineLevel="1" x14ac:dyDescent="0.25">
      <c r="A437" s="161"/>
      <c r="B437" s="162"/>
      <c r="C437" s="191" t="s">
        <v>1519</v>
      </c>
      <c r="D437" s="185"/>
      <c r="E437" s="186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 t="s">
        <v>212</v>
      </c>
      <c r="AH437" s="154">
        <v>0</v>
      </c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  <c r="BD437" s="154"/>
      <c r="BE437" s="154"/>
      <c r="BF437" s="154"/>
      <c r="BG437" s="154"/>
      <c r="BH437" s="154"/>
    </row>
    <row r="438" spans="1:60" outlineLevel="1" x14ac:dyDescent="0.25">
      <c r="A438" s="161"/>
      <c r="B438" s="162"/>
      <c r="C438" s="191" t="s">
        <v>1523</v>
      </c>
      <c r="D438" s="185"/>
      <c r="E438" s="186">
        <v>1</v>
      </c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 t="s">
        <v>212</v>
      </c>
      <c r="AH438" s="154">
        <v>0</v>
      </c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</row>
    <row r="439" spans="1:60" ht="20.399999999999999" outlineLevel="1" x14ac:dyDescent="0.25">
      <c r="A439" s="171">
        <v>87</v>
      </c>
      <c r="B439" s="172" t="s">
        <v>1524</v>
      </c>
      <c r="C439" s="181" t="s">
        <v>1525</v>
      </c>
      <c r="D439" s="173" t="s">
        <v>564</v>
      </c>
      <c r="E439" s="174">
        <v>6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21</v>
      </c>
      <c r="M439" s="176">
        <f>G439*(1+L439/100)</f>
        <v>0</v>
      </c>
      <c r="N439" s="176">
        <v>5.1000000000000004E-3</v>
      </c>
      <c r="O439" s="176">
        <f>ROUND(E439*N439,2)</f>
        <v>0.03</v>
      </c>
      <c r="P439" s="176">
        <v>0</v>
      </c>
      <c r="Q439" s="176">
        <f>ROUND(E439*P439,2)</f>
        <v>0</v>
      </c>
      <c r="R439" s="176" t="s">
        <v>495</v>
      </c>
      <c r="S439" s="176" t="s">
        <v>206</v>
      </c>
      <c r="T439" s="177" t="s">
        <v>206</v>
      </c>
      <c r="U439" s="163">
        <v>0</v>
      </c>
      <c r="V439" s="163">
        <f>ROUND(E439*U439,2)</f>
        <v>0</v>
      </c>
      <c r="W439" s="163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 t="s">
        <v>496</v>
      </c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</row>
    <row r="440" spans="1:60" outlineLevel="1" x14ac:dyDescent="0.25">
      <c r="A440" s="161"/>
      <c r="B440" s="162"/>
      <c r="C440" s="191" t="s">
        <v>1519</v>
      </c>
      <c r="D440" s="185"/>
      <c r="E440" s="186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 t="s">
        <v>212</v>
      </c>
      <c r="AH440" s="154">
        <v>0</v>
      </c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</row>
    <row r="441" spans="1:60" outlineLevel="1" x14ac:dyDescent="0.25">
      <c r="A441" s="161"/>
      <c r="B441" s="162"/>
      <c r="C441" s="191" t="s">
        <v>1526</v>
      </c>
      <c r="D441" s="185"/>
      <c r="E441" s="186">
        <v>2</v>
      </c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 t="s">
        <v>212</v>
      </c>
      <c r="AH441" s="154">
        <v>0</v>
      </c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</row>
    <row r="442" spans="1:60" outlineLevel="1" x14ac:dyDescent="0.25">
      <c r="A442" s="161"/>
      <c r="B442" s="162"/>
      <c r="C442" s="191" t="s">
        <v>1527</v>
      </c>
      <c r="D442" s="185"/>
      <c r="E442" s="186">
        <v>4</v>
      </c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 t="s">
        <v>212</v>
      </c>
      <c r="AH442" s="154">
        <v>0</v>
      </c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</row>
    <row r="443" spans="1:60" ht="20.399999999999999" outlineLevel="1" x14ac:dyDescent="0.25">
      <c r="A443" s="171">
        <v>88</v>
      </c>
      <c r="B443" s="172" t="s">
        <v>1528</v>
      </c>
      <c r="C443" s="181" t="s">
        <v>1529</v>
      </c>
      <c r="D443" s="173" t="s">
        <v>564</v>
      </c>
      <c r="E443" s="174">
        <v>2</v>
      </c>
      <c r="F443" s="175"/>
      <c r="G443" s="176">
        <f>ROUND(E443*F443,2)</f>
        <v>0</v>
      </c>
      <c r="H443" s="175"/>
      <c r="I443" s="176">
        <f>ROUND(E443*H443,2)</f>
        <v>0</v>
      </c>
      <c r="J443" s="175"/>
      <c r="K443" s="176">
        <f>ROUND(E443*J443,2)</f>
        <v>0</v>
      </c>
      <c r="L443" s="176">
        <v>21</v>
      </c>
      <c r="M443" s="176">
        <f>G443*(1+L443/100)</f>
        <v>0</v>
      </c>
      <c r="N443" s="176">
        <v>5.1000000000000004E-3</v>
      </c>
      <c r="O443" s="176">
        <f>ROUND(E443*N443,2)</f>
        <v>0.01</v>
      </c>
      <c r="P443" s="176">
        <v>0</v>
      </c>
      <c r="Q443" s="176">
        <f>ROUND(E443*P443,2)</f>
        <v>0</v>
      </c>
      <c r="R443" s="176" t="s">
        <v>495</v>
      </c>
      <c r="S443" s="176" t="s">
        <v>206</v>
      </c>
      <c r="T443" s="177" t="s">
        <v>206</v>
      </c>
      <c r="U443" s="163">
        <v>0</v>
      </c>
      <c r="V443" s="163">
        <f>ROUND(E443*U443,2)</f>
        <v>0</v>
      </c>
      <c r="W443" s="163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 t="s">
        <v>496</v>
      </c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</row>
    <row r="444" spans="1:60" outlineLevel="1" x14ac:dyDescent="0.25">
      <c r="A444" s="161"/>
      <c r="B444" s="162"/>
      <c r="C444" s="191" t="s">
        <v>1519</v>
      </c>
      <c r="D444" s="185"/>
      <c r="E444" s="186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 t="s">
        <v>212</v>
      </c>
      <c r="AH444" s="154">
        <v>0</v>
      </c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</row>
    <row r="445" spans="1:60" outlineLevel="1" x14ac:dyDescent="0.25">
      <c r="A445" s="161"/>
      <c r="B445" s="162"/>
      <c r="C445" s="191" t="s">
        <v>1530</v>
      </c>
      <c r="D445" s="185"/>
      <c r="E445" s="186">
        <v>2</v>
      </c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 t="s">
        <v>212</v>
      </c>
      <c r="AH445" s="154">
        <v>0</v>
      </c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</row>
    <row r="446" spans="1:60" outlineLevel="1" x14ac:dyDescent="0.25">
      <c r="A446" s="171">
        <v>89</v>
      </c>
      <c r="B446" s="172" t="s">
        <v>1531</v>
      </c>
      <c r="C446" s="181" t="s">
        <v>1532</v>
      </c>
      <c r="D446" s="173" t="s">
        <v>226</v>
      </c>
      <c r="E446" s="174">
        <v>495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21</v>
      </c>
      <c r="M446" s="176">
        <f>G446*(1+L446/100)</f>
        <v>0</v>
      </c>
      <c r="N446" s="176">
        <v>9.0000000000000006E-5</v>
      </c>
      <c r="O446" s="176">
        <f>ROUND(E446*N446,2)</f>
        <v>0.04</v>
      </c>
      <c r="P446" s="176">
        <v>0</v>
      </c>
      <c r="Q446" s="176">
        <f>ROUND(E446*P446,2)</f>
        <v>0</v>
      </c>
      <c r="R446" s="176" t="s">
        <v>435</v>
      </c>
      <c r="S446" s="176" t="s">
        <v>206</v>
      </c>
      <c r="T446" s="177" t="s">
        <v>206</v>
      </c>
      <c r="U446" s="163">
        <v>2.1999999999999999E-2</v>
      </c>
      <c r="V446" s="163">
        <f>ROUND(E446*U446,2)</f>
        <v>10.89</v>
      </c>
      <c r="W446" s="163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 t="s">
        <v>207</v>
      </c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</row>
    <row r="447" spans="1:60" outlineLevel="1" x14ac:dyDescent="0.25">
      <c r="A447" s="161"/>
      <c r="B447" s="162"/>
      <c r="C447" s="191" t="s">
        <v>1533</v>
      </c>
      <c r="D447" s="185"/>
      <c r="E447" s="186">
        <v>495</v>
      </c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 t="s">
        <v>212</v>
      </c>
      <c r="AH447" s="154">
        <v>0</v>
      </c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</row>
    <row r="448" spans="1:60" outlineLevel="1" x14ac:dyDescent="0.25">
      <c r="A448" s="171">
        <v>90</v>
      </c>
      <c r="B448" s="172" t="s">
        <v>1534</v>
      </c>
      <c r="C448" s="181" t="s">
        <v>1535</v>
      </c>
      <c r="D448" s="173" t="s">
        <v>226</v>
      </c>
      <c r="E448" s="174">
        <v>495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6">
        <v>0</v>
      </c>
      <c r="O448" s="176">
        <f>ROUND(E448*N448,2)</f>
        <v>0</v>
      </c>
      <c r="P448" s="176">
        <v>0</v>
      </c>
      <c r="Q448" s="176">
        <f>ROUND(E448*P448,2)</f>
        <v>0</v>
      </c>
      <c r="R448" s="176"/>
      <c r="S448" s="176" t="s">
        <v>206</v>
      </c>
      <c r="T448" s="177" t="s">
        <v>206</v>
      </c>
      <c r="U448" s="163">
        <v>1.2E-2</v>
      </c>
      <c r="V448" s="163">
        <f>ROUND(E448*U448,2)</f>
        <v>5.94</v>
      </c>
      <c r="W448" s="163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 t="s">
        <v>207</v>
      </c>
      <c r="AH448" s="154"/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154"/>
      <c r="AZ448" s="154"/>
      <c r="BA448" s="154"/>
      <c r="BB448" s="154"/>
      <c r="BC448" s="154"/>
      <c r="BD448" s="154"/>
      <c r="BE448" s="154"/>
      <c r="BF448" s="154"/>
      <c r="BG448" s="154"/>
      <c r="BH448" s="154"/>
    </row>
    <row r="449" spans="1:60" outlineLevel="1" x14ac:dyDescent="0.25">
      <c r="A449" s="161"/>
      <c r="B449" s="162"/>
      <c r="C449" s="191" t="s">
        <v>1533</v>
      </c>
      <c r="D449" s="185"/>
      <c r="E449" s="186">
        <v>495</v>
      </c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 t="s">
        <v>212</v>
      </c>
      <c r="AH449" s="154">
        <v>0</v>
      </c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154"/>
      <c r="AZ449" s="154"/>
      <c r="BA449" s="154"/>
      <c r="BB449" s="154"/>
      <c r="BC449" s="154"/>
      <c r="BD449" s="154"/>
      <c r="BE449" s="154"/>
      <c r="BF449" s="154"/>
      <c r="BG449" s="154"/>
      <c r="BH449" s="154"/>
    </row>
    <row r="450" spans="1:60" outlineLevel="1" x14ac:dyDescent="0.25">
      <c r="A450" s="171">
        <v>91</v>
      </c>
      <c r="B450" s="172" t="s">
        <v>1536</v>
      </c>
      <c r="C450" s="181" t="s">
        <v>1537</v>
      </c>
      <c r="D450" s="173" t="s">
        <v>226</v>
      </c>
      <c r="E450" s="174">
        <v>38.950000000000003</v>
      </c>
      <c r="F450" s="175"/>
      <c r="G450" s="176">
        <f>ROUND(E450*F450,2)</f>
        <v>0</v>
      </c>
      <c r="H450" s="175"/>
      <c r="I450" s="176">
        <f>ROUND(E450*H450,2)</f>
        <v>0</v>
      </c>
      <c r="J450" s="175"/>
      <c r="K450" s="176">
        <f>ROUND(E450*J450,2)</f>
        <v>0</v>
      </c>
      <c r="L450" s="176">
        <v>21</v>
      </c>
      <c r="M450" s="176">
        <f>G450*(1+L450/100)</f>
        <v>0</v>
      </c>
      <c r="N450" s="176">
        <v>4.3E-3</v>
      </c>
      <c r="O450" s="176">
        <f>ROUND(E450*N450,2)</f>
        <v>0.17</v>
      </c>
      <c r="P450" s="176">
        <v>0</v>
      </c>
      <c r="Q450" s="176">
        <f>ROUND(E450*P450,2)</f>
        <v>0</v>
      </c>
      <c r="R450" s="176"/>
      <c r="S450" s="176" t="s">
        <v>206</v>
      </c>
      <c r="T450" s="177" t="s">
        <v>206</v>
      </c>
      <c r="U450" s="163">
        <v>0.20799999999999999</v>
      </c>
      <c r="V450" s="163">
        <f>ROUND(E450*U450,2)</f>
        <v>8.1</v>
      </c>
      <c r="W450" s="163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 t="s">
        <v>207</v>
      </c>
      <c r="AH450" s="154"/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154"/>
      <c r="AZ450" s="154"/>
      <c r="BA450" s="154"/>
      <c r="BB450" s="154"/>
      <c r="BC450" s="154"/>
      <c r="BD450" s="154"/>
      <c r="BE450" s="154"/>
      <c r="BF450" s="154"/>
      <c r="BG450" s="154"/>
      <c r="BH450" s="154"/>
    </row>
    <row r="451" spans="1:60" outlineLevel="1" x14ac:dyDescent="0.25">
      <c r="A451" s="161"/>
      <c r="B451" s="162"/>
      <c r="C451" s="191" t="s">
        <v>1538</v>
      </c>
      <c r="D451" s="185"/>
      <c r="E451" s="186">
        <v>38.950000000000003</v>
      </c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 t="s">
        <v>212</v>
      </c>
      <c r="AH451" s="154">
        <v>0</v>
      </c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154"/>
      <c r="AZ451" s="154"/>
      <c r="BA451" s="154"/>
      <c r="BB451" s="154"/>
      <c r="BC451" s="154"/>
      <c r="BD451" s="154"/>
      <c r="BE451" s="154"/>
      <c r="BF451" s="154"/>
      <c r="BG451" s="154"/>
      <c r="BH451" s="154"/>
    </row>
    <row r="452" spans="1:60" x14ac:dyDescent="0.25">
      <c r="A452" s="165" t="s">
        <v>161</v>
      </c>
      <c r="B452" s="166" t="s">
        <v>112</v>
      </c>
      <c r="C452" s="180" t="s">
        <v>113</v>
      </c>
      <c r="D452" s="167"/>
      <c r="E452" s="168"/>
      <c r="F452" s="169"/>
      <c r="G452" s="169">
        <f>SUMIF(AG453:AG467,"&lt;&gt;NOR",G453:G467)</f>
        <v>0</v>
      </c>
      <c r="H452" s="169"/>
      <c r="I452" s="169">
        <f>SUM(I453:I467)</f>
        <v>0</v>
      </c>
      <c r="J452" s="169"/>
      <c r="K452" s="169">
        <f>SUM(K453:K467)</f>
        <v>0</v>
      </c>
      <c r="L452" s="169"/>
      <c r="M452" s="169">
        <f>SUM(M453:M467)</f>
        <v>0</v>
      </c>
      <c r="N452" s="169"/>
      <c r="O452" s="169">
        <f>SUM(O453:O467)</f>
        <v>0</v>
      </c>
      <c r="P452" s="169"/>
      <c r="Q452" s="169">
        <f>SUM(Q453:Q467)</f>
        <v>24.48</v>
      </c>
      <c r="R452" s="169"/>
      <c r="S452" s="169"/>
      <c r="T452" s="170"/>
      <c r="U452" s="164"/>
      <c r="V452" s="164">
        <f>SUM(V453:V467)</f>
        <v>0.24</v>
      </c>
      <c r="W452" s="164"/>
      <c r="AG452" t="s">
        <v>162</v>
      </c>
    </row>
    <row r="453" spans="1:60" outlineLevel="1" x14ac:dyDescent="0.25">
      <c r="A453" s="171">
        <v>92</v>
      </c>
      <c r="B453" s="172" t="s">
        <v>1539</v>
      </c>
      <c r="C453" s="181" t="s">
        <v>1540</v>
      </c>
      <c r="D453" s="173" t="s">
        <v>564</v>
      </c>
      <c r="E453" s="174">
        <v>8</v>
      </c>
      <c r="F453" s="175"/>
      <c r="G453" s="176">
        <f>ROUND(E453*F453,2)</f>
        <v>0</v>
      </c>
      <c r="H453" s="175"/>
      <c r="I453" s="176">
        <f>ROUND(E453*H453,2)</f>
        <v>0</v>
      </c>
      <c r="J453" s="175"/>
      <c r="K453" s="176">
        <f>ROUND(E453*J453,2)</f>
        <v>0</v>
      </c>
      <c r="L453" s="176">
        <v>21</v>
      </c>
      <c r="M453" s="176">
        <f>G453*(1+L453/100)</f>
        <v>0</v>
      </c>
      <c r="N453" s="176">
        <v>0</v>
      </c>
      <c r="O453" s="176">
        <f>ROUND(E453*N453,2)</f>
        <v>0</v>
      </c>
      <c r="P453" s="176">
        <v>3.0596700000000001</v>
      </c>
      <c r="Q453" s="176">
        <f>ROUND(E453*P453,2)</f>
        <v>24.48</v>
      </c>
      <c r="R453" s="176"/>
      <c r="S453" s="176" t="s">
        <v>166</v>
      </c>
      <c r="T453" s="177" t="s">
        <v>538</v>
      </c>
      <c r="U453" s="163">
        <v>0</v>
      </c>
      <c r="V453" s="163">
        <f>ROUND(E453*U453,2)</f>
        <v>0</v>
      </c>
      <c r="W453" s="163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 t="s">
        <v>207</v>
      </c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154"/>
      <c r="AZ453" s="154"/>
      <c r="BA453" s="154"/>
      <c r="BB453" s="154"/>
      <c r="BC453" s="154"/>
      <c r="BD453" s="154"/>
      <c r="BE453" s="154"/>
      <c r="BF453" s="154"/>
      <c r="BG453" s="154"/>
      <c r="BH453" s="154"/>
    </row>
    <row r="454" spans="1:60" outlineLevel="1" x14ac:dyDescent="0.25">
      <c r="A454" s="161"/>
      <c r="B454" s="162"/>
      <c r="C454" s="191" t="s">
        <v>104</v>
      </c>
      <c r="D454" s="185"/>
      <c r="E454" s="186">
        <v>8</v>
      </c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 t="s">
        <v>212</v>
      </c>
      <c r="AH454" s="154">
        <v>0</v>
      </c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154"/>
      <c r="AZ454" s="154"/>
      <c r="BA454" s="154"/>
      <c r="BB454" s="154"/>
      <c r="BC454" s="154"/>
      <c r="BD454" s="154"/>
      <c r="BE454" s="154"/>
      <c r="BF454" s="154"/>
      <c r="BG454" s="154"/>
      <c r="BH454" s="154"/>
    </row>
    <row r="455" spans="1:60" ht="20.399999999999999" outlineLevel="1" x14ac:dyDescent="0.25">
      <c r="A455" s="171">
        <v>93</v>
      </c>
      <c r="B455" s="172" t="s">
        <v>449</v>
      </c>
      <c r="C455" s="181" t="s">
        <v>450</v>
      </c>
      <c r="D455" s="173" t="s">
        <v>451</v>
      </c>
      <c r="E455" s="174">
        <v>24.477360000000001</v>
      </c>
      <c r="F455" s="175"/>
      <c r="G455" s="176">
        <f>ROUND(E455*F455,2)</f>
        <v>0</v>
      </c>
      <c r="H455" s="175"/>
      <c r="I455" s="176">
        <f>ROUND(E455*H455,2)</f>
        <v>0</v>
      </c>
      <c r="J455" s="175"/>
      <c r="K455" s="176">
        <f>ROUND(E455*J455,2)</f>
        <v>0</v>
      </c>
      <c r="L455" s="176">
        <v>21</v>
      </c>
      <c r="M455" s="176">
        <f>G455*(1+L455/100)</f>
        <v>0</v>
      </c>
      <c r="N455" s="176">
        <v>0</v>
      </c>
      <c r="O455" s="176">
        <f>ROUND(E455*N455,2)</f>
        <v>0</v>
      </c>
      <c r="P455" s="176">
        <v>0</v>
      </c>
      <c r="Q455" s="176">
        <f>ROUND(E455*P455,2)</f>
        <v>0</v>
      </c>
      <c r="R455" s="176" t="s">
        <v>435</v>
      </c>
      <c r="S455" s="176" t="s">
        <v>206</v>
      </c>
      <c r="T455" s="177" t="s">
        <v>206</v>
      </c>
      <c r="U455" s="163">
        <v>0.01</v>
      </c>
      <c r="V455" s="163">
        <f>ROUND(E455*U455,2)</f>
        <v>0.24</v>
      </c>
      <c r="W455" s="163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 t="s">
        <v>452</v>
      </c>
      <c r="AH455" s="154"/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154"/>
      <c r="AZ455" s="154"/>
      <c r="BA455" s="154"/>
      <c r="BB455" s="154"/>
      <c r="BC455" s="154"/>
      <c r="BD455" s="154"/>
      <c r="BE455" s="154"/>
      <c r="BF455" s="154"/>
      <c r="BG455" s="154"/>
      <c r="BH455" s="154"/>
    </row>
    <row r="456" spans="1:60" outlineLevel="1" x14ac:dyDescent="0.25">
      <c r="A456" s="161"/>
      <c r="B456" s="162"/>
      <c r="C456" s="191" t="s">
        <v>453</v>
      </c>
      <c r="D456" s="185"/>
      <c r="E456" s="186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 t="s">
        <v>212</v>
      </c>
      <c r="AH456" s="154">
        <v>0</v>
      </c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</row>
    <row r="457" spans="1:60" outlineLevel="1" x14ac:dyDescent="0.25">
      <c r="A457" s="161"/>
      <c r="B457" s="162"/>
      <c r="C457" s="191" t="s">
        <v>1541</v>
      </c>
      <c r="D457" s="185"/>
      <c r="E457" s="186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 t="s">
        <v>212</v>
      </c>
      <c r="AH457" s="154">
        <v>0</v>
      </c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</row>
    <row r="458" spans="1:60" outlineLevel="1" x14ac:dyDescent="0.25">
      <c r="A458" s="161"/>
      <c r="B458" s="162"/>
      <c r="C458" s="191" t="s">
        <v>1542</v>
      </c>
      <c r="D458" s="185"/>
      <c r="E458" s="186">
        <v>24.477360000000001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 t="s">
        <v>212</v>
      </c>
      <c r="AH458" s="154">
        <v>0</v>
      </c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</row>
    <row r="459" spans="1:60" outlineLevel="1" x14ac:dyDescent="0.25">
      <c r="A459" s="171">
        <v>94</v>
      </c>
      <c r="B459" s="172" t="s">
        <v>456</v>
      </c>
      <c r="C459" s="181" t="s">
        <v>457</v>
      </c>
      <c r="D459" s="173" t="s">
        <v>451</v>
      </c>
      <c r="E459" s="174">
        <v>220.29624000000001</v>
      </c>
      <c r="F459" s="175"/>
      <c r="G459" s="176">
        <f>ROUND(E459*F459,2)</f>
        <v>0</v>
      </c>
      <c r="H459" s="175"/>
      <c r="I459" s="176">
        <f>ROUND(E459*H459,2)</f>
        <v>0</v>
      </c>
      <c r="J459" s="175"/>
      <c r="K459" s="176">
        <f>ROUND(E459*J459,2)</f>
        <v>0</v>
      </c>
      <c r="L459" s="176">
        <v>21</v>
      </c>
      <c r="M459" s="176">
        <f>G459*(1+L459/100)</f>
        <v>0</v>
      </c>
      <c r="N459" s="176">
        <v>0</v>
      </c>
      <c r="O459" s="176">
        <f>ROUND(E459*N459,2)</f>
        <v>0</v>
      </c>
      <c r="P459" s="176">
        <v>0</v>
      </c>
      <c r="Q459" s="176">
        <f>ROUND(E459*P459,2)</f>
        <v>0</v>
      </c>
      <c r="R459" s="176" t="s">
        <v>435</v>
      </c>
      <c r="S459" s="176" t="s">
        <v>206</v>
      </c>
      <c r="T459" s="177" t="s">
        <v>206</v>
      </c>
      <c r="U459" s="163">
        <v>0</v>
      </c>
      <c r="V459" s="163">
        <f>ROUND(E459*U459,2)</f>
        <v>0</v>
      </c>
      <c r="W459" s="163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 t="s">
        <v>452</v>
      </c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</row>
    <row r="460" spans="1:60" outlineLevel="1" x14ac:dyDescent="0.25">
      <c r="A460" s="161"/>
      <c r="B460" s="162"/>
      <c r="C460" s="252" t="s">
        <v>653</v>
      </c>
      <c r="D460" s="253"/>
      <c r="E460" s="253"/>
      <c r="F460" s="253"/>
      <c r="G460" s="25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 t="s">
        <v>170</v>
      </c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</row>
    <row r="461" spans="1:60" outlineLevel="1" x14ac:dyDescent="0.25">
      <c r="A461" s="161"/>
      <c r="B461" s="162"/>
      <c r="C461" s="191" t="s">
        <v>453</v>
      </c>
      <c r="D461" s="185"/>
      <c r="E461" s="186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 t="s">
        <v>212</v>
      </c>
      <c r="AH461" s="154">
        <v>0</v>
      </c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</row>
    <row r="462" spans="1:60" outlineLevel="1" x14ac:dyDescent="0.25">
      <c r="A462" s="161"/>
      <c r="B462" s="162"/>
      <c r="C462" s="191" t="s">
        <v>1541</v>
      </c>
      <c r="D462" s="185"/>
      <c r="E462" s="186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 t="s">
        <v>212</v>
      </c>
      <c r="AH462" s="154">
        <v>0</v>
      </c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</row>
    <row r="463" spans="1:60" outlineLevel="1" x14ac:dyDescent="0.25">
      <c r="A463" s="161"/>
      <c r="B463" s="162"/>
      <c r="C463" s="191" t="s">
        <v>1543</v>
      </c>
      <c r="D463" s="185"/>
      <c r="E463" s="186">
        <v>220.29624000000001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 t="s">
        <v>212</v>
      </c>
      <c r="AH463" s="154">
        <v>0</v>
      </c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</row>
    <row r="464" spans="1:60" outlineLevel="1" x14ac:dyDescent="0.25">
      <c r="A464" s="171">
        <v>95</v>
      </c>
      <c r="B464" s="172" t="s">
        <v>459</v>
      </c>
      <c r="C464" s="181" t="s">
        <v>460</v>
      </c>
      <c r="D464" s="173" t="s">
        <v>451</v>
      </c>
      <c r="E464" s="174">
        <v>24.477360000000001</v>
      </c>
      <c r="F464" s="175"/>
      <c r="G464" s="176">
        <f>ROUND(E464*F464,2)</f>
        <v>0</v>
      </c>
      <c r="H464" s="175"/>
      <c r="I464" s="176">
        <f>ROUND(E464*H464,2)</f>
        <v>0</v>
      </c>
      <c r="J464" s="175"/>
      <c r="K464" s="176">
        <f>ROUND(E464*J464,2)</f>
        <v>0</v>
      </c>
      <c r="L464" s="176">
        <v>21</v>
      </c>
      <c r="M464" s="176">
        <f>G464*(1+L464/100)</f>
        <v>0</v>
      </c>
      <c r="N464" s="176">
        <v>0</v>
      </c>
      <c r="O464" s="176">
        <f>ROUND(E464*N464,2)</f>
        <v>0</v>
      </c>
      <c r="P464" s="176">
        <v>0</v>
      </c>
      <c r="Q464" s="176">
        <f>ROUND(E464*P464,2)</f>
        <v>0</v>
      </c>
      <c r="R464" s="176" t="s">
        <v>461</v>
      </c>
      <c r="S464" s="176" t="s">
        <v>206</v>
      </c>
      <c r="T464" s="177" t="s">
        <v>206</v>
      </c>
      <c r="U464" s="163">
        <v>0</v>
      </c>
      <c r="V464" s="163">
        <f>ROUND(E464*U464,2)</f>
        <v>0</v>
      </c>
      <c r="W464" s="163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 t="s">
        <v>452</v>
      </c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</row>
    <row r="465" spans="1:60" outlineLevel="1" x14ac:dyDescent="0.25">
      <c r="A465" s="161"/>
      <c r="B465" s="162"/>
      <c r="C465" s="191" t="s">
        <v>453</v>
      </c>
      <c r="D465" s="185"/>
      <c r="E465" s="186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 t="s">
        <v>212</v>
      </c>
      <c r="AH465" s="154">
        <v>0</v>
      </c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154"/>
      <c r="AZ465" s="154"/>
      <c r="BA465" s="154"/>
      <c r="BB465" s="154"/>
      <c r="BC465" s="154"/>
      <c r="BD465" s="154"/>
      <c r="BE465" s="154"/>
      <c r="BF465" s="154"/>
      <c r="BG465" s="154"/>
      <c r="BH465" s="154"/>
    </row>
    <row r="466" spans="1:60" outlineLevel="1" x14ac:dyDescent="0.25">
      <c r="A466" s="161"/>
      <c r="B466" s="162"/>
      <c r="C466" s="191" t="s">
        <v>1541</v>
      </c>
      <c r="D466" s="185"/>
      <c r="E466" s="186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 t="s">
        <v>212</v>
      </c>
      <c r="AH466" s="154">
        <v>0</v>
      </c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  <c r="BC466" s="154"/>
      <c r="BD466" s="154"/>
      <c r="BE466" s="154"/>
      <c r="BF466" s="154"/>
      <c r="BG466" s="154"/>
      <c r="BH466" s="154"/>
    </row>
    <row r="467" spans="1:60" outlineLevel="1" x14ac:dyDescent="0.25">
      <c r="A467" s="161"/>
      <c r="B467" s="162"/>
      <c r="C467" s="191" t="s">
        <v>1542</v>
      </c>
      <c r="D467" s="185"/>
      <c r="E467" s="186">
        <v>24.477360000000001</v>
      </c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 t="s">
        <v>212</v>
      </c>
      <c r="AH467" s="154">
        <v>0</v>
      </c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  <c r="BC467" s="154"/>
      <c r="BD467" s="154"/>
      <c r="BE467" s="154"/>
      <c r="BF467" s="154"/>
      <c r="BG467" s="154"/>
      <c r="BH467" s="154"/>
    </row>
    <row r="468" spans="1:60" x14ac:dyDescent="0.25">
      <c r="A468" s="165" t="s">
        <v>161</v>
      </c>
      <c r="B468" s="166" t="s">
        <v>114</v>
      </c>
      <c r="C468" s="180" t="s">
        <v>115</v>
      </c>
      <c r="D468" s="167"/>
      <c r="E468" s="168"/>
      <c r="F468" s="169"/>
      <c r="G468" s="169">
        <f>SUMIF(AG469:AG473,"&lt;&gt;NOR",G469:G473)</f>
        <v>0</v>
      </c>
      <c r="H468" s="169"/>
      <c r="I468" s="169">
        <f>SUM(I469:I473)</f>
        <v>0</v>
      </c>
      <c r="J468" s="169"/>
      <c r="K468" s="169">
        <f>SUM(K469:K473)</f>
        <v>0</v>
      </c>
      <c r="L468" s="169"/>
      <c r="M468" s="169">
        <f>SUM(M469:M473)</f>
        <v>0</v>
      </c>
      <c r="N468" s="169"/>
      <c r="O468" s="169">
        <f>SUM(O469:O473)</f>
        <v>0</v>
      </c>
      <c r="P468" s="169"/>
      <c r="Q468" s="169">
        <f>SUM(Q469:Q473)</f>
        <v>0</v>
      </c>
      <c r="R468" s="169"/>
      <c r="S468" s="169"/>
      <c r="T468" s="170"/>
      <c r="U468" s="164"/>
      <c r="V468" s="164">
        <f>SUM(V469:V473)</f>
        <v>44.22</v>
      </c>
      <c r="W468" s="164"/>
      <c r="AG468" t="s">
        <v>162</v>
      </c>
    </row>
    <row r="469" spans="1:60" outlineLevel="1" x14ac:dyDescent="0.25">
      <c r="A469" s="171">
        <v>96</v>
      </c>
      <c r="B469" s="172" t="s">
        <v>1544</v>
      </c>
      <c r="C469" s="181" t="s">
        <v>1545</v>
      </c>
      <c r="D469" s="173" t="s">
        <v>451</v>
      </c>
      <c r="E469" s="174">
        <v>2763.55132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0</v>
      </c>
      <c r="O469" s="176">
        <f>ROUND(E469*N469,2)</f>
        <v>0</v>
      </c>
      <c r="P469" s="176">
        <v>0</v>
      </c>
      <c r="Q469" s="176">
        <f>ROUND(E469*P469,2)</f>
        <v>0</v>
      </c>
      <c r="R469" s="176"/>
      <c r="S469" s="176" t="s">
        <v>206</v>
      </c>
      <c r="T469" s="177" t="s">
        <v>206</v>
      </c>
      <c r="U469" s="163">
        <v>1.6E-2</v>
      </c>
      <c r="V469" s="163">
        <f>ROUND(E469*U469,2)</f>
        <v>44.22</v>
      </c>
      <c r="W469" s="163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 t="s">
        <v>657</v>
      </c>
      <c r="AH469" s="154"/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154"/>
      <c r="AZ469" s="154"/>
      <c r="BA469" s="154"/>
      <c r="BB469" s="154"/>
      <c r="BC469" s="154"/>
      <c r="BD469" s="154"/>
      <c r="BE469" s="154"/>
      <c r="BF469" s="154"/>
      <c r="BG469" s="154"/>
      <c r="BH469" s="154"/>
    </row>
    <row r="470" spans="1:60" outlineLevel="1" x14ac:dyDescent="0.25">
      <c r="A470" s="161"/>
      <c r="B470" s="162"/>
      <c r="C470" s="191" t="s">
        <v>660</v>
      </c>
      <c r="D470" s="185"/>
      <c r="E470" s="186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 t="s">
        <v>212</v>
      </c>
      <c r="AH470" s="154">
        <v>0</v>
      </c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154"/>
      <c r="AZ470" s="154"/>
      <c r="BA470" s="154"/>
      <c r="BB470" s="154"/>
      <c r="BC470" s="154"/>
      <c r="BD470" s="154"/>
      <c r="BE470" s="154"/>
      <c r="BF470" s="154"/>
      <c r="BG470" s="154"/>
      <c r="BH470" s="154"/>
    </row>
    <row r="471" spans="1:60" ht="20.399999999999999" outlineLevel="1" x14ac:dyDescent="0.25">
      <c r="A471" s="161"/>
      <c r="B471" s="162"/>
      <c r="C471" s="191" t="s">
        <v>1546</v>
      </c>
      <c r="D471" s="185"/>
      <c r="E471" s="186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 t="s">
        <v>212</v>
      </c>
      <c r="AH471" s="154">
        <v>0</v>
      </c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154"/>
      <c r="AZ471" s="154"/>
      <c r="BA471" s="154"/>
      <c r="BB471" s="154"/>
      <c r="BC471" s="154"/>
      <c r="BD471" s="154"/>
      <c r="BE471" s="154"/>
      <c r="BF471" s="154"/>
      <c r="BG471" s="154"/>
      <c r="BH471" s="154"/>
    </row>
    <row r="472" spans="1:60" outlineLevel="1" x14ac:dyDescent="0.25">
      <c r="A472" s="161"/>
      <c r="B472" s="162"/>
      <c r="C472" s="191" t="s">
        <v>1547</v>
      </c>
      <c r="D472" s="185"/>
      <c r="E472" s="186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 t="s">
        <v>212</v>
      </c>
      <c r="AH472" s="154">
        <v>0</v>
      </c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154"/>
      <c r="AZ472" s="154"/>
      <c r="BA472" s="154"/>
      <c r="BB472" s="154"/>
      <c r="BC472" s="154"/>
      <c r="BD472" s="154"/>
      <c r="BE472" s="154"/>
      <c r="BF472" s="154"/>
      <c r="BG472" s="154"/>
      <c r="BH472" s="154"/>
    </row>
    <row r="473" spans="1:60" outlineLevel="1" x14ac:dyDescent="0.25">
      <c r="A473" s="161"/>
      <c r="B473" s="162"/>
      <c r="C473" s="191" t="s">
        <v>1548</v>
      </c>
      <c r="D473" s="185"/>
      <c r="E473" s="186">
        <v>2763.55132</v>
      </c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 t="s">
        <v>212</v>
      </c>
      <c r="AH473" s="154">
        <v>0</v>
      </c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154"/>
      <c r="AZ473" s="154"/>
      <c r="BA473" s="154"/>
      <c r="BB473" s="154"/>
      <c r="BC473" s="154"/>
      <c r="BD473" s="154"/>
      <c r="BE473" s="154"/>
      <c r="BF473" s="154"/>
      <c r="BG473" s="154"/>
      <c r="BH473" s="154"/>
    </row>
    <row r="474" spans="1:60" x14ac:dyDescent="0.25">
      <c r="A474" s="165" t="s">
        <v>161</v>
      </c>
      <c r="B474" s="166" t="s">
        <v>116</v>
      </c>
      <c r="C474" s="180" t="s">
        <v>117</v>
      </c>
      <c r="D474" s="167"/>
      <c r="E474" s="168"/>
      <c r="F474" s="169"/>
      <c r="G474" s="169">
        <f>SUMIF(AG475:AG476,"&lt;&gt;NOR",G475:G476)</f>
        <v>0</v>
      </c>
      <c r="H474" s="169"/>
      <c r="I474" s="169">
        <f>SUM(I475:I476)</f>
        <v>0</v>
      </c>
      <c r="J474" s="169"/>
      <c r="K474" s="169">
        <f>SUM(K475:K476)</f>
        <v>0</v>
      </c>
      <c r="L474" s="169"/>
      <c r="M474" s="169">
        <f>SUM(M475:M476)</f>
        <v>0</v>
      </c>
      <c r="N474" s="169"/>
      <c r="O474" s="169">
        <f>SUM(O475:O476)</f>
        <v>0</v>
      </c>
      <c r="P474" s="169"/>
      <c r="Q474" s="169">
        <f>SUM(Q475:Q476)</f>
        <v>0</v>
      </c>
      <c r="R474" s="169"/>
      <c r="S474" s="169"/>
      <c r="T474" s="170"/>
      <c r="U474" s="164"/>
      <c r="V474" s="164">
        <f>SUM(V475:V476)</f>
        <v>4</v>
      </c>
      <c r="W474" s="164"/>
      <c r="AG474" t="s">
        <v>162</v>
      </c>
    </row>
    <row r="475" spans="1:60" outlineLevel="1" x14ac:dyDescent="0.25">
      <c r="A475" s="171">
        <v>97</v>
      </c>
      <c r="B475" s="172" t="s">
        <v>1549</v>
      </c>
      <c r="C475" s="181" t="s">
        <v>1550</v>
      </c>
      <c r="D475" s="173" t="s">
        <v>298</v>
      </c>
      <c r="E475" s="174">
        <v>25</v>
      </c>
      <c r="F475" s="175"/>
      <c r="G475" s="176">
        <f>ROUND(E475*F475,2)</f>
        <v>0</v>
      </c>
      <c r="H475" s="175"/>
      <c r="I475" s="176">
        <f>ROUND(E475*H475,2)</f>
        <v>0</v>
      </c>
      <c r="J475" s="175"/>
      <c r="K475" s="176">
        <f>ROUND(E475*J475,2)</f>
        <v>0</v>
      </c>
      <c r="L475" s="176">
        <v>21</v>
      </c>
      <c r="M475" s="176">
        <f>G475*(1+L475/100)</f>
        <v>0</v>
      </c>
      <c r="N475" s="176">
        <v>1.7000000000000001E-4</v>
      </c>
      <c r="O475" s="176">
        <f>ROUND(E475*N475,2)</f>
        <v>0</v>
      </c>
      <c r="P475" s="176">
        <v>0</v>
      </c>
      <c r="Q475" s="176">
        <f>ROUND(E475*P475,2)</f>
        <v>0</v>
      </c>
      <c r="R475" s="176" t="s">
        <v>1551</v>
      </c>
      <c r="S475" s="176" t="s">
        <v>206</v>
      </c>
      <c r="T475" s="177" t="s">
        <v>206</v>
      </c>
      <c r="U475" s="163">
        <v>0.16</v>
      </c>
      <c r="V475" s="163">
        <f>ROUND(E475*U475,2)</f>
        <v>4</v>
      </c>
      <c r="W475" s="163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 t="s">
        <v>207</v>
      </c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</row>
    <row r="476" spans="1:60" outlineLevel="1" x14ac:dyDescent="0.25">
      <c r="A476" s="161"/>
      <c r="B476" s="162"/>
      <c r="C476" s="191" t="s">
        <v>1552</v>
      </c>
      <c r="D476" s="185"/>
      <c r="E476" s="186">
        <v>25</v>
      </c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 t="s">
        <v>212</v>
      </c>
      <c r="AH476" s="154">
        <v>0</v>
      </c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</row>
    <row r="477" spans="1:60" x14ac:dyDescent="0.25">
      <c r="A477" s="5"/>
      <c r="B477" s="6"/>
      <c r="C477" s="182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AE477">
        <v>15</v>
      </c>
      <c r="AF477">
        <v>21</v>
      </c>
    </row>
    <row r="478" spans="1:60" x14ac:dyDescent="0.25">
      <c r="A478" s="157"/>
      <c r="B478" s="158" t="s">
        <v>29</v>
      </c>
      <c r="C478" s="183"/>
      <c r="D478" s="159"/>
      <c r="E478" s="160"/>
      <c r="F478" s="160"/>
      <c r="G478" s="179">
        <f>G8+G124+G211+G265+G278+G281+G355+G404+G452+G468+G474</f>
        <v>0</v>
      </c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AE478">
        <f>SUMIF(L7:L476,AE477,G7:G476)</f>
        <v>0</v>
      </c>
      <c r="AF478">
        <f>SUMIF(L7:L476,AF477,G7:G476)</f>
        <v>0</v>
      </c>
      <c r="AG478" t="s">
        <v>197</v>
      </c>
    </row>
    <row r="479" spans="1:60" x14ac:dyDescent="0.25">
      <c r="A479" s="265" t="s">
        <v>666</v>
      </c>
      <c r="B479" s="265"/>
      <c r="C479" s="182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60" x14ac:dyDescent="0.25">
      <c r="A480" s="5"/>
      <c r="B480" s="6" t="s">
        <v>1553</v>
      </c>
      <c r="C480" s="182" t="s">
        <v>1554</v>
      </c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AG480" t="s">
        <v>669</v>
      </c>
    </row>
    <row r="481" spans="1:33" x14ac:dyDescent="0.25">
      <c r="A481" s="5"/>
      <c r="B481" s="6" t="s">
        <v>1555</v>
      </c>
      <c r="C481" s="182" t="s">
        <v>1556</v>
      </c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AG481" t="s">
        <v>672</v>
      </c>
    </row>
    <row r="482" spans="1:33" x14ac:dyDescent="0.25">
      <c r="A482" s="5"/>
      <c r="B482" s="6"/>
      <c r="C482" s="182" t="s">
        <v>1557</v>
      </c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AG482" t="s">
        <v>674</v>
      </c>
    </row>
    <row r="483" spans="1:33" x14ac:dyDescent="0.25">
      <c r="A483" s="5"/>
      <c r="B483" s="6"/>
      <c r="C483" s="182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33" x14ac:dyDescent="0.25">
      <c r="C484" s="184"/>
      <c r="D484" s="145"/>
      <c r="AG484" t="s">
        <v>199</v>
      </c>
    </row>
    <row r="485" spans="1:33" x14ac:dyDescent="0.25">
      <c r="D485" s="145"/>
    </row>
    <row r="486" spans="1:33" x14ac:dyDescent="0.25">
      <c r="D486" s="145"/>
    </row>
    <row r="487" spans="1:33" x14ac:dyDescent="0.25">
      <c r="D487" s="145"/>
    </row>
    <row r="488" spans="1:33" x14ac:dyDescent="0.25">
      <c r="D488" s="145"/>
    </row>
    <row r="489" spans="1:33" x14ac:dyDescent="0.25">
      <c r="D489" s="145"/>
    </row>
    <row r="490" spans="1:33" x14ac:dyDescent="0.25">
      <c r="D490" s="145"/>
    </row>
    <row r="491" spans="1:33" x14ac:dyDescent="0.25">
      <c r="D491" s="145"/>
    </row>
    <row r="492" spans="1:33" x14ac:dyDescent="0.25">
      <c r="D492" s="145"/>
    </row>
    <row r="493" spans="1:33" x14ac:dyDescent="0.25">
      <c r="D493" s="145"/>
    </row>
    <row r="494" spans="1:33" x14ac:dyDescent="0.25">
      <c r="D494" s="145"/>
    </row>
    <row r="495" spans="1:33" x14ac:dyDescent="0.25">
      <c r="D495" s="145"/>
    </row>
    <row r="496" spans="1:33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39">
    <mergeCell ref="A1:G1"/>
    <mergeCell ref="C2:G2"/>
    <mergeCell ref="C3:G3"/>
    <mergeCell ref="C4:G4"/>
    <mergeCell ref="A479:B479"/>
    <mergeCell ref="C14:G14"/>
    <mergeCell ref="C25:G25"/>
    <mergeCell ref="C29:G29"/>
    <mergeCell ref="C33:G33"/>
    <mergeCell ref="C36:G36"/>
    <mergeCell ref="C233:G233"/>
    <mergeCell ref="C39:G39"/>
    <mergeCell ref="C51:G51"/>
    <mergeCell ref="C55:G55"/>
    <mergeCell ref="C64:G64"/>
    <mergeCell ref="C69:G69"/>
    <mergeCell ref="C81:G81"/>
    <mergeCell ref="C82:G82"/>
    <mergeCell ref="C89:G89"/>
    <mergeCell ref="C112:G112"/>
    <mergeCell ref="C116:G116"/>
    <mergeCell ref="C126:G126"/>
    <mergeCell ref="C389:G389"/>
    <mergeCell ref="C267:G267"/>
    <mergeCell ref="C299:G299"/>
    <mergeCell ref="C304:G304"/>
    <mergeCell ref="C308:G308"/>
    <mergeCell ref="C313:G313"/>
    <mergeCell ref="C333:G333"/>
    <mergeCell ref="C357:G357"/>
    <mergeCell ref="C363:G363"/>
    <mergeCell ref="C379:G379"/>
    <mergeCell ref="C380:G380"/>
    <mergeCell ref="C383:G383"/>
    <mergeCell ref="C397:G397"/>
    <mergeCell ref="C400:G400"/>
    <mergeCell ref="C406:G406"/>
    <mergeCell ref="C413:G413"/>
    <mergeCell ref="C460:G460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&amp;LSO-03.1 Komunikace&amp;C&amp;P/&amp;N&amp;Rkvěten 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79</v>
      </c>
      <c r="C3" s="257" t="s">
        <v>80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81</v>
      </c>
      <c r="C4" s="260" t="s">
        <v>80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118</v>
      </c>
      <c r="C8" s="180" t="s">
        <v>119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AG8" t="s">
        <v>162</v>
      </c>
    </row>
    <row r="9" spans="1:60" outlineLevel="1" x14ac:dyDescent="0.25">
      <c r="A9" s="171">
        <v>1</v>
      </c>
      <c r="B9" s="172" t="s">
        <v>1558</v>
      </c>
      <c r="C9" s="181" t="s">
        <v>1559</v>
      </c>
      <c r="D9" s="173" t="s">
        <v>1560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166</v>
      </c>
      <c r="T9" s="177" t="s">
        <v>167</v>
      </c>
      <c r="U9" s="163">
        <v>0</v>
      </c>
      <c r="V9" s="163">
        <f>ROUND(E9*U9,2)</f>
        <v>0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21" outlineLevel="1" x14ac:dyDescent="0.25">
      <c r="A10" s="161"/>
      <c r="B10" s="162"/>
      <c r="C10" s="252" t="s">
        <v>1561</v>
      </c>
      <c r="D10" s="253"/>
      <c r="E10" s="253"/>
      <c r="F10" s="253"/>
      <c r="G10" s="25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170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78" t="str">
        <f>C10</f>
        <v>Typová pojistková rozpojovací skříň pro veřejné osvětlení 9 x 1 - pólový pojistkový odpínač (160A) + PEN, v plastovém pilíři o rozměrech v. 1660 x š. 375 x hl. 230 mm, krytí IP 44/20 s přívody a vývody zespodu.</v>
      </c>
      <c r="BB10" s="154"/>
      <c r="BC10" s="154"/>
      <c r="BD10" s="154"/>
      <c r="BE10" s="154"/>
      <c r="BF10" s="154"/>
      <c r="BG10" s="154"/>
      <c r="BH10" s="154"/>
    </row>
    <row r="11" spans="1:60" x14ac:dyDescent="0.25">
      <c r="A11" s="165" t="s">
        <v>161</v>
      </c>
      <c r="B11" s="166" t="s">
        <v>120</v>
      </c>
      <c r="C11" s="180" t="s">
        <v>121</v>
      </c>
      <c r="D11" s="167"/>
      <c r="E11" s="168"/>
      <c r="F11" s="169"/>
      <c r="G11" s="169">
        <f>SUMIF(AG12:AG13,"&lt;&gt;NOR",G12:G13)</f>
        <v>0</v>
      </c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9"/>
      <c r="O11" s="169">
        <f>SUM(O12:O13)</f>
        <v>0</v>
      </c>
      <c r="P11" s="169"/>
      <c r="Q11" s="169">
        <f>SUM(Q12:Q13)</f>
        <v>0</v>
      </c>
      <c r="R11" s="169"/>
      <c r="S11" s="169"/>
      <c r="T11" s="170"/>
      <c r="U11" s="164"/>
      <c r="V11" s="164">
        <f>SUM(V12:V13)</f>
        <v>0</v>
      </c>
      <c r="W11" s="164"/>
      <c r="AG11" t="s">
        <v>162</v>
      </c>
    </row>
    <row r="12" spans="1:60" outlineLevel="1" x14ac:dyDescent="0.25">
      <c r="A12" s="171">
        <v>2</v>
      </c>
      <c r="B12" s="172" t="s">
        <v>1562</v>
      </c>
      <c r="C12" s="181" t="s">
        <v>1563</v>
      </c>
      <c r="D12" s="173" t="s">
        <v>1560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6" t="s">
        <v>166</v>
      </c>
      <c r="T12" s="177" t="s">
        <v>167</v>
      </c>
      <c r="U12" s="163">
        <v>0</v>
      </c>
      <c r="V12" s="163">
        <f>ROUND(E12*U12,2)</f>
        <v>0</v>
      </c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207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1" outlineLevel="1" x14ac:dyDescent="0.25">
      <c r="A13" s="161"/>
      <c r="B13" s="162"/>
      <c r="C13" s="252" t="s">
        <v>1564</v>
      </c>
      <c r="D13" s="253"/>
      <c r="E13" s="253"/>
      <c r="F13" s="253"/>
      <c r="G13" s="25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170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78" t="str">
        <f>C13</f>
        <v>Typová pojistková rozpojovací skříň pro veřejné osvětlení 6 x 1 - pólový pojistkový odpínač (160A) + PEN, v plastovém pilíři o rozměrech v. 1660 x š. 375 x hl. 230 mm, krytí IP 44/20 s přívody a vývody zespodu.</v>
      </c>
      <c r="BB13" s="154"/>
      <c r="BC13" s="154"/>
      <c r="BD13" s="154"/>
      <c r="BE13" s="154"/>
      <c r="BF13" s="154"/>
      <c r="BG13" s="154"/>
      <c r="BH13" s="154"/>
    </row>
    <row r="14" spans="1:60" x14ac:dyDescent="0.25">
      <c r="A14" s="165" t="s">
        <v>161</v>
      </c>
      <c r="B14" s="166" t="s">
        <v>122</v>
      </c>
      <c r="C14" s="180" t="s">
        <v>123</v>
      </c>
      <c r="D14" s="167"/>
      <c r="E14" s="168"/>
      <c r="F14" s="169"/>
      <c r="G14" s="169">
        <f>SUMIF(AG15:AG53,"&lt;&gt;NOR",G15:G53)</f>
        <v>0</v>
      </c>
      <c r="H14" s="169"/>
      <c r="I14" s="169">
        <f>SUM(I15:I53)</f>
        <v>0</v>
      </c>
      <c r="J14" s="169"/>
      <c r="K14" s="169">
        <f>SUM(K15:K53)</f>
        <v>0</v>
      </c>
      <c r="L14" s="169"/>
      <c r="M14" s="169">
        <f>SUM(M15:M53)</f>
        <v>0</v>
      </c>
      <c r="N14" s="169"/>
      <c r="O14" s="169">
        <f>SUM(O15:O53)</f>
        <v>0</v>
      </c>
      <c r="P14" s="169"/>
      <c r="Q14" s="169">
        <f>SUM(Q15:Q53)</f>
        <v>0</v>
      </c>
      <c r="R14" s="169"/>
      <c r="S14" s="169"/>
      <c r="T14" s="170"/>
      <c r="U14" s="164"/>
      <c r="V14" s="164">
        <f>SUM(V15:V53)</f>
        <v>0</v>
      </c>
      <c r="W14" s="164"/>
      <c r="AG14" t="s">
        <v>162</v>
      </c>
    </row>
    <row r="15" spans="1:60" outlineLevel="1" x14ac:dyDescent="0.25">
      <c r="A15" s="198">
        <v>3</v>
      </c>
      <c r="B15" s="199" t="s">
        <v>1565</v>
      </c>
      <c r="C15" s="205" t="s">
        <v>1566</v>
      </c>
      <c r="D15" s="200" t="s">
        <v>226</v>
      </c>
      <c r="E15" s="201">
        <v>72</v>
      </c>
      <c r="F15" s="202"/>
      <c r="G15" s="203">
        <f t="shared" ref="G15:G21" si="0">ROUND(E15*F15,2)</f>
        <v>0</v>
      </c>
      <c r="H15" s="202"/>
      <c r="I15" s="203">
        <f t="shared" ref="I15:I21" si="1">ROUND(E15*H15,2)</f>
        <v>0</v>
      </c>
      <c r="J15" s="202"/>
      <c r="K15" s="203">
        <f t="shared" ref="K15:K21" si="2">ROUND(E15*J15,2)</f>
        <v>0</v>
      </c>
      <c r="L15" s="203">
        <v>21</v>
      </c>
      <c r="M15" s="203">
        <f t="shared" ref="M15:M21" si="3">G15*(1+L15/100)</f>
        <v>0</v>
      </c>
      <c r="N15" s="203">
        <v>0</v>
      </c>
      <c r="O15" s="203">
        <f t="shared" ref="O15:O21" si="4">ROUND(E15*N15,2)</f>
        <v>0</v>
      </c>
      <c r="P15" s="203">
        <v>0</v>
      </c>
      <c r="Q15" s="203">
        <f t="shared" ref="Q15:Q21" si="5">ROUND(E15*P15,2)</f>
        <v>0</v>
      </c>
      <c r="R15" s="203"/>
      <c r="S15" s="203" t="s">
        <v>166</v>
      </c>
      <c r="T15" s="204" t="s">
        <v>167</v>
      </c>
      <c r="U15" s="163">
        <v>0</v>
      </c>
      <c r="V15" s="163">
        <f t="shared" ref="V15:V21" si="6">ROUND(E15*U15,2)</f>
        <v>0</v>
      </c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207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98">
        <v>4</v>
      </c>
      <c r="B16" s="199" t="s">
        <v>1567</v>
      </c>
      <c r="C16" s="205" t="s">
        <v>1568</v>
      </c>
      <c r="D16" s="200" t="s">
        <v>226</v>
      </c>
      <c r="E16" s="201">
        <v>406</v>
      </c>
      <c r="F16" s="202"/>
      <c r="G16" s="203">
        <f t="shared" si="0"/>
        <v>0</v>
      </c>
      <c r="H16" s="202"/>
      <c r="I16" s="203">
        <f t="shared" si="1"/>
        <v>0</v>
      </c>
      <c r="J16" s="202"/>
      <c r="K16" s="203">
        <f t="shared" si="2"/>
        <v>0</v>
      </c>
      <c r="L16" s="203">
        <v>21</v>
      </c>
      <c r="M16" s="203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3"/>
      <c r="S16" s="203" t="s">
        <v>166</v>
      </c>
      <c r="T16" s="204" t="s">
        <v>167</v>
      </c>
      <c r="U16" s="163">
        <v>0</v>
      </c>
      <c r="V16" s="163">
        <f t="shared" si="6"/>
        <v>0</v>
      </c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207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98">
        <v>5</v>
      </c>
      <c r="B17" s="199" t="s">
        <v>1569</v>
      </c>
      <c r="C17" s="205" t="s">
        <v>1570</v>
      </c>
      <c r="D17" s="200" t="s">
        <v>1571</v>
      </c>
      <c r="E17" s="201">
        <v>9</v>
      </c>
      <c r="F17" s="202"/>
      <c r="G17" s="203">
        <f t="shared" si="0"/>
        <v>0</v>
      </c>
      <c r="H17" s="202"/>
      <c r="I17" s="203">
        <f t="shared" si="1"/>
        <v>0</v>
      </c>
      <c r="J17" s="202"/>
      <c r="K17" s="203">
        <f t="shared" si="2"/>
        <v>0</v>
      </c>
      <c r="L17" s="203">
        <v>21</v>
      </c>
      <c r="M17" s="203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3"/>
      <c r="S17" s="203" t="s">
        <v>166</v>
      </c>
      <c r="T17" s="204" t="s">
        <v>167</v>
      </c>
      <c r="U17" s="163">
        <v>0</v>
      </c>
      <c r="V17" s="163">
        <f t="shared" si="6"/>
        <v>0</v>
      </c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207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98">
        <v>6</v>
      </c>
      <c r="B18" s="199" t="s">
        <v>1572</v>
      </c>
      <c r="C18" s="205" t="s">
        <v>1573</v>
      </c>
      <c r="D18" s="200" t="s">
        <v>226</v>
      </c>
      <c r="E18" s="201">
        <v>360</v>
      </c>
      <c r="F18" s="202"/>
      <c r="G18" s="203">
        <f t="shared" si="0"/>
        <v>0</v>
      </c>
      <c r="H18" s="202"/>
      <c r="I18" s="203">
        <f t="shared" si="1"/>
        <v>0</v>
      </c>
      <c r="J18" s="202"/>
      <c r="K18" s="203">
        <f t="shared" si="2"/>
        <v>0</v>
      </c>
      <c r="L18" s="203">
        <v>21</v>
      </c>
      <c r="M18" s="203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3"/>
      <c r="S18" s="203" t="s">
        <v>166</v>
      </c>
      <c r="T18" s="204" t="s">
        <v>167</v>
      </c>
      <c r="U18" s="163">
        <v>0</v>
      </c>
      <c r="V18" s="163">
        <f t="shared" si="6"/>
        <v>0</v>
      </c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207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98">
        <v>7</v>
      </c>
      <c r="B19" s="199" t="s">
        <v>1574</v>
      </c>
      <c r="C19" s="205" t="s">
        <v>1575</v>
      </c>
      <c r="D19" s="200" t="s">
        <v>226</v>
      </c>
      <c r="E19" s="201">
        <v>95</v>
      </c>
      <c r="F19" s="202"/>
      <c r="G19" s="203">
        <f t="shared" si="0"/>
        <v>0</v>
      </c>
      <c r="H19" s="202"/>
      <c r="I19" s="203">
        <f t="shared" si="1"/>
        <v>0</v>
      </c>
      <c r="J19" s="202"/>
      <c r="K19" s="203">
        <f t="shared" si="2"/>
        <v>0</v>
      </c>
      <c r="L19" s="203">
        <v>21</v>
      </c>
      <c r="M19" s="203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3"/>
      <c r="S19" s="203" t="s">
        <v>166</v>
      </c>
      <c r="T19" s="204" t="s">
        <v>167</v>
      </c>
      <c r="U19" s="163">
        <v>0</v>
      </c>
      <c r="V19" s="163">
        <f t="shared" si="6"/>
        <v>0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207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98">
        <v>8</v>
      </c>
      <c r="B20" s="199" t="s">
        <v>1576</v>
      </c>
      <c r="C20" s="205" t="s">
        <v>1577</v>
      </c>
      <c r="D20" s="200" t="s">
        <v>244</v>
      </c>
      <c r="E20" s="201">
        <v>4.3</v>
      </c>
      <c r="F20" s="202"/>
      <c r="G20" s="203">
        <f t="shared" si="0"/>
        <v>0</v>
      </c>
      <c r="H20" s="202"/>
      <c r="I20" s="203">
        <f t="shared" si="1"/>
        <v>0</v>
      </c>
      <c r="J20" s="202"/>
      <c r="K20" s="203">
        <f t="shared" si="2"/>
        <v>0</v>
      </c>
      <c r="L20" s="203">
        <v>21</v>
      </c>
      <c r="M20" s="203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3"/>
      <c r="S20" s="203" t="s">
        <v>166</v>
      </c>
      <c r="T20" s="204" t="s">
        <v>167</v>
      </c>
      <c r="U20" s="163">
        <v>0</v>
      </c>
      <c r="V20" s="163">
        <f t="shared" si="6"/>
        <v>0</v>
      </c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207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71">
        <v>9</v>
      </c>
      <c r="B21" s="172" t="s">
        <v>1578</v>
      </c>
      <c r="C21" s="181" t="s">
        <v>1579</v>
      </c>
      <c r="D21" s="173" t="s">
        <v>1571</v>
      </c>
      <c r="E21" s="174">
        <v>3</v>
      </c>
      <c r="F21" s="175"/>
      <c r="G21" s="176">
        <f t="shared" si="0"/>
        <v>0</v>
      </c>
      <c r="H21" s="175"/>
      <c r="I21" s="176">
        <f t="shared" si="1"/>
        <v>0</v>
      </c>
      <c r="J21" s="175"/>
      <c r="K21" s="176">
        <f t="shared" si="2"/>
        <v>0</v>
      </c>
      <c r="L21" s="176">
        <v>21</v>
      </c>
      <c r="M21" s="176">
        <f t="shared" si="3"/>
        <v>0</v>
      </c>
      <c r="N21" s="176">
        <v>0</v>
      </c>
      <c r="O21" s="176">
        <f t="shared" si="4"/>
        <v>0</v>
      </c>
      <c r="P21" s="176">
        <v>0</v>
      </c>
      <c r="Q21" s="176">
        <f t="shared" si="5"/>
        <v>0</v>
      </c>
      <c r="R21" s="176"/>
      <c r="S21" s="176" t="s">
        <v>166</v>
      </c>
      <c r="T21" s="177" t="s">
        <v>167</v>
      </c>
      <c r="U21" s="163">
        <v>0</v>
      </c>
      <c r="V21" s="163">
        <f t="shared" si="6"/>
        <v>0</v>
      </c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207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1" outlineLevel="1" x14ac:dyDescent="0.25">
      <c r="A22" s="161"/>
      <c r="B22" s="162"/>
      <c r="C22" s="252" t="s">
        <v>1580</v>
      </c>
      <c r="D22" s="253"/>
      <c r="E22" s="253"/>
      <c r="F22" s="253"/>
      <c r="G22" s="25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170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78" t="str">
        <f>C22</f>
        <v>D+M  Svítidlo LED (např. VOLTANA 2), 20W/350mA, 230V, IP66, montáž na dřík, hliníkové provedení, vč. světelného zdroje se světelným tokem žárovky: 2336 lm</v>
      </c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71">
        <v>10</v>
      </c>
      <c r="B23" s="172" t="s">
        <v>1581</v>
      </c>
      <c r="C23" s="181" t="s">
        <v>1582</v>
      </c>
      <c r="D23" s="173" t="s">
        <v>1571</v>
      </c>
      <c r="E23" s="174">
        <v>6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166</v>
      </c>
      <c r="T23" s="177" t="s">
        <v>167</v>
      </c>
      <c r="U23" s="163">
        <v>0</v>
      </c>
      <c r="V23" s="163">
        <f>ROUND(E23*U23,2)</f>
        <v>0</v>
      </c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207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1" outlineLevel="1" x14ac:dyDescent="0.25">
      <c r="A24" s="161"/>
      <c r="B24" s="162"/>
      <c r="C24" s="252" t="s">
        <v>1583</v>
      </c>
      <c r="D24" s="253"/>
      <c r="E24" s="253"/>
      <c r="F24" s="253"/>
      <c r="G24" s="25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170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78" t="str">
        <f>C24</f>
        <v>D+M  Svítidlo LED (např. VOLTANA 2), 28W/500mA, 230V, IP66, montáž na dřík, hliníkové provedení, vč. světelného zdroje se světelným tokem žárovky: 3153 lm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98">
        <v>11</v>
      </c>
      <c r="B25" s="199" t="s">
        <v>1584</v>
      </c>
      <c r="C25" s="205" t="s">
        <v>1585</v>
      </c>
      <c r="D25" s="200" t="s">
        <v>1571</v>
      </c>
      <c r="E25" s="201">
        <v>9</v>
      </c>
      <c r="F25" s="202"/>
      <c r="G25" s="203">
        <f>ROUND(E25*F25,2)</f>
        <v>0</v>
      </c>
      <c r="H25" s="202"/>
      <c r="I25" s="203">
        <f>ROUND(E25*H25,2)</f>
        <v>0</v>
      </c>
      <c r="J25" s="202"/>
      <c r="K25" s="203">
        <f>ROUND(E25*J25,2)</f>
        <v>0</v>
      </c>
      <c r="L25" s="203">
        <v>21</v>
      </c>
      <c r="M25" s="203">
        <f>G25*(1+L25/100)</f>
        <v>0</v>
      </c>
      <c r="N25" s="203">
        <v>0</v>
      </c>
      <c r="O25" s="203">
        <f>ROUND(E25*N25,2)</f>
        <v>0</v>
      </c>
      <c r="P25" s="203">
        <v>0</v>
      </c>
      <c r="Q25" s="203">
        <f>ROUND(E25*P25,2)</f>
        <v>0</v>
      </c>
      <c r="R25" s="203"/>
      <c r="S25" s="203" t="s">
        <v>166</v>
      </c>
      <c r="T25" s="204" t="s">
        <v>167</v>
      </c>
      <c r="U25" s="163">
        <v>0</v>
      </c>
      <c r="V25" s="163">
        <f>ROUND(E25*U25,2)</f>
        <v>0</v>
      </c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207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71">
        <v>12</v>
      </c>
      <c r="B26" s="172" t="s">
        <v>1586</v>
      </c>
      <c r="C26" s="181" t="s">
        <v>1587</v>
      </c>
      <c r="D26" s="173" t="s">
        <v>1571</v>
      </c>
      <c r="E26" s="174">
        <v>9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/>
      <c r="S26" s="176" t="s">
        <v>166</v>
      </c>
      <c r="T26" s="177" t="s">
        <v>167</v>
      </c>
      <c r="U26" s="163">
        <v>0</v>
      </c>
      <c r="V26" s="163">
        <f>ROUND(E26*U26,2)</f>
        <v>0</v>
      </c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207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252" t="s">
        <v>1588</v>
      </c>
      <c r="D27" s="253"/>
      <c r="E27" s="253"/>
      <c r="F27" s="253"/>
      <c r="G27" s="25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170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71">
        <v>13</v>
      </c>
      <c r="B28" s="172" t="s">
        <v>1589</v>
      </c>
      <c r="C28" s="181" t="s">
        <v>1590</v>
      </c>
      <c r="D28" s="173" t="s">
        <v>1571</v>
      </c>
      <c r="E28" s="174">
        <v>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166</v>
      </c>
      <c r="T28" s="177" t="s">
        <v>167</v>
      </c>
      <c r="U28" s="163">
        <v>0</v>
      </c>
      <c r="V28" s="163">
        <f>ROUND(E28*U28,2)</f>
        <v>0</v>
      </c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207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252" t="s">
        <v>1591</v>
      </c>
      <c r="D29" s="253"/>
      <c r="E29" s="253"/>
      <c r="F29" s="253"/>
      <c r="G29" s="25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170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71">
        <v>14</v>
      </c>
      <c r="B30" s="172" t="s">
        <v>1592</v>
      </c>
      <c r="C30" s="181" t="s">
        <v>1593</v>
      </c>
      <c r="D30" s="173" t="s">
        <v>1571</v>
      </c>
      <c r="E30" s="174">
        <v>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166</v>
      </c>
      <c r="T30" s="177" t="s">
        <v>167</v>
      </c>
      <c r="U30" s="163">
        <v>0</v>
      </c>
      <c r="V30" s="163">
        <f>ROUND(E30*U30,2)</f>
        <v>0</v>
      </c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207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252" t="s">
        <v>1594</v>
      </c>
      <c r="D31" s="253"/>
      <c r="E31" s="253"/>
      <c r="F31" s="253"/>
      <c r="G31" s="25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170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98">
        <v>15</v>
      </c>
      <c r="B32" s="199" t="s">
        <v>1595</v>
      </c>
      <c r="C32" s="205" t="s">
        <v>1596</v>
      </c>
      <c r="D32" s="200" t="s">
        <v>226</v>
      </c>
      <c r="E32" s="201">
        <v>230</v>
      </c>
      <c r="F32" s="202"/>
      <c r="G32" s="203">
        <f t="shared" ref="G32:G53" si="7">ROUND(E32*F32,2)</f>
        <v>0</v>
      </c>
      <c r="H32" s="202"/>
      <c r="I32" s="203">
        <f t="shared" ref="I32:I53" si="8">ROUND(E32*H32,2)</f>
        <v>0</v>
      </c>
      <c r="J32" s="202"/>
      <c r="K32" s="203">
        <f t="shared" ref="K32:K53" si="9">ROUND(E32*J32,2)</f>
        <v>0</v>
      </c>
      <c r="L32" s="203">
        <v>21</v>
      </c>
      <c r="M32" s="203">
        <f t="shared" ref="M32:M53" si="10">G32*(1+L32/100)</f>
        <v>0</v>
      </c>
      <c r="N32" s="203">
        <v>0</v>
      </c>
      <c r="O32" s="203">
        <f t="shared" ref="O32:O53" si="11">ROUND(E32*N32,2)</f>
        <v>0</v>
      </c>
      <c r="P32" s="203">
        <v>0</v>
      </c>
      <c r="Q32" s="203">
        <f t="shared" ref="Q32:Q53" si="12">ROUND(E32*P32,2)</f>
        <v>0</v>
      </c>
      <c r="R32" s="203"/>
      <c r="S32" s="203" t="s">
        <v>166</v>
      </c>
      <c r="T32" s="204" t="s">
        <v>167</v>
      </c>
      <c r="U32" s="163">
        <v>0</v>
      </c>
      <c r="V32" s="163">
        <f t="shared" ref="V32:V53" si="13">ROUND(E32*U32,2)</f>
        <v>0</v>
      </c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207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98">
        <v>16</v>
      </c>
      <c r="B33" s="199" t="s">
        <v>1597</v>
      </c>
      <c r="C33" s="205" t="s">
        <v>1598</v>
      </c>
      <c r="D33" s="200" t="s">
        <v>1571</v>
      </c>
      <c r="E33" s="201">
        <v>12</v>
      </c>
      <c r="F33" s="202"/>
      <c r="G33" s="203">
        <f t="shared" si="7"/>
        <v>0</v>
      </c>
      <c r="H33" s="202"/>
      <c r="I33" s="203">
        <f t="shared" si="8"/>
        <v>0</v>
      </c>
      <c r="J33" s="202"/>
      <c r="K33" s="203">
        <f t="shared" si="9"/>
        <v>0</v>
      </c>
      <c r="L33" s="203">
        <v>21</v>
      </c>
      <c r="M33" s="203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3"/>
      <c r="S33" s="203" t="s">
        <v>166</v>
      </c>
      <c r="T33" s="204" t="s">
        <v>167</v>
      </c>
      <c r="U33" s="163">
        <v>0</v>
      </c>
      <c r="V33" s="163">
        <f t="shared" si="13"/>
        <v>0</v>
      </c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207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98">
        <v>17</v>
      </c>
      <c r="B34" s="199" t="s">
        <v>1599</v>
      </c>
      <c r="C34" s="205" t="s">
        <v>1600</v>
      </c>
      <c r="D34" s="200" t="s">
        <v>1571</v>
      </c>
      <c r="E34" s="201">
        <v>9</v>
      </c>
      <c r="F34" s="202"/>
      <c r="G34" s="203">
        <f t="shared" si="7"/>
        <v>0</v>
      </c>
      <c r="H34" s="202"/>
      <c r="I34" s="203">
        <f t="shared" si="8"/>
        <v>0</v>
      </c>
      <c r="J34" s="202"/>
      <c r="K34" s="203">
        <f t="shared" si="9"/>
        <v>0</v>
      </c>
      <c r="L34" s="203">
        <v>21</v>
      </c>
      <c r="M34" s="203">
        <f t="shared" si="10"/>
        <v>0</v>
      </c>
      <c r="N34" s="203">
        <v>0</v>
      </c>
      <c r="O34" s="203">
        <f t="shared" si="11"/>
        <v>0</v>
      </c>
      <c r="P34" s="203">
        <v>0</v>
      </c>
      <c r="Q34" s="203">
        <f t="shared" si="12"/>
        <v>0</v>
      </c>
      <c r="R34" s="203"/>
      <c r="S34" s="203" t="s">
        <v>166</v>
      </c>
      <c r="T34" s="204" t="s">
        <v>167</v>
      </c>
      <c r="U34" s="163">
        <v>0</v>
      </c>
      <c r="V34" s="163">
        <f t="shared" si="13"/>
        <v>0</v>
      </c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207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98">
        <v>18</v>
      </c>
      <c r="B35" s="199" t="s">
        <v>1601</v>
      </c>
      <c r="C35" s="205" t="s">
        <v>1602</v>
      </c>
      <c r="D35" s="200" t="s">
        <v>226</v>
      </c>
      <c r="E35" s="201">
        <v>9</v>
      </c>
      <c r="F35" s="202"/>
      <c r="G35" s="203">
        <f t="shared" si="7"/>
        <v>0</v>
      </c>
      <c r="H35" s="202"/>
      <c r="I35" s="203">
        <f t="shared" si="8"/>
        <v>0</v>
      </c>
      <c r="J35" s="202"/>
      <c r="K35" s="203">
        <f t="shared" si="9"/>
        <v>0</v>
      </c>
      <c r="L35" s="203">
        <v>21</v>
      </c>
      <c r="M35" s="203">
        <f t="shared" si="10"/>
        <v>0</v>
      </c>
      <c r="N35" s="203">
        <v>0</v>
      </c>
      <c r="O35" s="203">
        <f t="shared" si="11"/>
        <v>0</v>
      </c>
      <c r="P35" s="203">
        <v>0</v>
      </c>
      <c r="Q35" s="203">
        <f t="shared" si="12"/>
        <v>0</v>
      </c>
      <c r="R35" s="203"/>
      <c r="S35" s="203" t="s">
        <v>166</v>
      </c>
      <c r="T35" s="204" t="s">
        <v>167</v>
      </c>
      <c r="U35" s="163">
        <v>0</v>
      </c>
      <c r="V35" s="163">
        <f t="shared" si="13"/>
        <v>0</v>
      </c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207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98">
        <v>19</v>
      </c>
      <c r="B36" s="199" t="s">
        <v>1603</v>
      </c>
      <c r="C36" s="205" t="s">
        <v>1604</v>
      </c>
      <c r="D36" s="200" t="s">
        <v>226</v>
      </c>
      <c r="E36" s="201">
        <v>270</v>
      </c>
      <c r="F36" s="202"/>
      <c r="G36" s="203">
        <f t="shared" si="7"/>
        <v>0</v>
      </c>
      <c r="H36" s="202"/>
      <c r="I36" s="203">
        <f t="shared" si="8"/>
        <v>0</v>
      </c>
      <c r="J36" s="202"/>
      <c r="K36" s="203">
        <f t="shared" si="9"/>
        <v>0</v>
      </c>
      <c r="L36" s="203">
        <v>21</v>
      </c>
      <c r="M36" s="203">
        <f t="shared" si="10"/>
        <v>0</v>
      </c>
      <c r="N36" s="203">
        <v>0</v>
      </c>
      <c r="O36" s="203">
        <f t="shared" si="11"/>
        <v>0</v>
      </c>
      <c r="P36" s="203">
        <v>0</v>
      </c>
      <c r="Q36" s="203">
        <f t="shared" si="12"/>
        <v>0</v>
      </c>
      <c r="R36" s="203"/>
      <c r="S36" s="203" t="s">
        <v>166</v>
      </c>
      <c r="T36" s="204" t="s">
        <v>167</v>
      </c>
      <c r="U36" s="163">
        <v>0</v>
      </c>
      <c r="V36" s="163">
        <f t="shared" si="13"/>
        <v>0</v>
      </c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207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98">
        <v>20</v>
      </c>
      <c r="B37" s="199" t="s">
        <v>1605</v>
      </c>
      <c r="C37" s="205" t="s">
        <v>1606</v>
      </c>
      <c r="D37" s="200" t="s">
        <v>226</v>
      </c>
      <c r="E37" s="201">
        <v>7</v>
      </c>
      <c r="F37" s="202"/>
      <c r="G37" s="203">
        <f t="shared" si="7"/>
        <v>0</v>
      </c>
      <c r="H37" s="202"/>
      <c r="I37" s="203">
        <f t="shared" si="8"/>
        <v>0</v>
      </c>
      <c r="J37" s="202"/>
      <c r="K37" s="203">
        <f t="shared" si="9"/>
        <v>0</v>
      </c>
      <c r="L37" s="203">
        <v>21</v>
      </c>
      <c r="M37" s="203">
        <f t="shared" si="10"/>
        <v>0</v>
      </c>
      <c r="N37" s="203">
        <v>0</v>
      </c>
      <c r="O37" s="203">
        <f t="shared" si="11"/>
        <v>0</v>
      </c>
      <c r="P37" s="203">
        <v>0</v>
      </c>
      <c r="Q37" s="203">
        <f t="shared" si="12"/>
        <v>0</v>
      </c>
      <c r="R37" s="203"/>
      <c r="S37" s="203" t="s">
        <v>166</v>
      </c>
      <c r="T37" s="204" t="s">
        <v>167</v>
      </c>
      <c r="U37" s="163">
        <v>0</v>
      </c>
      <c r="V37" s="163">
        <f t="shared" si="13"/>
        <v>0</v>
      </c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207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98">
        <v>21</v>
      </c>
      <c r="B38" s="199" t="s">
        <v>1607</v>
      </c>
      <c r="C38" s="205" t="s">
        <v>1608</v>
      </c>
      <c r="D38" s="200" t="s">
        <v>226</v>
      </c>
      <c r="E38" s="201">
        <v>1</v>
      </c>
      <c r="F38" s="202"/>
      <c r="G38" s="203">
        <f t="shared" si="7"/>
        <v>0</v>
      </c>
      <c r="H38" s="202"/>
      <c r="I38" s="203">
        <f t="shared" si="8"/>
        <v>0</v>
      </c>
      <c r="J38" s="202"/>
      <c r="K38" s="203">
        <f t="shared" si="9"/>
        <v>0</v>
      </c>
      <c r="L38" s="203">
        <v>21</v>
      </c>
      <c r="M38" s="203">
        <f t="shared" si="10"/>
        <v>0</v>
      </c>
      <c r="N38" s="203">
        <v>0</v>
      </c>
      <c r="O38" s="203">
        <f t="shared" si="11"/>
        <v>0</v>
      </c>
      <c r="P38" s="203">
        <v>0</v>
      </c>
      <c r="Q38" s="203">
        <f t="shared" si="12"/>
        <v>0</v>
      </c>
      <c r="R38" s="203"/>
      <c r="S38" s="203" t="s">
        <v>166</v>
      </c>
      <c r="T38" s="204" t="s">
        <v>167</v>
      </c>
      <c r="U38" s="163">
        <v>0</v>
      </c>
      <c r="V38" s="163">
        <f t="shared" si="13"/>
        <v>0</v>
      </c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207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98">
        <v>22</v>
      </c>
      <c r="B39" s="199" t="s">
        <v>1609</v>
      </c>
      <c r="C39" s="205" t="s">
        <v>1610</v>
      </c>
      <c r="D39" s="200" t="s">
        <v>226</v>
      </c>
      <c r="E39" s="201">
        <v>12</v>
      </c>
      <c r="F39" s="202"/>
      <c r="G39" s="203">
        <f t="shared" si="7"/>
        <v>0</v>
      </c>
      <c r="H39" s="202"/>
      <c r="I39" s="203">
        <f t="shared" si="8"/>
        <v>0</v>
      </c>
      <c r="J39" s="202"/>
      <c r="K39" s="203">
        <f t="shared" si="9"/>
        <v>0</v>
      </c>
      <c r="L39" s="203">
        <v>21</v>
      </c>
      <c r="M39" s="203">
        <f t="shared" si="10"/>
        <v>0</v>
      </c>
      <c r="N39" s="203">
        <v>0</v>
      </c>
      <c r="O39" s="203">
        <f t="shared" si="11"/>
        <v>0</v>
      </c>
      <c r="P39" s="203">
        <v>0</v>
      </c>
      <c r="Q39" s="203">
        <f t="shared" si="12"/>
        <v>0</v>
      </c>
      <c r="R39" s="203"/>
      <c r="S39" s="203" t="s">
        <v>166</v>
      </c>
      <c r="T39" s="204" t="s">
        <v>167</v>
      </c>
      <c r="U39" s="163">
        <v>0</v>
      </c>
      <c r="V39" s="163">
        <f t="shared" si="13"/>
        <v>0</v>
      </c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207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98">
        <v>23</v>
      </c>
      <c r="B40" s="199" t="s">
        <v>1609</v>
      </c>
      <c r="C40" s="205" t="s">
        <v>1610</v>
      </c>
      <c r="D40" s="200" t="s">
        <v>226</v>
      </c>
      <c r="E40" s="201">
        <v>1</v>
      </c>
      <c r="F40" s="202"/>
      <c r="G40" s="203">
        <f t="shared" si="7"/>
        <v>0</v>
      </c>
      <c r="H40" s="202"/>
      <c r="I40" s="203">
        <f t="shared" si="8"/>
        <v>0</v>
      </c>
      <c r="J40" s="202"/>
      <c r="K40" s="203">
        <f t="shared" si="9"/>
        <v>0</v>
      </c>
      <c r="L40" s="203">
        <v>21</v>
      </c>
      <c r="M40" s="203">
        <f t="shared" si="10"/>
        <v>0</v>
      </c>
      <c r="N40" s="203">
        <v>0</v>
      </c>
      <c r="O40" s="203">
        <f t="shared" si="11"/>
        <v>0</v>
      </c>
      <c r="P40" s="203">
        <v>0</v>
      </c>
      <c r="Q40" s="203">
        <f t="shared" si="12"/>
        <v>0</v>
      </c>
      <c r="R40" s="203"/>
      <c r="S40" s="203" t="s">
        <v>166</v>
      </c>
      <c r="T40" s="204" t="s">
        <v>167</v>
      </c>
      <c r="U40" s="163">
        <v>0</v>
      </c>
      <c r="V40" s="163">
        <f t="shared" si="13"/>
        <v>0</v>
      </c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207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98">
        <v>24</v>
      </c>
      <c r="B41" s="199" t="s">
        <v>1611</v>
      </c>
      <c r="C41" s="205" t="s">
        <v>1612</v>
      </c>
      <c r="D41" s="200" t="s">
        <v>226</v>
      </c>
      <c r="E41" s="201">
        <v>270</v>
      </c>
      <c r="F41" s="202"/>
      <c r="G41" s="203">
        <f t="shared" si="7"/>
        <v>0</v>
      </c>
      <c r="H41" s="202"/>
      <c r="I41" s="203">
        <f t="shared" si="8"/>
        <v>0</v>
      </c>
      <c r="J41" s="202"/>
      <c r="K41" s="203">
        <f t="shared" si="9"/>
        <v>0</v>
      </c>
      <c r="L41" s="203">
        <v>21</v>
      </c>
      <c r="M41" s="203">
        <f t="shared" si="10"/>
        <v>0</v>
      </c>
      <c r="N41" s="203">
        <v>0</v>
      </c>
      <c r="O41" s="203">
        <f t="shared" si="11"/>
        <v>0</v>
      </c>
      <c r="P41" s="203">
        <v>0</v>
      </c>
      <c r="Q41" s="203">
        <f t="shared" si="12"/>
        <v>0</v>
      </c>
      <c r="R41" s="203"/>
      <c r="S41" s="203" t="s">
        <v>166</v>
      </c>
      <c r="T41" s="204" t="s">
        <v>167</v>
      </c>
      <c r="U41" s="163">
        <v>0</v>
      </c>
      <c r="V41" s="163">
        <f t="shared" si="13"/>
        <v>0</v>
      </c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207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98">
        <v>25</v>
      </c>
      <c r="B42" s="199" t="s">
        <v>1613</v>
      </c>
      <c r="C42" s="205" t="s">
        <v>1614</v>
      </c>
      <c r="D42" s="200" t="s">
        <v>1571</v>
      </c>
      <c r="E42" s="201">
        <v>9</v>
      </c>
      <c r="F42" s="202"/>
      <c r="G42" s="203">
        <f t="shared" si="7"/>
        <v>0</v>
      </c>
      <c r="H42" s="202"/>
      <c r="I42" s="203">
        <f t="shared" si="8"/>
        <v>0</v>
      </c>
      <c r="J42" s="202"/>
      <c r="K42" s="203">
        <f t="shared" si="9"/>
        <v>0</v>
      </c>
      <c r="L42" s="203">
        <v>21</v>
      </c>
      <c r="M42" s="203">
        <f t="shared" si="10"/>
        <v>0</v>
      </c>
      <c r="N42" s="203">
        <v>0</v>
      </c>
      <c r="O42" s="203">
        <f t="shared" si="11"/>
        <v>0</v>
      </c>
      <c r="P42" s="203">
        <v>0</v>
      </c>
      <c r="Q42" s="203">
        <f t="shared" si="12"/>
        <v>0</v>
      </c>
      <c r="R42" s="203"/>
      <c r="S42" s="203" t="s">
        <v>166</v>
      </c>
      <c r="T42" s="204" t="s">
        <v>167</v>
      </c>
      <c r="U42" s="163">
        <v>0</v>
      </c>
      <c r="V42" s="163">
        <f t="shared" si="13"/>
        <v>0</v>
      </c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207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98">
        <v>26</v>
      </c>
      <c r="B43" s="199" t="s">
        <v>1615</v>
      </c>
      <c r="C43" s="205" t="s">
        <v>1616</v>
      </c>
      <c r="D43" s="200" t="s">
        <v>1571</v>
      </c>
      <c r="E43" s="201">
        <v>9</v>
      </c>
      <c r="F43" s="202"/>
      <c r="G43" s="203">
        <f t="shared" si="7"/>
        <v>0</v>
      </c>
      <c r="H43" s="202"/>
      <c r="I43" s="203">
        <f t="shared" si="8"/>
        <v>0</v>
      </c>
      <c r="J43" s="202"/>
      <c r="K43" s="203">
        <f t="shared" si="9"/>
        <v>0</v>
      </c>
      <c r="L43" s="203">
        <v>21</v>
      </c>
      <c r="M43" s="203">
        <f t="shared" si="10"/>
        <v>0</v>
      </c>
      <c r="N43" s="203">
        <v>0</v>
      </c>
      <c r="O43" s="203">
        <f t="shared" si="11"/>
        <v>0</v>
      </c>
      <c r="P43" s="203">
        <v>0</v>
      </c>
      <c r="Q43" s="203">
        <f t="shared" si="12"/>
        <v>0</v>
      </c>
      <c r="R43" s="203"/>
      <c r="S43" s="203" t="s">
        <v>166</v>
      </c>
      <c r="T43" s="204" t="s">
        <v>167</v>
      </c>
      <c r="U43" s="163">
        <v>0</v>
      </c>
      <c r="V43" s="163">
        <f t="shared" si="13"/>
        <v>0</v>
      </c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207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98">
        <v>27</v>
      </c>
      <c r="B44" s="199" t="s">
        <v>1617</v>
      </c>
      <c r="C44" s="205" t="s">
        <v>1618</v>
      </c>
      <c r="D44" s="200" t="s">
        <v>1571</v>
      </c>
      <c r="E44" s="201">
        <v>9</v>
      </c>
      <c r="F44" s="202"/>
      <c r="G44" s="203">
        <f t="shared" si="7"/>
        <v>0</v>
      </c>
      <c r="H44" s="202"/>
      <c r="I44" s="203">
        <f t="shared" si="8"/>
        <v>0</v>
      </c>
      <c r="J44" s="202"/>
      <c r="K44" s="203">
        <f t="shared" si="9"/>
        <v>0</v>
      </c>
      <c r="L44" s="203">
        <v>21</v>
      </c>
      <c r="M44" s="203">
        <f t="shared" si="10"/>
        <v>0</v>
      </c>
      <c r="N44" s="203">
        <v>0</v>
      </c>
      <c r="O44" s="203">
        <f t="shared" si="11"/>
        <v>0</v>
      </c>
      <c r="P44" s="203">
        <v>0</v>
      </c>
      <c r="Q44" s="203">
        <f t="shared" si="12"/>
        <v>0</v>
      </c>
      <c r="R44" s="203"/>
      <c r="S44" s="203" t="s">
        <v>166</v>
      </c>
      <c r="T44" s="204" t="s">
        <v>167</v>
      </c>
      <c r="U44" s="163">
        <v>0</v>
      </c>
      <c r="V44" s="163">
        <f t="shared" si="13"/>
        <v>0</v>
      </c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207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98">
        <v>28</v>
      </c>
      <c r="B45" s="199" t="s">
        <v>1619</v>
      </c>
      <c r="C45" s="205" t="s">
        <v>1620</v>
      </c>
      <c r="D45" s="200" t="s">
        <v>1571</v>
      </c>
      <c r="E45" s="201">
        <v>9</v>
      </c>
      <c r="F45" s="202"/>
      <c r="G45" s="203">
        <f t="shared" si="7"/>
        <v>0</v>
      </c>
      <c r="H45" s="202"/>
      <c r="I45" s="203">
        <f t="shared" si="8"/>
        <v>0</v>
      </c>
      <c r="J45" s="202"/>
      <c r="K45" s="203">
        <f t="shared" si="9"/>
        <v>0</v>
      </c>
      <c r="L45" s="203">
        <v>21</v>
      </c>
      <c r="M45" s="203">
        <f t="shared" si="10"/>
        <v>0</v>
      </c>
      <c r="N45" s="203">
        <v>0</v>
      </c>
      <c r="O45" s="203">
        <f t="shared" si="11"/>
        <v>0</v>
      </c>
      <c r="P45" s="203">
        <v>0</v>
      </c>
      <c r="Q45" s="203">
        <f t="shared" si="12"/>
        <v>0</v>
      </c>
      <c r="R45" s="203"/>
      <c r="S45" s="203" t="s">
        <v>166</v>
      </c>
      <c r="T45" s="204" t="s">
        <v>167</v>
      </c>
      <c r="U45" s="163">
        <v>0</v>
      </c>
      <c r="V45" s="163">
        <f t="shared" si="13"/>
        <v>0</v>
      </c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207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98">
        <v>29</v>
      </c>
      <c r="B46" s="199" t="s">
        <v>1621</v>
      </c>
      <c r="C46" s="205" t="s">
        <v>1622</v>
      </c>
      <c r="D46" s="200" t="s">
        <v>1571</v>
      </c>
      <c r="E46" s="201">
        <v>19</v>
      </c>
      <c r="F46" s="202"/>
      <c r="G46" s="203">
        <f t="shared" si="7"/>
        <v>0</v>
      </c>
      <c r="H46" s="202"/>
      <c r="I46" s="203">
        <f t="shared" si="8"/>
        <v>0</v>
      </c>
      <c r="J46" s="202"/>
      <c r="K46" s="203">
        <f t="shared" si="9"/>
        <v>0</v>
      </c>
      <c r="L46" s="203">
        <v>21</v>
      </c>
      <c r="M46" s="203">
        <f t="shared" si="10"/>
        <v>0</v>
      </c>
      <c r="N46" s="203">
        <v>0</v>
      </c>
      <c r="O46" s="203">
        <f t="shared" si="11"/>
        <v>0</v>
      </c>
      <c r="P46" s="203">
        <v>0</v>
      </c>
      <c r="Q46" s="203">
        <f t="shared" si="12"/>
        <v>0</v>
      </c>
      <c r="R46" s="203"/>
      <c r="S46" s="203" t="s">
        <v>166</v>
      </c>
      <c r="T46" s="204" t="s">
        <v>167</v>
      </c>
      <c r="U46" s="163">
        <v>0</v>
      </c>
      <c r="V46" s="163">
        <f t="shared" si="13"/>
        <v>0</v>
      </c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207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98">
        <v>30</v>
      </c>
      <c r="B47" s="199" t="s">
        <v>1623</v>
      </c>
      <c r="C47" s="205" t="s">
        <v>1624</v>
      </c>
      <c r="D47" s="200" t="s">
        <v>1571</v>
      </c>
      <c r="E47" s="201">
        <v>9</v>
      </c>
      <c r="F47" s="202"/>
      <c r="G47" s="203">
        <f t="shared" si="7"/>
        <v>0</v>
      </c>
      <c r="H47" s="202"/>
      <c r="I47" s="203">
        <f t="shared" si="8"/>
        <v>0</v>
      </c>
      <c r="J47" s="202"/>
      <c r="K47" s="203">
        <f t="shared" si="9"/>
        <v>0</v>
      </c>
      <c r="L47" s="203">
        <v>21</v>
      </c>
      <c r="M47" s="203">
        <f t="shared" si="10"/>
        <v>0</v>
      </c>
      <c r="N47" s="203">
        <v>0</v>
      </c>
      <c r="O47" s="203">
        <f t="shared" si="11"/>
        <v>0</v>
      </c>
      <c r="P47" s="203">
        <v>0</v>
      </c>
      <c r="Q47" s="203">
        <f t="shared" si="12"/>
        <v>0</v>
      </c>
      <c r="R47" s="203"/>
      <c r="S47" s="203" t="s">
        <v>166</v>
      </c>
      <c r="T47" s="204" t="s">
        <v>167</v>
      </c>
      <c r="U47" s="163">
        <v>0</v>
      </c>
      <c r="V47" s="163">
        <f t="shared" si="13"/>
        <v>0</v>
      </c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207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98">
        <v>31</v>
      </c>
      <c r="B48" s="199" t="s">
        <v>1625</v>
      </c>
      <c r="C48" s="205" t="s">
        <v>1626</v>
      </c>
      <c r="D48" s="200" t="s">
        <v>1571</v>
      </c>
      <c r="E48" s="201">
        <v>20</v>
      </c>
      <c r="F48" s="202"/>
      <c r="G48" s="203">
        <f t="shared" si="7"/>
        <v>0</v>
      </c>
      <c r="H48" s="202"/>
      <c r="I48" s="203">
        <f t="shared" si="8"/>
        <v>0</v>
      </c>
      <c r="J48" s="202"/>
      <c r="K48" s="203">
        <f t="shared" si="9"/>
        <v>0</v>
      </c>
      <c r="L48" s="203">
        <v>21</v>
      </c>
      <c r="M48" s="203">
        <f t="shared" si="10"/>
        <v>0</v>
      </c>
      <c r="N48" s="203">
        <v>0</v>
      </c>
      <c r="O48" s="203">
        <f t="shared" si="11"/>
        <v>0</v>
      </c>
      <c r="P48" s="203">
        <v>0</v>
      </c>
      <c r="Q48" s="203">
        <f t="shared" si="12"/>
        <v>0</v>
      </c>
      <c r="R48" s="203"/>
      <c r="S48" s="203" t="s">
        <v>166</v>
      </c>
      <c r="T48" s="204" t="s">
        <v>167</v>
      </c>
      <c r="U48" s="163">
        <v>0</v>
      </c>
      <c r="V48" s="163">
        <f t="shared" si="13"/>
        <v>0</v>
      </c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207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98">
        <v>32</v>
      </c>
      <c r="B49" s="199" t="s">
        <v>1627</v>
      </c>
      <c r="C49" s="205" t="s">
        <v>1628</v>
      </c>
      <c r="D49" s="200" t="s">
        <v>1571</v>
      </c>
      <c r="E49" s="201">
        <v>20</v>
      </c>
      <c r="F49" s="202"/>
      <c r="G49" s="203">
        <f t="shared" si="7"/>
        <v>0</v>
      </c>
      <c r="H49" s="202"/>
      <c r="I49" s="203">
        <f t="shared" si="8"/>
        <v>0</v>
      </c>
      <c r="J49" s="202"/>
      <c r="K49" s="203">
        <f t="shared" si="9"/>
        <v>0</v>
      </c>
      <c r="L49" s="203">
        <v>21</v>
      </c>
      <c r="M49" s="203">
        <f t="shared" si="10"/>
        <v>0</v>
      </c>
      <c r="N49" s="203">
        <v>0</v>
      </c>
      <c r="O49" s="203">
        <f t="shared" si="11"/>
        <v>0</v>
      </c>
      <c r="P49" s="203">
        <v>0</v>
      </c>
      <c r="Q49" s="203">
        <f t="shared" si="12"/>
        <v>0</v>
      </c>
      <c r="R49" s="203"/>
      <c r="S49" s="203" t="s">
        <v>166</v>
      </c>
      <c r="T49" s="204" t="s">
        <v>167</v>
      </c>
      <c r="U49" s="163">
        <v>0</v>
      </c>
      <c r="V49" s="163">
        <f t="shared" si="13"/>
        <v>0</v>
      </c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207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98">
        <v>33</v>
      </c>
      <c r="B50" s="199" t="s">
        <v>1629</v>
      </c>
      <c r="C50" s="205" t="s">
        <v>1630</v>
      </c>
      <c r="D50" s="200" t="s">
        <v>1571</v>
      </c>
      <c r="E50" s="201">
        <v>1</v>
      </c>
      <c r="F50" s="202"/>
      <c r="G50" s="203">
        <f t="shared" si="7"/>
        <v>0</v>
      </c>
      <c r="H50" s="202"/>
      <c r="I50" s="203">
        <f t="shared" si="8"/>
        <v>0</v>
      </c>
      <c r="J50" s="202"/>
      <c r="K50" s="203">
        <f t="shared" si="9"/>
        <v>0</v>
      </c>
      <c r="L50" s="203">
        <v>21</v>
      </c>
      <c r="M50" s="203">
        <f t="shared" si="10"/>
        <v>0</v>
      </c>
      <c r="N50" s="203">
        <v>0</v>
      </c>
      <c r="O50" s="203">
        <f t="shared" si="11"/>
        <v>0</v>
      </c>
      <c r="P50" s="203">
        <v>0</v>
      </c>
      <c r="Q50" s="203">
        <f t="shared" si="12"/>
        <v>0</v>
      </c>
      <c r="R50" s="203"/>
      <c r="S50" s="203" t="s">
        <v>166</v>
      </c>
      <c r="T50" s="204" t="s">
        <v>167</v>
      </c>
      <c r="U50" s="163">
        <v>0</v>
      </c>
      <c r="V50" s="163">
        <f t="shared" si="13"/>
        <v>0</v>
      </c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207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98">
        <v>34</v>
      </c>
      <c r="B51" s="199" t="s">
        <v>1631</v>
      </c>
      <c r="C51" s="205" t="s">
        <v>1632</v>
      </c>
      <c r="D51" s="200" t="s">
        <v>1571</v>
      </c>
      <c r="E51" s="201">
        <v>1</v>
      </c>
      <c r="F51" s="202"/>
      <c r="G51" s="203">
        <f t="shared" si="7"/>
        <v>0</v>
      </c>
      <c r="H51" s="202"/>
      <c r="I51" s="203">
        <f t="shared" si="8"/>
        <v>0</v>
      </c>
      <c r="J51" s="202"/>
      <c r="K51" s="203">
        <f t="shared" si="9"/>
        <v>0</v>
      </c>
      <c r="L51" s="203">
        <v>21</v>
      </c>
      <c r="M51" s="203">
        <f t="shared" si="10"/>
        <v>0</v>
      </c>
      <c r="N51" s="203">
        <v>0</v>
      </c>
      <c r="O51" s="203">
        <f t="shared" si="11"/>
        <v>0</v>
      </c>
      <c r="P51" s="203">
        <v>0</v>
      </c>
      <c r="Q51" s="203">
        <f t="shared" si="12"/>
        <v>0</v>
      </c>
      <c r="R51" s="203"/>
      <c r="S51" s="203" t="s">
        <v>166</v>
      </c>
      <c r="T51" s="204" t="s">
        <v>167</v>
      </c>
      <c r="U51" s="163">
        <v>0</v>
      </c>
      <c r="V51" s="163">
        <f t="shared" si="13"/>
        <v>0</v>
      </c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207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98">
        <v>35</v>
      </c>
      <c r="B52" s="199" t="s">
        <v>1633</v>
      </c>
      <c r="C52" s="205" t="s">
        <v>1634</v>
      </c>
      <c r="D52" s="200" t="s">
        <v>1571</v>
      </c>
      <c r="E52" s="201">
        <v>7</v>
      </c>
      <c r="F52" s="202"/>
      <c r="G52" s="203">
        <f t="shared" si="7"/>
        <v>0</v>
      </c>
      <c r="H52" s="202"/>
      <c r="I52" s="203">
        <f t="shared" si="8"/>
        <v>0</v>
      </c>
      <c r="J52" s="202"/>
      <c r="K52" s="203">
        <f t="shared" si="9"/>
        <v>0</v>
      </c>
      <c r="L52" s="203">
        <v>21</v>
      </c>
      <c r="M52" s="203">
        <f t="shared" si="10"/>
        <v>0</v>
      </c>
      <c r="N52" s="203">
        <v>0</v>
      </c>
      <c r="O52" s="203">
        <f t="shared" si="11"/>
        <v>0</v>
      </c>
      <c r="P52" s="203">
        <v>0</v>
      </c>
      <c r="Q52" s="203">
        <f t="shared" si="12"/>
        <v>0</v>
      </c>
      <c r="R52" s="203"/>
      <c r="S52" s="203" t="s">
        <v>166</v>
      </c>
      <c r="T52" s="204" t="s">
        <v>167</v>
      </c>
      <c r="U52" s="163">
        <v>0</v>
      </c>
      <c r="V52" s="163">
        <f t="shared" si="13"/>
        <v>0</v>
      </c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207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98">
        <v>36</v>
      </c>
      <c r="B53" s="199" t="s">
        <v>1635</v>
      </c>
      <c r="C53" s="205" t="s">
        <v>1636</v>
      </c>
      <c r="D53" s="200" t="s">
        <v>226</v>
      </c>
      <c r="E53" s="201">
        <v>15</v>
      </c>
      <c r="F53" s="202"/>
      <c r="G53" s="203">
        <f t="shared" si="7"/>
        <v>0</v>
      </c>
      <c r="H53" s="202"/>
      <c r="I53" s="203">
        <f t="shared" si="8"/>
        <v>0</v>
      </c>
      <c r="J53" s="202"/>
      <c r="K53" s="203">
        <f t="shared" si="9"/>
        <v>0</v>
      </c>
      <c r="L53" s="203">
        <v>21</v>
      </c>
      <c r="M53" s="203">
        <f t="shared" si="10"/>
        <v>0</v>
      </c>
      <c r="N53" s="203">
        <v>0</v>
      </c>
      <c r="O53" s="203">
        <f t="shared" si="11"/>
        <v>0</v>
      </c>
      <c r="P53" s="203">
        <v>0</v>
      </c>
      <c r="Q53" s="203">
        <f t="shared" si="12"/>
        <v>0</v>
      </c>
      <c r="R53" s="203"/>
      <c r="S53" s="203" t="s">
        <v>166</v>
      </c>
      <c r="T53" s="204" t="s">
        <v>167</v>
      </c>
      <c r="U53" s="163">
        <v>0</v>
      </c>
      <c r="V53" s="163">
        <f t="shared" si="13"/>
        <v>0</v>
      </c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207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x14ac:dyDescent="0.25">
      <c r="A54" s="165" t="s">
        <v>161</v>
      </c>
      <c r="B54" s="166" t="s">
        <v>124</v>
      </c>
      <c r="C54" s="180" t="s">
        <v>125</v>
      </c>
      <c r="D54" s="167"/>
      <c r="E54" s="168"/>
      <c r="F54" s="169"/>
      <c r="G54" s="169">
        <f>SUMIF(AG55:AG56,"&lt;&gt;NOR",G55:G56)</f>
        <v>0</v>
      </c>
      <c r="H54" s="169"/>
      <c r="I54" s="169">
        <f>SUM(I55:I56)</f>
        <v>0</v>
      </c>
      <c r="J54" s="169"/>
      <c r="K54" s="169">
        <f>SUM(K55:K56)</f>
        <v>0</v>
      </c>
      <c r="L54" s="169"/>
      <c r="M54" s="169">
        <f>SUM(M55:M56)</f>
        <v>0</v>
      </c>
      <c r="N54" s="169"/>
      <c r="O54" s="169">
        <f>SUM(O55:O56)</f>
        <v>0</v>
      </c>
      <c r="P54" s="169"/>
      <c r="Q54" s="169">
        <f>SUM(Q55:Q56)</f>
        <v>0</v>
      </c>
      <c r="R54" s="169"/>
      <c r="S54" s="169"/>
      <c r="T54" s="170"/>
      <c r="U54" s="164"/>
      <c r="V54" s="164">
        <f>SUM(V55:V56)</f>
        <v>0</v>
      </c>
      <c r="W54" s="164"/>
      <c r="AG54" t="s">
        <v>162</v>
      </c>
    </row>
    <row r="55" spans="1:60" outlineLevel="1" x14ac:dyDescent="0.25">
      <c r="A55" s="198">
        <v>37</v>
      </c>
      <c r="B55" s="199" t="s">
        <v>1637</v>
      </c>
      <c r="C55" s="205" t="s">
        <v>1638</v>
      </c>
      <c r="D55" s="200" t="s">
        <v>1571</v>
      </c>
      <c r="E55" s="201">
        <v>1</v>
      </c>
      <c r="F55" s="202"/>
      <c r="G55" s="203">
        <f>ROUND(E55*F55,2)</f>
        <v>0</v>
      </c>
      <c r="H55" s="202"/>
      <c r="I55" s="203">
        <f>ROUND(E55*H55,2)</f>
        <v>0</v>
      </c>
      <c r="J55" s="202"/>
      <c r="K55" s="203">
        <f>ROUND(E55*J55,2)</f>
        <v>0</v>
      </c>
      <c r="L55" s="203">
        <v>21</v>
      </c>
      <c r="M55" s="203">
        <f>G55*(1+L55/100)</f>
        <v>0</v>
      </c>
      <c r="N55" s="203">
        <v>0</v>
      </c>
      <c r="O55" s="203">
        <f>ROUND(E55*N55,2)</f>
        <v>0</v>
      </c>
      <c r="P55" s="203">
        <v>0</v>
      </c>
      <c r="Q55" s="203">
        <f>ROUND(E55*P55,2)</f>
        <v>0</v>
      </c>
      <c r="R55" s="203"/>
      <c r="S55" s="203" t="s">
        <v>166</v>
      </c>
      <c r="T55" s="204" t="s">
        <v>167</v>
      </c>
      <c r="U55" s="163">
        <v>0</v>
      </c>
      <c r="V55" s="163">
        <f>ROUND(E55*U55,2)</f>
        <v>0</v>
      </c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207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98">
        <v>38</v>
      </c>
      <c r="B56" s="199" t="s">
        <v>1639</v>
      </c>
      <c r="C56" s="205" t="s">
        <v>1640</v>
      </c>
      <c r="D56" s="200" t="s">
        <v>1571</v>
      </c>
      <c r="E56" s="201">
        <v>1</v>
      </c>
      <c r="F56" s="202"/>
      <c r="G56" s="203">
        <f>ROUND(E56*F56,2)</f>
        <v>0</v>
      </c>
      <c r="H56" s="202"/>
      <c r="I56" s="203">
        <f>ROUND(E56*H56,2)</f>
        <v>0</v>
      </c>
      <c r="J56" s="202"/>
      <c r="K56" s="203">
        <f>ROUND(E56*J56,2)</f>
        <v>0</v>
      </c>
      <c r="L56" s="203">
        <v>21</v>
      </c>
      <c r="M56" s="203">
        <f>G56*(1+L56/100)</f>
        <v>0</v>
      </c>
      <c r="N56" s="203">
        <v>0</v>
      </c>
      <c r="O56" s="203">
        <f>ROUND(E56*N56,2)</f>
        <v>0</v>
      </c>
      <c r="P56" s="203">
        <v>0</v>
      </c>
      <c r="Q56" s="203">
        <f>ROUND(E56*P56,2)</f>
        <v>0</v>
      </c>
      <c r="R56" s="203"/>
      <c r="S56" s="203" t="s">
        <v>166</v>
      </c>
      <c r="T56" s="204" t="s">
        <v>167</v>
      </c>
      <c r="U56" s="163">
        <v>0</v>
      </c>
      <c r="V56" s="163">
        <f>ROUND(E56*U56,2)</f>
        <v>0</v>
      </c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207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x14ac:dyDescent="0.25">
      <c r="A57" s="165" t="s">
        <v>161</v>
      </c>
      <c r="B57" s="166" t="s">
        <v>126</v>
      </c>
      <c r="C57" s="180" t="s">
        <v>92</v>
      </c>
      <c r="D57" s="167"/>
      <c r="E57" s="168"/>
      <c r="F57" s="169"/>
      <c r="G57" s="169">
        <f>SUMIF(AG58:AG67,"&lt;&gt;NOR",G58:G67)</f>
        <v>0</v>
      </c>
      <c r="H57" s="169"/>
      <c r="I57" s="169">
        <f>SUM(I58:I67)</f>
        <v>0</v>
      </c>
      <c r="J57" s="169"/>
      <c r="K57" s="169">
        <f>SUM(K58:K67)</f>
        <v>0</v>
      </c>
      <c r="L57" s="169"/>
      <c r="M57" s="169">
        <f>SUM(M58:M67)</f>
        <v>0</v>
      </c>
      <c r="N57" s="169"/>
      <c r="O57" s="169">
        <f>SUM(O58:O67)</f>
        <v>0</v>
      </c>
      <c r="P57" s="169"/>
      <c r="Q57" s="169">
        <f>SUM(Q58:Q67)</f>
        <v>0</v>
      </c>
      <c r="R57" s="169"/>
      <c r="S57" s="169"/>
      <c r="T57" s="170"/>
      <c r="U57" s="164"/>
      <c r="V57" s="164">
        <f>SUM(V58:V67)</f>
        <v>0</v>
      </c>
      <c r="W57" s="164"/>
      <c r="AG57" t="s">
        <v>162</v>
      </c>
    </row>
    <row r="58" spans="1:60" outlineLevel="1" x14ac:dyDescent="0.25">
      <c r="A58" s="198">
        <v>39</v>
      </c>
      <c r="B58" s="199" t="s">
        <v>1641</v>
      </c>
      <c r="C58" s="205" t="s">
        <v>1642</v>
      </c>
      <c r="D58" s="200" t="s">
        <v>226</v>
      </c>
      <c r="E58" s="201">
        <v>269</v>
      </c>
      <c r="F58" s="202"/>
      <c r="G58" s="203">
        <f>ROUND(E58*F58,2)</f>
        <v>0</v>
      </c>
      <c r="H58" s="202"/>
      <c r="I58" s="203">
        <f>ROUND(E58*H58,2)</f>
        <v>0</v>
      </c>
      <c r="J58" s="202"/>
      <c r="K58" s="203">
        <f>ROUND(E58*J58,2)</f>
        <v>0</v>
      </c>
      <c r="L58" s="203">
        <v>21</v>
      </c>
      <c r="M58" s="203">
        <f>G58*(1+L58/100)</f>
        <v>0</v>
      </c>
      <c r="N58" s="203">
        <v>0</v>
      </c>
      <c r="O58" s="203">
        <f>ROUND(E58*N58,2)</f>
        <v>0</v>
      </c>
      <c r="P58" s="203">
        <v>0</v>
      </c>
      <c r="Q58" s="203">
        <f>ROUND(E58*P58,2)</f>
        <v>0</v>
      </c>
      <c r="R58" s="203"/>
      <c r="S58" s="203" t="s">
        <v>166</v>
      </c>
      <c r="T58" s="204" t="s">
        <v>167</v>
      </c>
      <c r="U58" s="163">
        <v>0</v>
      </c>
      <c r="V58" s="163">
        <f>ROUND(E58*U58,2)</f>
        <v>0</v>
      </c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207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71">
        <v>40</v>
      </c>
      <c r="B59" s="172" t="s">
        <v>1643</v>
      </c>
      <c r="C59" s="181" t="s">
        <v>1644</v>
      </c>
      <c r="D59" s="173" t="s">
        <v>1571</v>
      </c>
      <c r="E59" s="174">
        <v>9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166</v>
      </c>
      <c r="T59" s="177" t="s">
        <v>167</v>
      </c>
      <c r="U59" s="163">
        <v>0</v>
      </c>
      <c r="V59" s="163">
        <f>ROUND(E59*U59,2)</f>
        <v>0</v>
      </c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207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61"/>
      <c r="B60" s="162"/>
      <c r="C60" s="252" t="s">
        <v>1645</v>
      </c>
      <c r="D60" s="253"/>
      <c r="E60" s="253"/>
      <c r="F60" s="253"/>
      <c r="G60" s="25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170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71">
        <v>41</v>
      </c>
      <c r="B61" s="172" t="s">
        <v>1646</v>
      </c>
      <c r="C61" s="181" t="s">
        <v>1647</v>
      </c>
      <c r="D61" s="173" t="s">
        <v>1571</v>
      </c>
      <c r="E61" s="174">
        <v>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166</v>
      </c>
      <c r="T61" s="177" t="s">
        <v>167</v>
      </c>
      <c r="U61" s="163">
        <v>0</v>
      </c>
      <c r="V61" s="163">
        <f>ROUND(E61*U61,2)</f>
        <v>0</v>
      </c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207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252" t="s">
        <v>1648</v>
      </c>
      <c r="D62" s="253"/>
      <c r="E62" s="253"/>
      <c r="F62" s="253"/>
      <c r="G62" s="25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170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71">
        <v>42</v>
      </c>
      <c r="B63" s="172" t="s">
        <v>1649</v>
      </c>
      <c r="C63" s="181" t="s">
        <v>1650</v>
      </c>
      <c r="D63" s="173" t="s">
        <v>226</v>
      </c>
      <c r="E63" s="174">
        <v>66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6" t="s">
        <v>166</v>
      </c>
      <c r="T63" s="177" t="s">
        <v>167</v>
      </c>
      <c r="U63" s="163">
        <v>0</v>
      </c>
      <c r="V63" s="163">
        <f>ROUND(E63*U63,2)</f>
        <v>0</v>
      </c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207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252" t="s">
        <v>1651</v>
      </c>
      <c r="D64" s="253"/>
      <c r="E64" s="253"/>
      <c r="F64" s="253"/>
      <c r="G64" s="25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170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71">
        <v>43</v>
      </c>
      <c r="B65" s="172" t="s">
        <v>1652</v>
      </c>
      <c r="C65" s="181" t="s">
        <v>1653</v>
      </c>
      <c r="D65" s="173" t="s">
        <v>226</v>
      </c>
      <c r="E65" s="174">
        <v>203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166</v>
      </c>
      <c r="T65" s="177" t="s">
        <v>167</v>
      </c>
      <c r="U65" s="163">
        <v>0</v>
      </c>
      <c r="V65" s="163">
        <f>ROUND(E65*U65,2)</f>
        <v>0</v>
      </c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207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61"/>
      <c r="B66" s="162"/>
      <c r="C66" s="252" t="s">
        <v>1654</v>
      </c>
      <c r="D66" s="253"/>
      <c r="E66" s="253"/>
      <c r="F66" s="253"/>
      <c r="G66" s="25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170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71">
        <v>44</v>
      </c>
      <c r="B67" s="172" t="s">
        <v>1655</v>
      </c>
      <c r="C67" s="181" t="s">
        <v>1656</v>
      </c>
      <c r="D67" s="173" t="s">
        <v>244</v>
      </c>
      <c r="E67" s="174">
        <v>24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166</v>
      </c>
      <c r="T67" s="177" t="s">
        <v>167</v>
      </c>
      <c r="U67" s="163">
        <v>0</v>
      </c>
      <c r="V67" s="163">
        <f>ROUND(E67*U67,2)</f>
        <v>0</v>
      </c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207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x14ac:dyDescent="0.25">
      <c r="A68" s="5"/>
      <c r="B68" s="6"/>
      <c r="C68" s="182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E68">
        <v>15</v>
      </c>
      <c r="AF68">
        <v>21</v>
      </c>
    </row>
    <row r="69" spans="1:60" x14ac:dyDescent="0.25">
      <c r="A69" s="157"/>
      <c r="B69" s="158" t="s">
        <v>29</v>
      </c>
      <c r="C69" s="183"/>
      <c r="D69" s="159"/>
      <c r="E69" s="160"/>
      <c r="F69" s="160"/>
      <c r="G69" s="179">
        <f>G8+G11+G14+G54+G57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E69">
        <f>SUMIF(L7:L67,AE68,G7:G67)</f>
        <v>0</v>
      </c>
      <c r="AF69">
        <f>SUMIF(L7:L67,AF68,G7:G67)</f>
        <v>0</v>
      </c>
      <c r="AG69" t="s">
        <v>197</v>
      </c>
    </row>
    <row r="70" spans="1:60" x14ac:dyDescent="0.25">
      <c r="A70" s="265" t="s">
        <v>666</v>
      </c>
      <c r="B70" s="265"/>
      <c r="C70" s="182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 x14ac:dyDescent="0.25">
      <c r="A71" s="5"/>
      <c r="B71" s="6" t="s">
        <v>1657</v>
      </c>
      <c r="C71" s="182" t="s">
        <v>1658</v>
      </c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G71" t="s">
        <v>669</v>
      </c>
    </row>
    <row r="72" spans="1:60" x14ac:dyDescent="0.25">
      <c r="A72" s="5"/>
      <c r="B72" s="6" t="s">
        <v>670</v>
      </c>
      <c r="C72" s="182" t="s">
        <v>1659</v>
      </c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G72" t="s">
        <v>672</v>
      </c>
    </row>
    <row r="73" spans="1:60" x14ac:dyDescent="0.25">
      <c r="A73" s="5"/>
      <c r="B73" s="6"/>
      <c r="C73" s="182" t="s">
        <v>673</v>
      </c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G73" t="s">
        <v>674</v>
      </c>
    </row>
    <row r="74" spans="1:60" x14ac:dyDescent="0.25">
      <c r="A74" s="5"/>
      <c r="B74" s="6"/>
      <c r="C74" s="182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5">
      <c r="C75" s="184"/>
      <c r="D75" s="145"/>
      <c r="AG75" t="s">
        <v>199</v>
      </c>
    </row>
    <row r="76" spans="1:60" x14ac:dyDescent="0.25">
      <c r="D76" s="145"/>
    </row>
    <row r="77" spans="1:60" x14ac:dyDescent="0.25">
      <c r="D77" s="145"/>
    </row>
    <row r="78" spans="1:60" x14ac:dyDescent="0.25">
      <c r="D78" s="145"/>
    </row>
    <row r="79" spans="1:60" x14ac:dyDescent="0.25">
      <c r="D79" s="145"/>
    </row>
    <row r="80" spans="1:60" x14ac:dyDescent="0.25">
      <c r="D80" s="145"/>
    </row>
    <row r="81" spans="4:4" x14ac:dyDescent="0.25">
      <c r="D81" s="145"/>
    </row>
    <row r="82" spans="4:4" x14ac:dyDescent="0.25">
      <c r="D82" s="145"/>
    </row>
    <row r="83" spans="4:4" x14ac:dyDescent="0.25">
      <c r="D83" s="145"/>
    </row>
    <row r="84" spans="4:4" x14ac:dyDescent="0.25">
      <c r="D84" s="145"/>
    </row>
    <row r="85" spans="4:4" x14ac:dyDescent="0.25">
      <c r="D85" s="145"/>
    </row>
    <row r="86" spans="4:4" x14ac:dyDescent="0.25">
      <c r="D86" s="145"/>
    </row>
    <row r="87" spans="4:4" x14ac:dyDescent="0.25">
      <c r="D87" s="145"/>
    </row>
    <row r="88" spans="4:4" x14ac:dyDescent="0.25">
      <c r="D88" s="145"/>
    </row>
    <row r="89" spans="4:4" x14ac:dyDescent="0.25">
      <c r="D89" s="145"/>
    </row>
    <row r="90" spans="4:4" x14ac:dyDescent="0.25">
      <c r="D90" s="145"/>
    </row>
    <row r="91" spans="4:4" x14ac:dyDescent="0.25">
      <c r="D91" s="145"/>
    </row>
    <row r="92" spans="4:4" x14ac:dyDescent="0.25">
      <c r="D92" s="145"/>
    </row>
    <row r="93" spans="4:4" x14ac:dyDescent="0.25">
      <c r="D93" s="145"/>
    </row>
    <row r="94" spans="4:4" x14ac:dyDescent="0.25">
      <c r="D94" s="145"/>
    </row>
    <row r="95" spans="4:4" x14ac:dyDescent="0.25">
      <c r="D95" s="145"/>
    </row>
    <row r="96" spans="4:4" x14ac:dyDescent="0.25">
      <c r="D96" s="145"/>
    </row>
    <row r="97" spans="4:4" x14ac:dyDescent="0.25">
      <c r="D97" s="145"/>
    </row>
    <row r="98" spans="4:4" x14ac:dyDescent="0.25">
      <c r="D98" s="145"/>
    </row>
    <row r="99" spans="4:4" x14ac:dyDescent="0.25">
      <c r="D99" s="145"/>
    </row>
    <row r="100" spans="4:4" x14ac:dyDescent="0.25">
      <c r="D100" s="145"/>
    </row>
    <row r="101" spans="4:4" x14ac:dyDescent="0.25">
      <c r="D101" s="145"/>
    </row>
    <row r="102" spans="4:4" x14ac:dyDescent="0.25">
      <c r="D102" s="145"/>
    </row>
    <row r="103" spans="4:4" x14ac:dyDescent="0.25">
      <c r="D103" s="145"/>
    </row>
    <row r="104" spans="4:4" x14ac:dyDescent="0.25">
      <c r="D104" s="145"/>
    </row>
    <row r="105" spans="4:4" x14ac:dyDescent="0.25">
      <c r="D105" s="145"/>
    </row>
    <row r="106" spans="4:4" x14ac:dyDescent="0.25">
      <c r="D106" s="145"/>
    </row>
    <row r="107" spans="4:4" x14ac:dyDescent="0.25">
      <c r="D107" s="145"/>
    </row>
    <row r="108" spans="4:4" x14ac:dyDescent="0.25">
      <c r="D108" s="145"/>
    </row>
    <row r="109" spans="4:4" x14ac:dyDescent="0.25">
      <c r="D109" s="145"/>
    </row>
    <row r="110" spans="4:4" x14ac:dyDescent="0.25">
      <c r="D110" s="145"/>
    </row>
    <row r="111" spans="4:4" x14ac:dyDescent="0.25">
      <c r="D111" s="145"/>
    </row>
    <row r="112" spans="4:4" x14ac:dyDescent="0.25">
      <c r="D112" s="145"/>
    </row>
    <row r="113" spans="4:4" x14ac:dyDescent="0.25">
      <c r="D113" s="145"/>
    </row>
    <row r="114" spans="4:4" x14ac:dyDescent="0.25">
      <c r="D114" s="145"/>
    </row>
    <row r="115" spans="4:4" x14ac:dyDescent="0.25">
      <c r="D115" s="145"/>
    </row>
    <row r="116" spans="4:4" x14ac:dyDescent="0.25">
      <c r="D116" s="145"/>
    </row>
    <row r="117" spans="4:4" x14ac:dyDescent="0.25">
      <c r="D117" s="145"/>
    </row>
    <row r="118" spans="4:4" x14ac:dyDescent="0.25">
      <c r="D118" s="145"/>
    </row>
    <row r="119" spans="4:4" x14ac:dyDescent="0.25">
      <c r="D119" s="145"/>
    </row>
    <row r="120" spans="4:4" x14ac:dyDescent="0.25">
      <c r="D120" s="145"/>
    </row>
    <row r="121" spans="4:4" x14ac:dyDescent="0.25">
      <c r="D121" s="145"/>
    </row>
    <row r="122" spans="4:4" x14ac:dyDescent="0.25">
      <c r="D122" s="145"/>
    </row>
    <row r="123" spans="4:4" x14ac:dyDescent="0.25">
      <c r="D123" s="145"/>
    </row>
    <row r="124" spans="4:4" x14ac:dyDescent="0.25">
      <c r="D124" s="145"/>
    </row>
    <row r="125" spans="4:4" x14ac:dyDescent="0.25">
      <c r="D125" s="145"/>
    </row>
    <row r="126" spans="4:4" x14ac:dyDescent="0.25">
      <c r="D126" s="145"/>
    </row>
    <row r="127" spans="4:4" x14ac:dyDescent="0.25">
      <c r="D127" s="145"/>
    </row>
    <row r="128" spans="4:4" x14ac:dyDescent="0.25">
      <c r="D128" s="145"/>
    </row>
    <row r="129" spans="4:4" x14ac:dyDescent="0.25">
      <c r="D129" s="145"/>
    </row>
    <row r="130" spans="4:4" x14ac:dyDescent="0.25">
      <c r="D130" s="145"/>
    </row>
    <row r="131" spans="4:4" x14ac:dyDescent="0.25">
      <c r="D131" s="145"/>
    </row>
    <row r="132" spans="4:4" x14ac:dyDescent="0.25">
      <c r="D132" s="145"/>
    </row>
    <row r="133" spans="4:4" x14ac:dyDescent="0.25">
      <c r="D133" s="145"/>
    </row>
    <row r="134" spans="4:4" x14ac:dyDescent="0.25">
      <c r="D134" s="145"/>
    </row>
    <row r="135" spans="4:4" x14ac:dyDescent="0.25">
      <c r="D135" s="145"/>
    </row>
    <row r="136" spans="4:4" x14ac:dyDescent="0.25">
      <c r="D136" s="145"/>
    </row>
    <row r="137" spans="4:4" x14ac:dyDescent="0.25">
      <c r="D137" s="145"/>
    </row>
    <row r="138" spans="4:4" x14ac:dyDescent="0.25">
      <c r="D138" s="145"/>
    </row>
    <row r="139" spans="4:4" x14ac:dyDescent="0.25">
      <c r="D139" s="145"/>
    </row>
    <row r="140" spans="4:4" x14ac:dyDescent="0.25">
      <c r="D140" s="145"/>
    </row>
    <row r="141" spans="4:4" x14ac:dyDescent="0.25">
      <c r="D141" s="145"/>
    </row>
    <row r="142" spans="4:4" x14ac:dyDescent="0.25">
      <c r="D142" s="145"/>
    </row>
    <row r="143" spans="4:4" x14ac:dyDescent="0.25">
      <c r="D143" s="145"/>
    </row>
    <row r="144" spans="4:4" x14ac:dyDescent="0.25">
      <c r="D144" s="145"/>
    </row>
    <row r="145" spans="4:4" x14ac:dyDescent="0.25">
      <c r="D145" s="145"/>
    </row>
    <row r="146" spans="4:4" x14ac:dyDescent="0.25">
      <c r="D146" s="145"/>
    </row>
    <row r="147" spans="4:4" x14ac:dyDescent="0.25">
      <c r="D147" s="145"/>
    </row>
    <row r="148" spans="4:4" x14ac:dyDescent="0.25">
      <c r="D148" s="145"/>
    </row>
    <row r="149" spans="4:4" x14ac:dyDescent="0.25">
      <c r="D149" s="145"/>
    </row>
    <row r="150" spans="4:4" x14ac:dyDescent="0.25">
      <c r="D150" s="145"/>
    </row>
    <row r="151" spans="4:4" x14ac:dyDescent="0.25">
      <c r="D151" s="145"/>
    </row>
    <row r="152" spans="4:4" x14ac:dyDescent="0.25">
      <c r="D152" s="145"/>
    </row>
    <row r="153" spans="4:4" x14ac:dyDescent="0.25">
      <c r="D153" s="145"/>
    </row>
    <row r="154" spans="4:4" x14ac:dyDescent="0.25">
      <c r="D154" s="145"/>
    </row>
    <row r="155" spans="4:4" x14ac:dyDescent="0.25">
      <c r="D155" s="145"/>
    </row>
    <row r="156" spans="4:4" x14ac:dyDescent="0.25">
      <c r="D156" s="145"/>
    </row>
    <row r="157" spans="4:4" x14ac:dyDescent="0.25">
      <c r="D157" s="145"/>
    </row>
    <row r="158" spans="4:4" x14ac:dyDescent="0.25">
      <c r="D158" s="145"/>
    </row>
    <row r="159" spans="4:4" x14ac:dyDescent="0.25">
      <c r="D159" s="145"/>
    </row>
    <row r="160" spans="4:4" x14ac:dyDescent="0.25">
      <c r="D160" s="145"/>
    </row>
    <row r="161" spans="4:4" x14ac:dyDescent="0.25">
      <c r="D161" s="145"/>
    </row>
    <row r="162" spans="4:4" x14ac:dyDescent="0.25">
      <c r="D162" s="145"/>
    </row>
    <row r="163" spans="4:4" x14ac:dyDescent="0.25">
      <c r="D163" s="145"/>
    </row>
    <row r="164" spans="4:4" x14ac:dyDescent="0.25">
      <c r="D164" s="145"/>
    </row>
    <row r="165" spans="4:4" x14ac:dyDescent="0.25">
      <c r="D165" s="145"/>
    </row>
    <row r="166" spans="4:4" x14ac:dyDescent="0.25">
      <c r="D166" s="145"/>
    </row>
    <row r="167" spans="4:4" x14ac:dyDescent="0.25">
      <c r="D167" s="145"/>
    </row>
    <row r="168" spans="4:4" x14ac:dyDescent="0.25">
      <c r="D168" s="145"/>
    </row>
    <row r="169" spans="4:4" x14ac:dyDescent="0.25">
      <c r="D169" s="145"/>
    </row>
    <row r="170" spans="4:4" x14ac:dyDescent="0.25">
      <c r="D170" s="145"/>
    </row>
    <row r="171" spans="4:4" x14ac:dyDescent="0.25">
      <c r="D171" s="145"/>
    </row>
    <row r="172" spans="4:4" x14ac:dyDescent="0.25">
      <c r="D172" s="145"/>
    </row>
    <row r="173" spans="4:4" x14ac:dyDescent="0.25">
      <c r="D173" s="145"/>
    </row>
    <row r="174" spans="4:4" x14ac:dyDescent="0.25">
      <c r="D174" s="145"/>
    </row>
    <row r="175" spans="4:4" x14ac:dyDescent="0.25">
      <c r="D175" s="145"/>
    </row>
    <row r="176" spans="4:4" x14ac:dyDescent="0.25">
      <c r="D176" s="145"/>
    </row>
    <row r="177" spans="4:4" x14ac:dyDescent="0.25">
      <c r="D177" s="145"/>
    </row>
    <row r="178" spans="4:4" x14ac:dyDescent="0.25">
      <c r="D178" s="145"/>
    </row>
    <row r="179" spans="4:4" x14ac:dyDescent="0.25">
      <c r="D179" s="145"/>
    </row>
    <row r="180" spans="4:4" x14ac:dyDescent="0.25">
      <c r="D180" s="145"/>
    </row>
    <row r="181" spans="4:4" x14ac:dyDescent="0.25">
      <c r="D181" s="145"/>
    </row>
    <row r="182" spans="4:4" x14ac:dyDescent="0.25">
      <c r="D182" s="145"/>
    </row>
    <row r="183" spans="4:4" x14ac:dyDescent="0.25">
      <c r="D183" s="145"/>
    </row>
    <row r="184" spans="4:4" x14ac:dyDescent="0.25">
      <c r="D184" s="145"/>
    </row>
    <row r="185" spans="4:4" x14ac:dyDescent="0.25">
      <c r="D185" s="145"/>
    </row>
    <row r="186" spans="4:4" x14ac:dyDescent="0.25">
      <c r="D186" s="145"/>
    </row>
    <row r="187" spans="4:4" x14ac:dyDescent="0.25">
      <c r="D187" s="145"/>
    </row>
    <row r="188" spans="4:4" x14ac:dyDescent="0.25">
      <c r="D188" s="145"/>
    </row>
    <row r="189" spans="4:4" x14ac:dyDescent="0.25">
      <c r="D189" s="145"/>
    </row>
    <row r="190" spans="4:4" x14ac:dyDescent="0.25">
      <c r="D190" s="145"/>
    </row>
    <row r="191" spans="4:4" x14ac:dyDescent="0.25">
      <c r="D191" s="145"/>
    </row>
    <row r="192" spans="4:4" x14ac:dyDescent="0.25">
      <c r="D192" s="145"/>
    </row>
    <row r="193" spans="4:4" x14ac:dyDescent="0.25">
      <c r="D193" s="145"/>
    </row>
    <row r="194" spans="4:4" x14ac:dyDescent="0.25">
      <c r="D194" s="145"/>
    </row>
    <row r="195" spans="4:4" x14ac:dyDescent="0.25">
      <c r="D195" s="145"/>
    </row>
    <row r="196" spans="4:4" x14ac:dyDescent="0.25">
      <c r="D196" s="145"/>
    </row>
    <row r="197" spans="4:4" x14ac:dyDescent="0.25">
      <c r="D197" s="145"/>
    </row>
    <row r="198" spans="4:4" x14ac:dyDescent="0.25">
      <c r="D198" s="145"/>
    </row>
    <row r="199" spans="4:4" x14ac:dyDescent="0.25">
      <c r="D199" s="145"/>
    </row>
    <row r="200" spans="4:4" x14ac:dyDescent="0.25">
      <c r="D200" s="145"/>
    </row>
    <row r="201" spans="4:4" x14ac:dyDescent="0.25">
      <c r="D201" s="145"/>
    </row>
    <row r="202" spans="4:4" x14ac:dyDescent="0.25">
      <c r="D202" s="145"/>
    </row>
    <row r="203" spans="4:4" x14ac:dyDescent="0.25">
      <c r="D203" s="145"/>
    </row>
    <row r="204" spans="4:4" x14ac:dyDescent="0.25">
      <c r="D204" s="145"/>
    </row>
    <row r="205" spans="4:4" x14ac:dyDescent="0.25">
      <c r="D205" s="145"/>
    </row>
    <row r="206" spans="4:4" x14ac:dyDescent="0.25">
      <c r="D206" s="145"/>
    </row>
    <row r="207" spans="4:4" x14ac:dyDescent="0.25">
      <c r="D207" s="145"/>
    </row>
    <row r="208" spans="4:4" x14ac:dyDescent="0.25">
      <c r="D208" s="145"/>
    </row>
    <row r="209" spans="4:4" x14ac:dyDescent="0.25">
      <c r="D209" s="145"/>
    </row>
    <row r="210" spans="4:4" x14ac:dyDescent="0.25">
      <c r="D210" s="145"/>
    </row>
    <row r="211" spans="4:4" x14ac:dyDescent="0.25">
      <c r="D211" s="145"/>
    </row>
    <row r="212" spans="4:4" x14ac:dyDescent="0.25">
      <c r="D212" s="145"/>
    </row>
    <row r="213" spans="4:4" x14ac:dyDescent="0.25">
      <c r="D213" s="145"/>
    </row>
    <row r="214" spans="4:4" x14ac:dyDescent="0.25">
      <c r="D214" s="145"/>
    </row>
    <row r="215" spans="4:4" x14ac:dyDescent="0.25">
      <c r="D215" s="145"/>
    </row>
    <row r="216" spans="4:4" x14ac:dyDescent="0.25">
      <c r="D216" s="145"/>
    </row>
    <row r="217" spans="4:4" x14ac:dyDescent="0.25">
      <c r="D217" s="145"/>
    </row>
    <row r="218" spans="4:4" x14ac:dyDescent="0.25">
      <c r="D218" s="145"/>
    </row>
    <row r="219" spans="4:4" x14ac:dyDescent="0.25">
      <c r="D219" s="145"/>
    </row>
    <row r="220" spans="4:4" x14ac:dyDescent="0.25">
      <c r="D220" s="145"/>
    </row>
    <row r="221" spans="4:4" x14ac:dyDescent="0.25">
      <c r="D221" s="145"/>
    </row>
    <row r="222" spans="4:4" x14ac:dyDescent="0.25">
      <c r="D222" s="145"/>
    </row>
    <row r="223" spans="4:4" x14ac:dyDescent="0.25">
      <c r="D223" s="145"/>
    </row>
    <row r="224" spans="4:4" x14ac:dyDescent="0.25">
      <c r="D224" s="145"/>
    </row>
    <row r="225" spans="4:4" x14ac:dyDescent="0.25">
      <c r="D225" s="145"/>
    </row>
    <row r="226" spans="4:4" x14ac:dyDescent="0.25">
      <c r="D226" s="145"/>
    </row>
    <row r="227" spans="4:4" x14ac:dyDescent="0.25">
      <c r="D227" s="145"/>
    </row>
    <row r="228" spans="4:4" x14ac:dyDescent="0.25">
      <c r="D228" s="145"/>
    </row>
    <row r="229" spans="4:4" x14ac:dyDescent="0.25">
      <c r="D229" s="145"/>
    </row>
    <row r="230" spans="4:4" x14ac:dyDescent="0.25">
      <c r="D230" s="145"/>
    </row>
    <row r="231" spans="4:4" x14ac:dyDescent="0.25">
      <c r="D231" s="145"/>
    </row>
    <row r="232" spans="4:4" x14ac:dyDescent="0.25">
      <c r="D232" s="145"/>
    </row>
    <row r="233" spans="4:4" x14ac:dyDescent="0.25">
      <c r="D233" s="145"/>
    </row>
    <row r="234" spans="4:4" x14ac:dyDescent="0.25">
      <c r="D234" s="145"/>
    </row>
    <row r="235" spans="4:4" x14ac:dyDescent="0.25">
      <c r="D235" s="145"/>
    </row>
    <row r="236" spans="4:4" x14ac:dyDescent="0.25">
      <c r="D236" s="145"/>
    </row>
    <row r="237" spans="4:4" x14ac:dyDescent="0.25">
      <c r="D237" s="145"/>
    </row>
    <row r="238" spans="4:4" x14ac:dyDescent="0.25">
      <c r="D238" s="145"/>
    </row>
    <row r="239" spans="4:4" x14ac:dyDescent="0.25">
      <c r="D239" s="145"/>
    </row>
    <row r="240" spans="4:4" x14ac:dyDescent="0.25">
      <c r="D240" s="145"/>
    </row>
    <row r="241" spans="4:4" x14ac:dyDescent="0.25">
      <c r="D241" s="145"/>
    </row>
    <row r="242" spans="4:4" x14ac:dyDescent="0.25">
      <c r="D242" s="145"/>
    </row>
    <row r="243" spans="4:4" x14ac:dyDescent="0.25">
      <c r="D243" s="145"/>
    </row>
    <row r="244" spans="4:4" x14ac:dyDescent="0.25">
      <c r="D244" s="145"/>
    </row>
    <row r="245" spans="4:4" x14ac:dyDescent="0.25">
      <c r="D245" s="145"/>
    </row>
    <row r="246" spans="4:4" x14ac:dyDescent="0.25">
      <c r="D246" s="145"/>
    </row>
    <row r="247" spans="4:4" x14ac:dyDescent="0.25">
      <c r="D247" s="145"/>
    </row>
    <row r="248" spans="4:4" x14ac:dyDescent="0.25">
      <c r="D248" s="145"/>
    </row>
    <row r="249" spans="4:4" x14ac:dyDescent="0.25">
      <c r="D249" s="145"/>
    </row>
    <row r="250" spans="4:4" x14ac:dyDescent="0.25">
      <c r="D250" s="145"/>
    </row>
    <row r="251" spans="4:4" x14ac:dyDescent="0.25">
      <c r="D251" s="145"/>
    </row>
    <row r="252" spans="4:4" x14ac:dyDescent="0.25">
      <c r="D252" s="145"/>
    </row>
    <row r="253" spans="4:4" x14ac:dyDescent="0.25">
      <c r="D253" s="145"/>
    </row>
    <row r="254" spans="4:4" x14ac:dyDescent="0.25">
      <c r="D254" s="145"/>
    </row>
    <row r="255" spans="4:4" x14ac:dyDescent="0.25">
      <c r="D255" s="145"/>
    </row>
    <row r="256" spans="4:4" x14ac:dyDescent="0.25">
      <c r="D256" s="145"/>
    </row>
    <row r="257" spans="4:4" x14ac:dyDescent="0.25">
      <c r="D257" s="145"/>
    </row>
    <row r="258" spans="4:4" x14ac:dyDescent="0.25">
      <c r="D258" s="145"/>
    </row>
    <row r="259" spans="4:4" x14ac:dyDescent="0.25">
      <c r="D259" s="145"/>
    </row>
    <row r="260" spans="4:4" x14ac:dyDescent="0.25">
      <c r="D260" s="145"/>
    </row>
    <row r="261" spans="4:4" x14ac:dyDescent="0.25">
      <c r="D261" s="145"/>
    </row>
    <row r="262" spans="4:4" x14ac:dyDescent="0.25">
      <c r="D262" s="145"/>
    </row>
    <row r="263" spans="4:4" x14ac:dyDescent="0.25">
      <c r="D263" s="145"/>
    </row>
    <row r="264" spans="4:4" x14ac:dyDescent="0.25">
      <c r="D264" s="145"/>
    </row>
    <row r="265" spans="4:4" x14ac:dyDescent="0.25">
      <c r="D265" s="145"/>
    </row>
    <row r="266" spans="4:4" x14ac:dyDescent="0.25">
      <c r="D266" s="145"/>
    </row>
    <row r="267" spans="4:4" x14ac:dyDescent="0.25">
      <c r="D267" s="145"/>
    </row>
    <row r="268" spans="4:4" x14ac:dyDescent="0.25">
      <c r="D268" s="145"/>
    </row>
    <row r="269" spans="4:4" x14ac:dyDescent="0.25">
      <c r="D269" s="145"/>
    </row>
    <row r="270" spans="4:4" x14ac:dyDescent="0.25">
      <c r="D270" s="145"/>
    </row>
    <row r="271" spans="4:4" x14ac:dyDescent="0.25">
      <c r="D271" s="145"/>
    </row>
    <row r="272" spans="4:4" x14ac:dyDescent="0.25">
      <c r="D272" s="145"/>
    </row>
    <row r="273" spans="4:4" x14ac:dyDescent="0.25">
      <c r="D273" s="145"/>
    </row>
    <row r="274" spans="4:4" x14ac:dyDescent="0.25">
      <c r="D274" s="145"/>
    </row>
    <row r="275" spans="4:4" x14ac:dyDescent="0.25">
      <c r="D275" s="145"/>
    </row>
    <row r="276" spans="4:4" x14ac:dyDescent="0.25">
      <c r="D276" s="145"/>
    </row>
    <row r="277" spans="4:4" x14ac:dyDescent="0.25">
      <c r="D277" s="145"/>
    </row>
    <row r="278" spans="4:4" x14ac:dyDescent="0.25">
      <c r="D278" s="145"/>
    </row>
    <row r="279" spans="4:4" x14ac:dyDescent="0.25">
      <c r="D279" s="145"/>
    </row>
    <row r="280" spans="4:4" x14ac:dyDescent="0.25">
      <c r="D280" s="145"/>
    </row>
    <row r="281" spans="4:4" x14ac:dyDescent="0.25">
      <c r="D281" s="145"/>
    </row>
    <row r="282" spans="4:4" x14ac:dyDescent="0.25">
      <c r="D282" s="145"/>
    </row>
    <row r="283" spans="4:4" x14ac:dyDescent="0.25">
      <c r="D283" s="145"/>
    </row>
    <row r="284" spans="4:4" x14ac:dyDescent="0.25">
      <c r="D284" s="145"/>
    </row>
    <row r="285" spans="4:4" x14ac:dyDescent="0.25">
      <c r="D285" s="145"/>
    </row>
    <row r="286" spans="4:4" x14ac:dyDescent="0.25">
      <c r="D286" s="145"/>
    </row>
    <row r="287" spans="4:4" x14ac:dyDescent="0.25">
      <c r="D287" s="145"/>
    </row>
    <row r="288" spans="4:4" x14ac:dyDescent="0.25">
      <c r="D288" s="145"/>
    </row>
    <row r="289" spans="4:4" x14ac:dyDescent="0.25">
      <c r="D289" s="145"/>
    </row>
    <row r="290" spans="4:4" x14ac:dyDescent="0.25">
      <c r="D290" s="145"/>
    </row>
    <row r="291" spans="4:4" x14ac:dyDescent="0.25">
      <c r="D291" s="145"/>
    </row>
    <row r="292" spans="4:4" x14ac:dyDescent="0.25">
      <c r="D292" s="145"/>
    </row>
    <row r="293" spans="4:4" x14ac:dyDescent="0.25">
      <c r="D293" s="145"/>
    </row>
    <row r="294" spans="4:4" x14ac:dyDescent="0.25">
      <c r="D294" s="145"/>
    </row>
    <row r="295" spans="4:4" x14ac:dyDescent="0.25">
      <c r="D295" s="145"/>
    </row>
    <row r="296" spans="4:4" x14ac:dyDescent="0.25">
      <c r="D296" s="145"/>
    </row>
    <row r="297" spans="4:4" x14ac:dyDescent="0.25">
      <c r="D297" s="145"/>
    </row>
    <row r="298" spans="4:4" x14ac:dyDescent="0.25">
      <c r="D298" s="145"/>
    </row>
    <row r="299" spans="4:4" x14ac:dyDescent="0.25">
      <c r="D299" s="145"/>
    </row>
    <row r="300" spans="4:4" x14ac:dyDescent="0.25">
      <c r="D300" s="145"/>
    </row>
    <row r="301" spans="4:4" x14ac:dyDescent="0.25">
      <c r="D301" s="145"/>
    </row>
    <row r="302" spans="4:4" x14ac:dyDescent="0.25">
      <c r="D302" s="145"/>
    </row>
    <row r="303" spans="4:4" x14ac:dyDescent="0.25">
      <c r="D303" s="145"/>
    </row>
    <row r="304" spans="4:4" x14ac:dyDescent="0.25">
      <c r="D304" s="145"/>
    </row>
    <row r="305" spans="4:4" x14ac:dyDescent="0.25">
      <c r="D305" s="145"/>
    </row>
    <row r="306" spans="4:4" x14ac:dyDescent="0.25">
      <c r="D306" s="145"/>
    </row>
    <row r="307" spans="4:4" x14ac:dyDescent="0.25">
      <c r="D307" s="145"/>
    </row>
    <row r="308" spans="4:4" x14ac:dyDescent="0.25">
      <c r="D308" s="145"/>
    </row>
    <row r="309" spans="4:4" x14ac:dyDescent="0.25">
      <c r="D309" s="145"/>
    </row>
    <row r="310" spans="4:4" x14ac:dyDescent="0.25">
      <c r="D310" s="145"/>
    </row>
    <row r="311" spans="4:4" x14ac:dyDescent="0.25">
      <c r="D311" s="145"/>
    </row>
    <row r="312" spans="4:4" x14ac:dyDescent="0.25">
      <c r="D312" s="145"/>
    </row>
    <row r="313" spans="4:4" x14ac:dyDescent="0.25">
      <c r="D313" s="145"/>
    </row>
    <row r="314" spans="4:4" x14ac:dyDescent="0.25">
      <c r="D314" s="145"/>
    </row>
    <row r="315" spans="4:4" x14ac:dyDescent="0.25">
      <c r="D315" s="145"/>
    </row>
    <row r="316" spans="4:4" x14ac:dyDescent="0.25">
      <c r="D316" s="145"/>
    </row>
    <row r="317" spans="4:4" x14ac:dyDescent="0.25">
      <c r="D317" s="145"/>
    </row>
    <row r="318" spans="4:4" x14ac:dyDescent="0.25">
      <c r="D318" s="145"/>
    </row>
    <row r="319" spans="4:4" x14ac:dyDescent="0.25">
      <c r="D319" s="145"/>
    </row>
    <row r="320" spans="4:4" x14ac:dyDescent="0.25">
      <c r="D320" s="145"/>
    </row>
    <row r="321" spans="4:4" x14ac:dyDescent="0.25">
      <c r="D321" s="145"/>
    </row>
    <row r="322" spans="4:4" x14ac:dyDescent="0.25">
      <c r="D322" s="145"/>
    </row>
    <row r="323" spans="4:4" x14ac:dyDescent="0.25">
      <c r="D323" s="145"/>
    </row>
    <row r="324" spans="4:4" x14ac:dyDescent="0.25">
      <c r="D324" s="145"/>
    </row>
    <row r="325" spans="4:4" x14ac:dyDescent="0.25">
      <c r="D325" s="145"/>
    </row>
    <row r="326" spans="4:4" x14ac:dyDescent="0.25">
      <c r="D326" s="145"/>
    </row>
    <row r="327" spans="4:4" x14ac:dyDescent="0.25">
      <c r="D327" s="145"/>
    </row>
    <row r="328" spans="4:4" x14ac:dyDescent="0.25">
      <c r="D328" s="145"/>
    </row>
    <row r="329" spans="4:4" x14ac:dyDescent="0.25">
      <c r="D329" s="145"/>
    </row>
    <row r="330" spans="4:4" x14ac:dyDescent="0.25">
      <c r="D330" s="145"/>
    </row>
    <row r="331" spans="4:4" x14ac:dyDescent="0.25">
      <c r="D331" s="145"/>
    </row>
    <row r="332" spans="4:4" x14ac:dyDescent="0.25">
      <c r="D332" s="145"/>
    </row>
    <row r="333" spans="4:4" x14ac:dyDescent="0.25">
      <c r="D333" s="145"/>
    </row>
    <row r="334" spans="4:4" x14ac:dyDescent="0.25">
      <c r="D334" s="145"/>
    </row>
    <row r="335" spans="4:4" x14ac:dyDescent="0.25">
      <c r="D335" s="145"/>
    </row>
    <row r="336" spans="4:4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16">
    <mergeCell ref="A70:B70"/>
    <mergeCell ref="C10:G10"/>
    <mergeCell ref="C13:G13"/>
    <mergeCell ref="C22:G22"/>
    <mergeCell ref="C24:G24"/>
    <mergeCell ref="C27:G27"/>
    <mergeCell ref="C66:G66"/>
    <mergeCell ref="C31:G31"/>
    <mergeCell ref="C60:G60"/>
    <mergeCell ref="C62:G62"/>
    <mergeCell ref="C64:G64"/>
    <mergeCell ref="A1:G1"/>
    <mergeCell ref="C2:G2"/>
    <mergeCell ref="C3:G3"/>
    <mergeCell ref="C4:G4"/>
    <mergeCell ref="C29:G29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&amp;LSO-04.1 Veřejné osvětlení&amp;C&amp;P/&amp;N&amp;Rkvěten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82</v>
      </c>
      <c r="C3" s="257" t="s">
        <v>83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84</v>
      </c>
      <c r="C4" s="260" t="s">
        <v>83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91</v>
      </c>
      <c r="C8" s="180" t="s">
        <v>92</v>
      </c>
      <c r="D8" s="167"/>
      <c r="E8" s="168"/>
      <c r="F8" s="169"/>
      <c r="G8" s="169">
        <f>SUMIF(AG9:AG84,"&lt;&gt;NOR",G9:G84)</f>
        <v>0</v>
      </c>
      <c r="H8" s="169"/>
      <c r="I8" s="169">
        <f>SUM(I9:I84)</f>
        <v>0</v>
      </c>
      <c r="J8" s="169"/>
      <c r="K8" s="169">
        <f>SUM(K9:K84)</f>
        <v>0</v>
      </c>
      <c r="L8" s="169"/>
      <c r="M8" s="169">
        <f>SUM(M9:M84)</f>
        <v>0</v>
      </c>
      <c r="N8" s="169"/>
      <c r="O8" s="169">
        <f>SUM(O9:O84)</f>
        <v>2.0300000000000002</v>
      </c>
      <c r="P8" s="169"/>
      <c r="Q8" s="169">
        <f>SUM(Q9:Q84)</f>
        <v>0</v>
      </c>
      <c r="R8" s="169"/>
      <c r="S8" s="169"/>
      <c r="T8" s="170"/>
      <c r="U8" s="164"/>
      <c r="V8" s="164">
        <f>SUM(V9:V84)</f>
        <v>1811.1299999999999</v>
      </c>
      <c r="W8" s="164"/>
      <c r="AG8" t="s">
        <v>162</v>
      </c>
    </row>
    <row r="9" spans="1:60" ht="20.399999999999999" outlineLevel="1" x14ac:dyDescent="0.25">
      <c r="A9" s="171">
        <v>1</v>
      </c>
      <c r="B9" s="172" t="s">
        <v>224</v>
      </c>
      <c r="C9" s="181" t="s">
        <v>225</v>
      </c>
      <c r="D9" s="173" t="s">
        <v>226</v>
      </c>
      <c r="E9" s="174">
        <v>60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1.0699999999999999E-2</v>
      </c>
      <c r="O9" s="176">
        <f>ROUND(E9*N9,2)</f>
        <v>0.64</v>
      </c>
      <c r="P9" s="176">
        <v>0</v>
      </c>
      <c r="Q9" s="176">
        <f>ROUND(E9*P9,2)</f>
        <v>0</v>
      </c>
      <c r="R9" s="176" t="s">
        <v>205</v>
      </c>
      <c r="S9" s="176" t="s">
        <v>206</v>
      </c>
      <c r="T9" s="177" t="s">
        <v>206</v>
      </c>
      <c r="U9" s="163">
        <v>0.90800000000000003</v>
      </c>
      <c r="V9" s="163">
        <f>ROUND(E9*U9,2)</f>
        <v>54.48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21" outlineLevel="1" x14ac:dyDescent="0.25">
      <c r="A10" s="161"/>
      <c r="B10" s="162"/>
      <c r="C10" s="263" t="s">
        <v>227</v>
      </c>
      <c r="D10" s="264"/>
      <c r="E10" s="264"/>
      <c r="F10" s="264"/>
      <c r="G10" s="264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209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78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191" t="s">
        <v>1660</v>
      </c>
      <c r="D11" s="185"/>
      <c r="E11" s="186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212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91" t="s">
        <v>1661</v>
      </c>
      <c r="D12" s="185"/>
      <c r="E12" s="186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212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91" t="s">
        <v>1662</v>
      </c>
      <c r="D13" s="185"/>
      <c r="E13" s="186">
        <v>20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212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91" t="s">
        <v>1663</v>
      </c>
      <c r="D14" s="185"/>
      <c r="E14" s="186">
        <v>20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212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1" t="s">
        <v>1664</v>
      </c>
      <c r="D15" s="185"/>
      <c r="E15" s="186">
        <v>20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212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71">
        <v>2</v>
      </c>
      <c r="B16" s="172" t="s">
        <v>235</v>
      </c>
      <c r="C16" s="181" t="s">
        <v>236</v>
      </c>
      <c r="D16" s="173" t="s">
        <v>226</v>
      </c>
      <c r="E16" s="174">
        <v>24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2.478E-2</v>
      </c>
      <c r="O16" s="176">
        <f>ROUND(E16*N16,2)</f>
        <v>0.59</v>
      </c>
      <c r="P16" s="176">
        <v>0</v>
      </c>
      <c r="Q16" s="176">
        <f>ROUND(E16*P16,2)</f>
        <v>0</v>
      </c>
      <c r="R16" s="176" t="s">
        <v>205</v>
      </c>
      <c r="S16" s="176" t="s">
        <v>206</v>
      </c>
      <c r="T16" s="177" t="s">
        <v>206</v>
      </c>
      <c r="U16" s="163">
        <v>0.54700000000000004</v>
      </c>
      <c r="V16" s="163">
        <f>ROUND(E16*U16,2)</f>
        <v>13.13</v>
      </c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396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1" outlineLevel="1" x14ac:dyDescent="0.25">
      <c r="A17" s="161"/>
      <c r="B17" s="162"/>
      <c r="C17" s="263" t="s">
        <v>227</v>
      </c>
      <c r="D17" s="264"/>
      <c r="E17" s="264"/>
      <c r="F17" s="264"/>
      <c r="G17" s="264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209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78" t="str">
        <f>C17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91" t="s">
        <v>1665</v>
      </c>
      <c r="D18" s="185"/>
      <c r="E18" s="186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212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61"/>
      <c r="B19" s="162"/>
      <c r="C19" s="191" t="s">
        <v>1661</v>
      </c>
      <c r="D19" s="185"/>
      <c r="E19" s="186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212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61"/>
      <c r="B20" s="162"/>
      <c r="C20" s="191" t="s">
        <v>1666</v>
      </c>
      <c r="D20" s="185"/>
      <c r="E20" s="186">
        <v>20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212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91" t="s">
        <v>1667</v>
      </c>
      <c r="D21" s="185"/>
      <c r="E21" s="186">
        <v>4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212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71">
        <v>3</v>
      </c>
      <c r="B22" s="172" t="s">
        <v>1668</v>
      </c>
      <c r="C22" s="181" t="s">
        <v>1669</v>
      </c>
      <c r="D22" s="173" t="s">
        <v>244</v>
      </c>
      <c r="E22" s="174">
        <v>183.81028000000001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205</v>
      </c>
      <c r="S22" s="176" t="s">
        <v>206</v>
      </c>
      <c r="T22" s="177" t="s">
        <v>206</v>
      </c>
      <c r="U22" s="163">
        <v>3.5329999999999999</v>
      </c>
      <c r="V22" s="163">
        <f>ROUND(E22*U22,2)</f>
        <v>649.4</v>
      </c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207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263" t="s">
        <v>1670</v>
      </c>
      <c r="D23" s="264"/>
      <c r="E23" s="264"/>
      <c r="F23" s="264"/>
      <c r="G23" s="264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209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254" t="s">
        <v>1671</v>
      </c>
      <c r="D24" s="255"/>
      <c r="E24" s="255"/>
      <c r="F24" s="255"/>
      <c r="G24" s="255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170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92" t="s">
        <v>213</v>
      </c>
      <c r="D25" s="187"/>
      <c r="E25" s="188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212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93" t="s">
        <v>1672</v>
      </c>
      <c r="D26" s="187"/>
      <c r="E26" s="188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212</v>
      </c>
      <c r="AH26" s="154">
        <v>2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0.399999999999999" outlineLevel="1" x14ac:dyDescent="0.25">
      <c r="A27" s="161"/>
      <c r="B27" s="162"/>
      <c r="C27" s="193" t="s">
        <v>1673</v>
      </c>
      <c r="D27" s="187"/>
      <c r="E27" s="188">
        <v>282.7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212</v>
      </c>
      <c r="AH27" s="154">
        <v>2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0.399999999999999" outlineLevel="1" x14ac:dyDescent="0.25">
      <c r="A28" s="161"/>
      <c r="B28" s="162"/>
      <c r="C28" s="193" t="s">
        <v>1674</v>
      </c>
      <c r="D28" s="187"/>
      <c r="E28" s="188">
        <v>123.6375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212</v>
      </c>
      <c r="AH28" s="154">
        <v>2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0.399999999999999" outlineLevel="1" x14ac:dyDescent="0.25">
      <c r="A29" s="161"/>
      <c r="B29" s="162"/>
      <c r="C29" s="193" t="s">
        <v>1675</v>
      </c>
      <c r="D29" s="187"/>
      <c r="E29" s="188">
        <v>5.508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212</v>
      </c>
      <c r="AH29" s="154">
        <v>2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93" t="s">
        <v>1676</v>
      </c>
      <c r="D30" s="187"/>
      <c r="E30" s="188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212</v>
      </c>
      <c r="AH30" s="154">
        <v>2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3" t="s">
        <v>1677</v>
      </c>
      <c r="D31" s="187"/>
      <c r="E31" s="188">
        <v>-56.54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212</v>
      </c>
      <c r="AH31" s="154">
        <v>2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93" t="s">
        <v>1678</v>
      </c>
      <c r="D32" s="187"/>
      <c r="E32" s="188">
        <v>-21.105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212</v>
      </c>
      <c r="AH32" s="154">
        <v>2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94" t="s">
        <v>287</v>
      </c>
      <c r="D33" s="189"/>
      <c r="E33" s="190">
        <v>334.20049999999998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212</v>
      </c>
      <c r="AH33" s="154">
        <v>3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192" t="s">
        <v>217</v>
      </c>
      <c r="D34" s="187"/>
      <c r="E34" s="188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212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191" t="s">
        <v>1679</v>
      </c>
      <c r="D35" s="185"/>
      <c r="E35" s="186">
        <v>183.81028000000001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212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71">
        <v>4</v>
      </c>
      <c r="B36" s="172" t="s">
        <v>1680</v>
      </c>
      <c r="C36" s="181" t="s">
        <v>1681</v>
      </c>
      <c r="D36" s="173" t="s">
        <v>244</v>
      </c>
      <c r="E36" s="174">
        <v>100.26015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166</v>
      </c>
      <c r="T36" s="177">
        <v>17</v>
      </c>
      <c r="U36" s="163">
        <v>0</v>
      </c>
      <c r="V36" s="163">
        <f>ROUND(E36*U36,2)</f>
        <v>0</v>
      </c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207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91" t="s">
        <v>1682</v>
      </c>
      <c r="D37" s="185"/>
      <c r="E37" s="186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212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91" t="s">
        <v>1683</v>
      </c>
      <c r="D38" s="185"/>
      <c r="E38" s="186">
        <v>100.26015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212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71">
        <v>5</v>
      </c>
      <c r="B39" s="172" t="s">
        <v>1684</v>
      </c>
      <c r="C39" s="181" t="s">
        <v>1685</v>
      </c>
      <c r="D39" s="173" t="s">
        <v>244</v>
      </c>
      <c r="E39" s="174">
        <v>50.13008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206</v>
      </c>
      <c r="T39" s="177">
        <v>17</v>
      </c>
      <c r="U39" s="163">
        <v>0</v>
      </c>
      <c r="V39" s="163">
        <f>ROUND(E39*U39,2)</f>
        <v>0</v>
      </c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207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1" t="s">
        <v>1682</v>
      </c>
      <c r="D40" s="185"/>
      <c r="E40" s="186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212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61"/>
      <c r="B41" s="162"/>
      <c r="C41" s="191" t="s">
        <v>1686</v>
      </c>
      <c r="D41" s="185"/>
      <c r="E41" s="186">
        <v>50.13008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212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71">
        <v>6</v>
      </c>
      <c r="B42" s="172" t="s">
        <v>1687</v>
      </c>
      <c r="C42" s="181" t="s">
        <v>1688</v>
      </c>
      <c r="D42" s="173" t="s">
        <v>298</v>
      </c>
      <c r="E42" s="174">
        <v>400.495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1.99E-3</v>
      </c>
      <c r="O42" s="176">
        <f>ROUND(E42*N42,2)</f>
        <v>0.8</v>
      </c>
      <c r="P42" s="176">
        <v>0</v>
      </c>
      <c r="Q42" s="176">
        <f>ROUND(E42*P42,2)</f>
        <v>0</v>
      </c>
      <c r="R42" s="176" t="s">
        <v>205</v>
      </c>
      <c r="S42" s="176" t="s">
        <v>206</v>
      </c>
      <c r="T42" s="177" t="s">
        <v>206</v>
      </c>
      <c r="U42" s="163">
        <v>0.40200000000000002</v>
      </c>
      <c r="V42" s="163">
        <f>ROUND(E42*U42,2)</f>
        <v>161</v>
      </c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207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263" t="s">
        <v>299</v>
      </c>
      <c r="D43" s="264"/>
      <c r="E43" s="264"/>
      <c r="F43" s="264"/>
      <c r="G43" s="264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209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191" t="s">
        <v>1689</v>
      </c>
      <c r="D44" s="185"/>
      <c r="E44" s="18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212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1" t="s">
        <v>1690</v>
      </c>
      <c r="D45" s="185"/>
      <c r="E45" s="186">
        <v>257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212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0.399999999999999" outlineLevel="1" x14ac:dyDescent="0.25">
      <c r="A46" s="161"/>
      <c r="B46" s="162"/>
      <c r="C46" s="191" t="s">
        <v>1691</v>
      </c>
      <c r="D46" s="185"/>
      <c r="E46" s="186">
        <v>137.375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212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61"/>
      <c r="B47" s="162"/>
      <c r="C47" s="191" t="s">
        <v>1692</v>
      </c>
      <c r="D47" s="185"/>
      <c r="E47" s="186">
        <v>6.12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212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71">
        <v>7</v>
      </c>
      <c r="B48" s="172" t="s">
        <v>1693</v>
      </c>
      <c r="C48" s="181" t="s">
        <v>1694</v>
      </c>
      <c r="D48" s="173" t="s">
        <v>298</v>
      </c>
      <c r="E48" s="174">
        <v>400.495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205</v>
      </c>
      <c r="S48" s="176" t="s">
        <v>206</v>
      </c>
      <c r="T48" s="177" t="s">
        <v>206</v>
      </c>
      <c r="U48" s="163">
        <v>0.17799999999999999</v>
      </c>
      <c r="V48" s="163">
        <f>ROUND(E48*U48,2)</f>
        <v>71.290000000000006</v>
      </c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207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263" t="s">
        <v>338</v>
      </c>
      <c r="D49" s="264"/>
      <c r="E49" s="264"/>
      <c r="F49" s="264"/>
      <c r="G49" s="264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209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61"/>
      <c r="B50" s="162"/>
      <c r="C50" s="191" t="s">
        <v>1695</v>
      </c>
      <c r="D50" s="185"/>
      <c r="E50" s="186">
        <v>400.495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212</v>
      </c>
      <c r="AH50" s="154">
        <v>5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71">
        <v>8</v>
      </c>
      <c r="B51" s="172" t="s">
        <v>1696</v>
      </c>
      <c r="C51" s="181" t="s">
        <v>1697</v>
      </c>
      <c r="D51" s="173" t="s">
        <v>244</v>
      </c>
      <c r="E51" s="174">
        <v>91.905140000000003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205</v>
      </c>
      <c r="S51" s="176" t="s">
        <v>206</v>
      </c>
      <c r="T51" s="177" t="s">
        <v>206</v>
      </c>
      <c r="U51" s="163">
        <v>3.81</v>
      </c>
      <c r="V51" s="163">
        <f>ROUND(E51*U51,2)</f>
        <v>350.16</v>
      </c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207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263" t="s">
        <v>1698</v>
      </c>
      <c r="D52" s="264"/>
      <c r="E52" s="264"/>
      <c r="F52" s="264"/>
      <c r="G52" s="264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209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91" t="s">
        <v>1699</v>
      </c>
      <c r="D53" s="185"/>
      <c r="E53" s="186">
        <v>91.905140000000003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212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71">
        <v>9</v>
      </c>
      <c r="B54" s="172" t="s">
        <v>1700</v>
      </c>
      <c r="C54" s="181" t="s">
        <v>1701</v>
      </c>
      <c r="D54" s="173" t="s">
        <v>244</v>
      </c>
      <c r="E54" s="174">
        <v>75.19511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 t="s">
        <v>205</v>
      </c>
      <c r="S54" s="176" t="s">
        <v>206</v>
      </c>
      <c r="T54" s="177" t="s">
        <v>206</v>
      </c>
      <c r="U54" s="163">
        <v>5.3120000000000003</v>
      </c>
      <c r="V54" s="163">
        <f>ROUND(E54*U54,2)</f>
        <v>399.44</v>
      </c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207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263" t="s">
        <v>1698</v>
      </c>
      <c r="D55" s="264"/>
      <c r="E55" s="264"/>
      <c r="F55" s="264"/>
      <c r="G55" s="264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209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1" t="s">
        <v>1702</v>
      </c>
      <c r="D56" s="185"/>
      <c r="E56" s="186">
        <v>75.19511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212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71">
        <v>10</v>
      </c>
      <c r="B57" s="172" t="s">
        <v>380</v>
      </c>
      <c r="C57" s="181" t="s">
        <v>381</v>
      </c>
      <c r="D57" s="173" t="s">
        <v>244</v>
      </c>
      <c r="E57" s="174">
        <v>480.99900000000002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 t="s">
        <v>205</v>
      </c>
      <c r="S57" s="176" t="s">
        <v>206</v>
      </c>
      <c r="T57" s="177" t="s">
        <v>206</v>
      </c>
      <c r="U57" s="163">
        <v>1.0999999999999999E-2</v>
      </c>
      <c r="V57" s="163">
        <f>ROUND(E57*U57,2)</f>
        <v>5.29</v>
      </c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207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263" t="s">
        <v>388</v>
      </c>
      <c r="D58" s="264"/>
      <c r="E58" s="264"/>
      <c r="F58" s="264"/>
      <c r="G58" s="264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209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91" t="s">
        <v>1703</v>
      </c>
      <c r="D59" s="185"/>
      <c r="E59" s="186">
        <v>480.99900000000002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212</v>
      </c>
      <c r="AH59" s="154">
        <v>5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71">
        <v>11</v>
      </c>
      <c r="B60" s="172" t="s">
        <v>391</v>
      </c>
      <c r="C60" s="181" t="s">
        <v>392</v>
      </c>
      <c r="D60" s="173" t="s">
        <v>244</v>
      </c>
      <c r="E60" s="174">
        <v>93.700990000000004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205</v>
      </c>
      <c r="S60" s="176" t="s">
        <v>206</v>
      </c>
      <c r="T60" s="177" t="s">
        <v>206</v>
      </c>
      <c r="U60" s="163">
        <v>1.2E-2</v>
      </c>
      <c r="V60" s="163">
        <f>ROUND(E60*U60,2)</f>
        <v>1.1200000000000001</v>
      </c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207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263" t="s">
        <v>388</v>
      </c>
      <c r="D61" s="264"/>
      <c r="E61" s="264"/>
      <c r="F61" s="264"/>
      <c r="G61" s="264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209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191" t="s">
        <v>1704</v>
      </c>
      <c r="D62" s="185"/>
      <c r="E62" s="186">
        <v>150.39023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212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61"/>
      <c r="B63" s="162"/>
      <c r="C63" s="191" t="s">
        <v>1705</v>
      </c>
      <c r="D63" s="185"/>
      <c r="E63" s="186">
        <v>-56.689230000000002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212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91" t="s">
        <v>703</v>
      </c>
      <c r="D64" s="185"/>
      <c r="E64" s="186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4"/>
      <c r="Y64" s="154"/>
      <c r="Z64" s="154"/>
      <c r="AA64" s="154"/>
      <c r="AB64" s="154"/>
      <c r="AC64" s="154"/>
      <c r="AD64" s="154"/>
      <c r="AE64" s="154"/>
      <c r="AF64" s="154"/>
      <c r="AG64" s="154" t="s">
        <v>212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92" t="s">
        <v>213</v>
      </c>
      <c r="D65" s="187"/>
      <c r="E65" s="188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212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61"/>
      <c r="B66" s="162"/>
      <c r="C66" s="193" t="s">
        <v>1706</v>
      </c>
      <c r="D66" s="187"/>
      <c r="E66" s="188">
        <v>240.49950000000001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212</v>
      </c>
      <c r="AH66" s="154">
        <v>2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193" t="s">
        <v>1707</v>
      </c>
      <c r="D67" s="187"/>
      <c r="E67" s="188">
        <v>-183.81028000000001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212</v>
      </c>
      <c r="AH67" s="154">
        <v>2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194" t="s">
        <v>287</v>
      </c>
      <c r="D68" s="189"/>
      <c r="E68" s="190">
        <v>56.689230000000002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212</v>
      </c>
      <c r="AH68" s="154">
        <v>3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192" t="s">
        <v>217</v>
      </c>
      <c r="D69" s="187"/>
      <c r="E69" s="188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212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ht="20.399999999999999" outlineLevel="1" x14ac:dyDescent="0.25">
      <c r="A70" s="171">
        <v>12</v>
      </c>
      <c r="B70" s="172" t="s">
        <v>394</v>
      </c>
      <c r="C70" s="181" t="s">
        <v>395</v>
      </c>
      <c r="D70" s="173" t="s">
        <v>244</v>
      </c>
      <c r="E70" s="174">
        <v>240.49950000000001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 t="s">
        <v>205</v>
      </c>
      <c r="S70" s="176" t="s">
        <v>206</v>
      </c>
      <c r="T70" s="177" t="s">
        <v>206</v>
      </c>
      <c r="U70" s="163">
        <v>5.2999999999999999E-2</v>
      </c>
      <c r="V70" s="163">
        <f>ROUND(E70*U70,2)</f>
        <v>12.75</v>
      </c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207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191" t="s">
        <v>1708</v>
      </c>
      <c r="D71" s="185"/>
      <c r="E71" s="186">
        <v>240.49950000000001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212</v>
      </c>
      <c r="AH71" s="154">
        <v>0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71">
        <v>13</v>
      </c>
      <c r="B72" s="172" t="s">
        <v>398</v>
      </c>
      <c r="C72" s="181" t="s">
        <v>1709</v>
      </c>
      <c r="D72" s="173" t="s">
        <v>244</v>
      </c>
      <c r="E72" s="174">
        <v>334.20049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6" t="s">
        <v>205</v>
      </c>
      <c r="S72" s="176" t="s">
        <v>206</v>
      </c>
      <c r="T72" s="177" t="s">
        <v>206</v>
      </c>
      <c r="U72" s="163">
        <v>0</v>
      </c>
      <c r="V72" s="163">
        <f>ROUND(E72*U72,2)</f>
        <v>0</v>
      </c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396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263" t="s">
        <v>1710</v>
      </c>
      <c r="D73" s="264"/>
      <c r="E73" s="264"/>
      <c r="F73" s="264"/>
      <c r="G73" s="264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209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61"/>
      <c r="B74" s="162"/>
      <c r="C74" s="191" t="s">
        <v>1711</v>
      </c>
      <c r="D74" s="185"/>
      <c r="E74" s="186">
        <v>240.49950000000001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212</v>
      </c>
      <c r="AH74" s="154">
        <v>5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191" t="s">
        <v>1712</v>
      </c>
      <c r="D75" s="185"/>
      <c r="E75" s="186">
        <v>93.700999999999993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212</v>
      </c>
      <c r="AH75" s="154">
        <v>5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71">
        <v>14</v>
      </c>
      <c r="B76" s="172" t="s">
        <v>402</v>
      </c>
      <c r="C76" s="181" t="s">
        <v>403</v>
      </c>
      <c r="D76" s="173" t="s">
        <v>244</v>
      </c>
      <c r="E76" s="174">
        <v>240.49950000000001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6" t="s">
        <v>205</v>
      </c>
      <c r="S76" s="176" t="s">
        <v>206</v>
      </c>
      <c r="T76" s="177" t="s">
        <v>206</v>
      </c>
      <c r="U76" s="163">
        <v>0.20200000000000001</v>
      </c>
      <c r="V76" s="163">
        <f>ROUND(E76*U76,2)</f>
        <v>48.58</v>
      </c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207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263" t="s">
        <v>404</v>
      </c>
      <c r="D77" s="264"/>
      <c r="E77" s="264"/>
      <c r="F77" s="264"/>
      <c r="G77" s="264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209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61"/>
      <c r="B78" s="162"/>
      <c r="C78" s="191" t="s">
        <v>1713</v>
      </c>
      <c r="D78" s="185"/>
      <c r="E78" s="186">
        <v>334.20049999999998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4"/>
      <c r="Y78" s="154"/>
      <c r="Z78" s="154"/>
      <c r="AA78" s="154"/>
      <c r="AB78" s="154"/>
      <c r="AC78" s="154"/>
      <c r="AD78" s="154"/>
      <c r="AE78" s="154"/>
      <c r="AF78" s="154"/>
      <c r="AG78" s="154" t="s">
        <v>212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191" t="s">
        <v>1714</v>
      </c>
      <c r="D79" s="185"/>
      <c r="E79" s="186">
        <v>-93.700999999999993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212</v>
      </c>
      <c r="AH79" s="154">
        <v>0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71">
        <v>15</v>
      </c>
      <c r="B80" s="172" t="s">
        <v>425</v>
      </c>
      <c r="C80" s="181" t="s">
        <v>426</v>
      </c>
      <c r="D80" s="173" t="s">
        <v>244</v>
      </c>
      <c r="E80" s="174">
        <v>93.700990000000004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 t="s">
        <v>205</v>
      </c>
      <c r="S80" s="176" t="s">
        <v>206</v>
      </c>
      <c r="T80" s="177" t="s">
        <v>206</v>
      </c>
      <c r="U80" s="163">
        <v>0</v>
      </c>
      <c r="V80" s="163">
        <f>ROUND(E80*U80,2)</f>
        <v>0</v>
      </c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207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61"/>
      <c r="B81" s="162"/>
      <c r="C81" s="191" t="s">
        <v>1712</v>
      </c>
      <c r="D81" s="185"/>
      <c r="E81" s="186">
        <v>93.700999999999993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212</v>
      </c>
      <c r="AH81" s="154">
        <v>5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71">
        <v>16</v>
      </c>
      <c r="B82" s="172" t="s">
        <v>1715</v>
      </c>
      <c r="C82" s="181" t="s">
        <v>1716</v>
      </c>
      <c r="D82" s="173" t="s">
        <v>244</v>
      </c>
      <c r="E82" s="174">
        <v>240.49950000000001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 t="s">
        <v>206</v>
      </c>
      <c r="T82" s="177" t="s">
        <v>206</v>
      </c>
      <c r="U82" s="163">
        <v>0.185</v>
      </c>
      <c r="V82" s="163">
        <f>ROUND(E82*U82,2)</f>
        <v>44.49</v>
      </c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207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252" t="s">
        <v>1717</v>
      </c>
      <c r="D83" s="253"/>
      <c r="E83" s="253"/>
      <c r="F83" s="253"/>
      <c r="G83" s="25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4"/>
      <c r="Y83" s="154"/>
      <c r="Z83" s="154"/>
      <c r="AA83" s="154"/>
      <c r="AB83" s="154"/>
      <c r="AC83" s="154"/>
      <c r="AD83" s="154"/>
      <c r="AE83" s="154"/>
      <c r="AF83" s="154"/>
      <c r="AG83" s="154" t="s">
        <v>170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91" t="s">
        <v>1718</v>
      </c>
      <c r="D84" s="185"/>
      <c r="E84" s="186">
        <v>240.49950000000001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212</v>
      </c>
      <c r="AH84" s="154">
        <v>5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x14ac:dyDescent="0.25">
      <c r="A85" s="165" t="s">
        <v>161</v>
      </c>
      <c r="B85" s="166" t="s">
        <v>93</v>
      </c>
      <c r="C85" s="180" t="s">
        <v>94</v>
      </c>
      <c r="D85" s="167"/>
      <c r="E85" s="168"/>
      <c r="F85" s="169"/>
      <c r="G85" s="169">
        <f>SUMIF(AG86:AG106,"&lt;&gt;NOR",G86:G106)</f>
        <v>0</v>
      </c>
      <c r="H85" s="169"/>
      <c r="I85" s="169">
        <f>SUM(I86:I106)</f>
        <v>0</v>
      </c>
      <c r="J85" s="169"/>
      <c r="K85" s="169">
        <f>SUM(K86:K106)</f>
        <v>0</v>
      </c>
      <c r="L85" s="169"/>
      <c r="M85" s="169">
        <f>SUM(M86:M106)</f>
        <v>0</v>
      </c>
      <c r="N85" s="169"/>
      <c r="O85" s="169">
        <f>SUM(O86:O106)</f>
        <v>0</v>
      </c>
      <c r="P85" s="169"/>
      <c r="Q85" s="169">
        <f>SUM(Q86:Q106)</f>
        <v>206.53</v>
      </c>
      <c r="R85" s="169"/>
      <c r="S85" s="169"/>
      <c r="T85" s="170"/>
      <c r="U85" s="164"/>
      <c r="V85" s="164">
        <f>SUM(V86:V106)</f>
        <v>70.239999999999995</v>
      </c>
      <c r="W85" s="164"/>
      <c r="AG85" t="s">
        <v>162</v>
      </c>
    </row>
    <row r="86" spans="1:60" ht="20.399999999999999" outlineLevel="1" x14ac:dyDescent="0.25">
      <c r="A86" s="171">
        <v>17</v>
      </c>
      <c r="B86" s="172" t="s">
        <v>736</v>
      </c>
      <c r="C86" s="181" t="s">
        <v>737</v>
      </c>
      <c r="D86" s="173" t="s">
        <v>298</v>
      </c>
      <c r="E86" s="174">
        <v>310.58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0.22500000000000001</v>
      </c>
      <c r="Q86" s="176">
        <f>ROUND(E86*P86,2)</f>
        <v>69.88</v>
      </c>
      <c r="R86" s="176" t="s">
        <v>435</v>
      </c>
      <c r="S86" s="176" t="s">
        <v>206</v>
      </c>
      <c r="T86" s="177" t="s">
        <v>206</v>
      </c>
      <c r="U86" s="163">
        <v>0.14199999999999999</v>
      </c>
      <c r="V86" s="163">
        <f>ROUND(E86*U86,2)</f>
        <v>44.1</v>
      </c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207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263" t="s">
        <v>738</v>
      </c>
      <c r="D87" s="264"/>
      <c r="E87" s="264"/>
      <c r="F87" s="264"/>
      <c r="G87" s="264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209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61"/>
      <c r="B88" s="162"/>
      <c r="C88" s="254" t="s">
        <v>1719</v>
      </c>
      <c r="D88" s="255"/>
      <c r="E88" s="255"/>
      <c r="F88" s="255"/>
      <c r="G88" s="255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170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5">
      <c r="A89" s="161"/>
      <c r="B89" s="162"/>
      <c r="C89" s="191" t="s">
        <v>1720</v>
      </c>
      <c r="D89" s="185"/>
      <c r="E89" s="186">
        <v>226.16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212</v>
      </c>
      <c r="AH89" s="154">
        <v>0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191" t="s">
        <v>1721</v>
      </c>
      <c r="D90" s="185"/>
      <c r="E90" s="186">
        <v>84.42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212</v>
      </c>
      <c r="AH90" s="154">
        <v>0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ht="20.399999999999999" outlineLevel="1" x14ac:dyDescent="0.25">
      <c r="A91" s="171">
        <v>18</v>
      </c>
      <c r="B91" s="172" t="s">
        <v>445</v>
      </c>
      <c r="C91" s="181" t="s">
        <v>446</v>
      </c>
      <c r="D91" s="173" t="s">
        <v>298</v>
      </c>
      <c r="E91" s="174">
        <v>310.58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0.33</v>
      </c>
      <c r="Q91" s="176">
        <f>ROUND(E91*P91,2)</f>
        <v>102.49</v>
      </c>
      <c r="R91" s="176" t="s">
        <v>435</v>
      </c>
      <c r="S91" s="176" t="s">
        <v>206</v>
      </c>
      <c r="T91" s="177" t="s">
        <v>206</v>
      </c>
      <c r="U91" s="163">
        <v>0.06</v>
      </c>
      <c r="V91" s="163">
        <f>ROUND(E91*U91,2)</f>
        <v>18.63</v>
      </c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207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61"/>
      <c r="B92" s="162"/>
      <c r="C92" s="191" t="s">
        <v>1722</v>
      </c>
      <c r="D92" s="185"/>
      <c r="E92" s="186">
        <v>310.58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212</v>
      </c>
      <c r="AH92" s="154">
        <v>5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ht="20.399999999999999" outlineLevel="1" x14ac:dyDescent="0.25">
      <c r="A93" s="171">
        <v>19</v>
      </c>
      <c r="B93" s="172" t="s">
        <v>746</v>
      </c>
      <c r="C93" s="181" t="s">
        <v>747</v>
      </c>
      <c r="D93" s="173" t="s">
        <v>298</v>
      </c>
      <c r="E93" s="174">
        <v>310.58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0</v>
      </c>
      <c r="O93" s="176">
        <f>ROUND(E93*N93,2)</f>
        <v>0</v>
      </c>
      <c r="P93" s="176">
        <v>0.11</v>
      </c>
      <c r="Q93" s="176">
        <f>ROUND(E93*P93,2)</f>
        <v>34.159999999999997</v>
      </c>
      <c r="R93" s="176" t="s">
        <v>435</v>
      </c>
      <c r="S93" s="176" t="s">
        <v>206</v>
      </c>
      <c r="T93" s="177" t="s">
        <v>206</v>
      </c>
      <c r="U93" s="163">
        <v>1.7500000000000002E-2</v>
      </c>
      <c r="V93" s="163">
        <f>ROUND(E93*U93,2)</f>
        <v>5.44</v>
      </c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744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61"/>
      <c r="B94" s="162"/>
      <c r="C94" s="191" t="s">
        <v>1722</v>
      </c>
      <c r="D94" s="185"/>
      <c r="E94" s="186">
        <v>310.58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212</v>
      </c>
      <c r="AH94" s="154">
        <v>5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0.399999999999999" outlineLevel="1" x14ac:dyDescent="0.25">
      <c r="A95" s="171">
        <v>20</v>
      </c>
      <c r="B95" s="172" t="s">
        <v>449</v>
      </c>
      <c r="C95" s="181" t="s">
        <v>450</v>
      </c>
      <c r="D95" s="173" t="s">
        <v>451</v>
      </c>
      <c r="E95" s="174">
        <v>206.53569999999999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435</v>
      </c>
      <c r="S95" s="176" t="s">
        <v>206</v>
      </c>
      <c r="T95" s="177" t="s">
        <v>206</v>
      </c>
      <c r="U95" s="163">
        <v>0.01</v>
      </c>
      <c r="V95" s="163">
        <f>ROUND(E95*U95,2)</f>
        <v>2.0699999999999998</v>
      </c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452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91" t="s">
        <v>453</v>
      </c>
      <c r="D96" s="185"/>
      <c r="E96" s="186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212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61"/>
      <c r="B97" s="162"/>
      <c r="C97" s="191" t="s">
        <v>1723</v>
      </c>
      <c r="D97" s="185"/>
      <c r="E97" s="186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212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61"/>
      <c r="B98" s="162"/>
      <c r="C98" s="191" t="s">
        <v>1724</v>
      </c>
      <c r="D98" s="185"/>
      <c r="E98" s="186">
        <v>206.53569999999999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212</v>
      </c>
      <c r="AH98" s="154">
        <v>0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71">
        <v>21</v>
      </c>
      <c r="B99" s="172" t="s">
        <v>456</v>
      </c>
      <c r="C99" s="181" t="s">
        <v>457</v>
      </c>
      <c r="D99" s="173" t="s">
        <v>451</v>
      </c>
      <c r="E99" s="174">
        <v>1858.8213000000001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435</v>
      </c>
      <c r="S99" s="176" t="s">
        <v>206</v>
      </c>
      <c r="T99" s="177" t="s">
        <v>206</v>
      </c>
      <c r="U99" s="163">
        <v>0</v>
      </c>
      <c r="V99" s="163">
        <f>ROUND(E99*U99,2)</f>
        <v>0</v>
      </c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452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191" t="s">
        <v>453</v>
      </c>
      <c r="D100" s="185"/>
      <c r="E100" s="186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212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91" t="s">
        <v>1723</v>
      </c>
      <c r="D101" s="185"/>
      <c r="E101" s="186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212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5">
      <c r="A102" s="161"/>
      <c r="B102" s="162"/>
      <c r="C102" s="191" t="s">
        <v>1725</v>
      </c>
      <c r="D102" s="185"/>
      <c r="E102" s="186">
        <v>1858.8213000000001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212</v>
      </c>
      <c r="AH102" s="154">
        <v>0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71">
        <v>22</v>
      </c>
      <c r="B103" s="172" t="s">
        <v>459</v>
      </c>
      <c r="C103" s="181" t="s">
        <v>460</v>
      </c>
      <c r="D103" s="173" t="s">
        <v>451</v>
      </c>
      <c r="E103" s="174">
        <v>206.53569999999999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461</v>
      </c>
      <c r="S103" s="176" t="s">
        <v>206</v>
      </c>
      <c r="T103" s="177" t="s">
        <v>206</v>
      </c>
      <c r="U103" s="163">
        <v>0</v>
      </c>
      <c r="V103" s="163">
        <f>ROUND(E103*U103,2)</f>
        <v>0</v>
      </c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452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91" t="s">
        <v>453</v>
      </c>
      <c r="D104" s="185"/>
      <c r="E104" s="186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212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5">
      <c r="A105" s="161"/>
      <c r="B105" s="162"/>
      <c r="C105" s="191" t="s">
        <v>1723</v>
      </c>
      <c r="D105" s="185"/>
      <c r="E105" s="186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212</v>
      </c>
      <c r="AH105" s="154">
        <v>0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61"/>
      <c r="B106" s="162"/>
      <c r="C106" s="191" t="s">
        <v>1724</v>
      </c>
      <c r="D106" s="185"/>
      <c r="E106" s="186">
        <v>206.53569999999999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212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x14ac:dyDescent="0.25">
      <c r="A107" s="165" t="s">
        <v>161</v>
      </c>
      <c r="B107" s="166" t="s">
        <v>97</v>
      </c>
      <c r="C107" s="180" t="s">
        <v>98</v>
      </c>
      <c r="D107" s="167"/>
      <c r="E107" s="168"/>
      <c r="F107" s="169"/>
      <c r="G107" s="169">
        <f>SUMIF(AG108:AG132,"&lt;&gt;NOR",G108:G132)</f>
        <v>0</v>
      </c>
      <c r="H107" s="169"/>
      <c r="I107" s="169">
        <f>SUM(I108:I132)</f>
        <v>0</v>
      </c>
      <c r="J107" s="169"/>
      <c r="K107" s="169">
        <f>SUM(K108:K132)</f>
        <v>0</v>
      </c>
      <c r="L107" s="169"/>
      <c r="M107" s="169">
        <f>SUM(M108:M132)</f>
        <v>0</v>
      </c>
      <c r="N107" s="169"/>
      <c r="O107" s="169">
        <f>SUM(O108:O132)</f>
        <v>261.36</v>
      </c>
      <c r="P107" s="169"/>
      <c r="Q107" s="169">
        <f>SUM(Q108:Q132)</f>
        <v>0</v>
      </c>
      <c r="R107" s="169"/>
      <c r="S107" s="169"/>
      <c r="T107" s="170"/>
      <c r="U107" s="164"/>
      <c r="V107" s="164">
        <f>SUM(V108:V132)</f>
        <v>1493.53</v>
      </c>
      <c r="W107" s="164"/>
      <c r="AG107" t="s">
        <v>162</v>
      </c>
    </row>
    <row r="108" spans="1:60" outlineLevel="1" x14ac:dyDescent="0.25">
      <c r="A108" s="171">
        <v>23</v>
      </c>
      <c r="B108" s="172" t="s">
        <v>1726</v>
      </c>
      <c r="C108" s="181" t="s">
        <v>1727</v>
      </c>
      <c r="D108" s="173" t="s">
        <v>298</v>
      </c>
      <c r="E108" s="174">
        <v>288.35000000000002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3.9210000000000002E-2</v>
      </c>
      <c r="O108" s="176">
        <f>ROUND(E108*N108,2)</f>
        <v>11.31</v>
      </c>
      <c r="P108" s="176">
        <v>0</v>
      </c>
      <c r="Q108" s="176">
        <f>ROUND(E108*P108,2)</f>
        <v>0</v>
      </c>
      <c r="R108" s="176" t="s">
        <v>1728</v>
      </c>
      <c r="S108" s="176" t="s">
        <v>206</v>
      </c>
      <c r="T108" s="177" t="s">
        <v>206</v>
      </c>
      <c r="U108" s="163">
        <v>1.05</v>
      </c>
      <c r="V108" s="163">
        <f>ROUND(E108*U108,2)</f>
        <v>302.77</v>
      </c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207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ht="21" outlineLevel="1" x14ac:dyDescent="0.25">
      <c r="A109" s="161"/>
      <c r="B109" s="162"/>
      <c r="C109" s="263" t="s">
        <v>1729</v>
      </c>
      <c r="D109" s="264"/>
      <c r="E109" s="264"/>
      <c r="F109" s="264"/>
      <c r="G109" s="264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209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78" t="str">
        <f>C109</f>
        <v>svislé nebo šikmé (odkloněné), půdorysně přímé nebo zalomené, stěn základových pasů ve volných nebo zapažených jámách, rýhách, šachtách, včetně případných vzpěr,</v>
      </c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61"/>
      <c r="B110" s="162"/>
      <c r="C110" s="191" t="s">
        <v>1689</v>
      </c>
      <c r="D110" s="185"/>
      <c r="E110" s="186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212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61"/>
      <c r="B111" s="162"/>
      <c r="C111" s="191" t="s">
        <v>1730</v>
      </c>
      <c r="D111" s="185"/>
      <c r="E111" s="186">
        <v>164.48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212</v>
      </c>
      <c r="AH111" s="154">
        <v>0</v>
      </c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ht="20.399999999999999" outlineLevel="1" x14ac:dyDescent="0.25">
      <c r="A112" s="161"/>
      <c r="B112" s="162"/>
      <c r="C112" s="191" t="s">
        <v>1731</v>
      </c>
      <c r="D112" s="185"/>
      <c r="E112" s="186">
        <v>117.75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212</v>
      </c>
      <c r="AH112" s="154">
        <v>0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191" t="s">
        <v>1692</v>
      </c>
      <c r="D113" s="185"/>
      <c r="E113" s="186">
        <v>6.12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212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71">
        <v>24</v>
      </c>
      <c r="B114" s="172" t="s">
        <v>1732</v>
      </c>
      <c r="C114" s="181" t="s">
        <v>1733</v>
      </c>
      <c r="D114" s="173" t="s">
        <v>298</v>
      </c>
      <c r="E114" s="174">
        <v>288.35000000000002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 t="s">
        <v>1728</v>
      </c>
      <c r="S114" s="176" t="s">
        <v>206</v>
      </c>
      <c r="T114" s="177" t="s">
        <v>206</v>
      </c>
      <c r="U114" s="163">
        <v>0.32</v>
      </c>
      <c r="V114" s="163">
        <f>ROUND(E114*U114,2)</f>
        <v>92.27</v>
      </c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207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21" outlineLevel="1" x14ac:dyDescent="0.25">
      <c r="A115" s="161"/>
      <c r="B115" s="162"/>
      <c r="C115" s="263" t="s">
        <v>1729</v>
      </c>
      <c r="D115" s="264"/>
      <c r="E115" s="264"/>
      <c r="F115" s="264"/>
      <c r="G115" s="264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209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78" t="str">
        <f>C115</f>
        <v>svislé nebo šikmé (odkloněné), půdorysně přímé nebo zalomené, stěn základových pasů ve volných nebo zapažených jámách, rýhách, šachtách, včetně případných vzpěr,</v>
      </c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5">
      <c r="A116" s="161"/>
      <c r="B116" s="162"/>
      <c r="C116" s="254" t="s">
        <v>1734</v>
      </c>
      <c r="D116" s="255"/>
      <c r="E116" s="255"/>
      <c r="F116" s="255"/>
      <c r="G116" s="255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170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61"/>
      <c r="B117" s="162"/>
      <c r="C117" s="191" t="s">
        <v>1735</v>
      </c>
      <c r="D117" s="185"/>
      <c r="E117" s="186">
        <v>288.35000000000002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212</v>
      </c>
      <c r="AH117" s="154">
        <v>5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5">
      <c r="A118" s="171">
        <v>25</v>
      </c>
      <c r="B118" s="172" t="s">
        <v>1736</v>
      </c>
      <c r="C118" s="181" t="s">
        <v>1737</v>
      </c>
      <c r="D118" s="173" t="s">
        <v>451</v>
      </c>
      <c r="E118" s="174">
        <v>9.3701000000000008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1.0211600000000001</v>
      </c>
      <c r="O118" s="176">
        <f>ROUND(E118*N118,2)</f>
        <v>9.57</v>
      </c>
      <c r="P118" s="176">
        <v>0</v>
      </c>
      <c r="Q118" s="176">
        <f>ROUND(E118*P118,2)</f>
        <v>0</v>
      </c>
      <c r="R118" s="176" t="s">
        <v>1728</v>
      </c>
      <c r="S118" s="176" t="s">
        <v>206</v>
      </c>
      <c r="T118" s="177" t="s">
        <v>206</v>
      </c>
      <c r="U118" s="163">
        <v>23.530999999999999</v>
      </c>
      <c r="V118" s="163">
        <f>ROUND(E118*U118,2)</f>
        <v>220.49</v>
      </c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207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61"/>
      <c r="B119" s="162"/>
      <c r="C119" s="191" t="s">
        <v>1738</v>
      </c>
      <c r="D119" s="185"/>
      <c r="E119" s="186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212</v>
      </c>
      <c r="AH119" s="154">
        <v>0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5">
      <c r="A120" s="161"/>
      <c r="B120" s="162"/>
      <c r="C120" s="191" t="s">
        <v>1739</v>
      </c>
      <c r="D120" s="185"/>
      <c r="E120" s="186">
        <v>9.3701000000000008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212</v>
      </c>
      <c r="AH120" s="154">
        <v>5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71">
        <v>26</v>
      </c>
      <c r="B121" s="172" t="s">
        <v>1740</v>
      </c>
      <c r="C121" s="181" t="s">
        <v>1741</v>
      </c>
      <c r="D121" s="173" t="s">
        <v>244</v>
      </c>
      <c r="E121" s="174">
        <v>93.700999999999993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2.52766</v>
      </c>
      <c r="O121" s="176">
        <f>ROUND(E121*N121,2)</f>
        <v>236.84</v>
      </c>
      <c r="P121" s="176">
        <v>0</v>
      </c>
      <c r="Q121" s="176">
        <f>ROUND(E121*P121,2)</f>
        <v>0</v>
      </c>
      <c r="R121" s="176" t="s">
        <v>1742</v>
      </c>
      <c r="S121" s="176" t="s">
        <v>206</v>
      </c>
      <c r="T121" s="177" t="s">
        <v>206</v>
      </c>
      <c r="U121" s="163">
        <v>7.8220000000000001</v>
      </c>
      <c r="V121" s="163">
        <f>ROUND(E121*U121,2)</f>
        <v>732.93</v>
      </c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207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ht="21" outlineLevel="1" x14ac:dyDescent="0.25">
      <c r="A122" s="161"/>
      <c r="B122" s="162"/>
      <c r="C122" s="263" t="s">
        <v>1743</v>
      </c>
      <c r="D122" s="264"/>
      <c r="E122" s="264"/>
      <c r="F122" s="264"/>
      <c r="G122" s="264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209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78" t="str">
        <f>C122</f>
        <v>jakékoliv tloušťky bez výkopu, pažení a bednění, prostým betonem, včetně pomocného pracovního lešení o výšce podlahy do 1900 mm a pro zatížení do 1,5 kPa,</v>
      </c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5">
      <c r="A123" s="161"/>
      <c r="B123" s="162"/>
      <c r="C123" s="191" t="s">
        <v>1689</v>
      </c>
      <c r="D123" s="185"/>
      <c r="E123" s="186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212</v>
      </c>
      <c r="AH123" s="154">
        <v>0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ht="20.399999999999999" outlineLevel="1" x14ac:dyDescent="0.25">
      <c r="A124" s="161"/>
      <c r="B124" s="162"/>
      <c r="C124" s="191" t="s">
        <v>1744</v>
      </c>
      <c r="D124" s="185"/>
      <c r="E124" s="186">
        <v>56.54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212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ht="20.399999999999999" outlineLevel="1" x14ac:dyDescent="0.25">
      <c r="A125" s="161"/>
      <c r="B125" s="162"/>
      <c r="C125" s="191" t="s">
        <v>1745</v>
      </c>
      <c r="D125" s="185"/>
      <c r="E125" s="186">
        <v>35.325000000000003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212</v>
      </c>
      <c r="AH125" s="154">
        <v>0</v>
      </c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61"/>
      <c r="B126" s="162"/>
      <c r="C126" s="191" t="s">
        <v>1746</v>
      </c>
      <c r="D126" s="185"/>
      <c r="E126" s="186">
        <v>1.8360000000000001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212</v>
      </c>
      <c r="AH126" s="154">
        <v>0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71">
        <v>27</v>
      </c>
      <c r="B127" s="172" t="s">
        <v>1747</v>
      </c>
      <c r="C127" s="181" t="s">
        <v>1748</v>
      </c>
      <c r="D127" s="173" t="s">
        <v>298</v>
      </c>
      <c r="E127" s="174">
        <v>282.23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1.289E-2</v>
      </c>
      <c r="O127" s="176">
        <f>ROUND(E127*N127,2)</f>
        <v>3.64</v>
      </c>
      <c r="P127" s="176">
        <v>0</v>
      </c>
      <c r="Q127" s="176">
        <f>ROUND(E127*P127,2)</f>
        <v>0</v>
      </c>
      <c r="R127" s="176"/>
      <c r="S127" s="176" t="s">
        <v>206</v>
      </c>
      <c r="T127" s="177" t="s">
        <v>206</v>
      </c>
      <c r="U127" s="163">
        <v>0.51400000000000001</v>
      </c>
      <c r="V127" s="163">
        <f>ROUND(E127*U127,2)</f>
        <v>145.07</v>
      </c>
      <c r="W127" s="163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207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5">
      <c r="A128" s="161"/>
      <c r="B128" s="162"/>
      <c r="C128" s="252" t="s">
        <v>1749</v>
      </c>
      <c r="D128" s="253"/>
      <c r="E128" s="253"/>
      <c r="F128" s="253"/>
      <c r="G128" s="25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170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61"/>
      <c r="B129" s="162"/>
      <c r="C129" s="191" t="s">
        <v>1689</v>
      </c>
      <c r="D129" s="185"/>
      <c r="E129" s="186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212</v>
      </c>
      <c r="AH129" s="154">
        <v>0</v>
      </c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5">
      <c r="A130" s="161"/>
      <c r="B130" s="162"/>
      <c r="C130" s="191" t="s">
        <v>1730</v>
      </c>
      <c r="D130" s="185"/>
      <c r="E130" s="186">
        <v>164.48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 t="s">
        <v>212</v>
      </c>
      <c r="AH130" s="154">
        <v>0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ht="20.399999999999999" outlineLevel="1" x14ac:dyDescent="0.25">
      <c r="A131" s="161"/>
      <c r="B131" s="162"/>
      <c r="C131" s="191" t="s">
        <v>1731</v>
      </c>
      <c r="D131" s="185"/>
      <c r="E131" s="186">
        <v>117.75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212</v>
      </c>
      <c r="AH131" s="154">
        <v>0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61"/>
      <c r="B132" s="162"/>
      <c r="C132" s="191" t="s">
        <v>1750</v>
      </c>
      <c r="D132" s="185"/>
      <c r="E132" s="186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 t="s">
        <v>212</v>
      </c>
      <c r="AH132" s="154">
        <v>0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x14ac:dyDescent="0.25">
      <c r="A133" s="165" t="s">
        <v>161</v>
      </c>
      <c r="B133" s="166" t="s">
        <v>102</v>
      </c>
      <c r="C133" s="180" t="s">
        <v>103</v>
      </c>
      <c r="D133" s="167"/>
      <c r="E133" s="168"/>
      <c r="F133" s="169"/>
      <c r="G133" s="169">
        <f>SUMIF(AG134:AG137,"&lt;&gt;NOR",G134:G137)</f>
        <v>0</v>
      </c>
      <c r="H133" s="169"/>
      <c r="I133" s="169">
        <f>SUM(I134:I137)</f>
        <v>0</v>
      </c>
      <c r="J133" s="169"/>
      <c r="K133" s="169">
        <f>SUM(K134:K137)</f>
        <v>0</v>
      </c>
      <c r="L133" s="169"/>
      <c r="M133" s="169">
        <f>SUM(M134:M137)</f>
        <v>0</v>
      </c>
      <c r="N133" s="169"/>
      <c r="O133" s="169">
        <f>SUM(O134:O137)</f>
        <v>0</v>
      </c>
      <c r="P133" s="169"/>
      <c r="Q133" s="169">
        <f>SUM(Q134:Q137)</f>
        <v>0</v>
      </c>
      <c r="R133" s="169"/>
      <c r="S133" s="169"/>
      <c r="T133" s="170"/>
      <c r="U133" s="164"/>
      <c r="V133" s="164">
        <f>SUM(V134:V137)</f>
        <v>107.25</v>
      </c>
      <c r="W133" s="164"/>
      <c r="AG133" t="s">
        <v>162</v>
      </c>
    </row>
    <row r="134" spans="1:60" outlineLevel="1" x14ac:dyDescent="0.25">
      <c r="A134" s="171">
        <v>28</v>
      </c>
      <c r="B134" s="172" t="s">
        <v>1751</v>
      </c>
      <c r="C134" s="181" t="s">
        <v>1752</v>
      </c>
      <c r="D134" s="173" t="s">
        <v>298</v>
      </c>
      <c r="E134" s="174">
        <v>282.23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6" t="s">
        <v>1753</v>
      </c>
      <c r="S134" s="176" t="s">
        <v>206</v>
      </c>
      <c r="T134" s="177" t="s">
        <v>206</v>
      </c>
      <c r="U134" s="163">
        <v>0.38</v>
      </c>
      <c r="V134" s="163">
        <f>ROUND(E134*U134,2)</f>
        <v>107.25</v>
      </c>
      <c r="W134" s="163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 t="s">
        <v>207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61"/>
      <c r="B135" s="162"/>
      <c r="C135" s="263" t="s">
        <v>1754</v>
      </c>
      <c r="D135" s="264"/>
      <c r="E135" s="264"/>
      <c r="F135" s="264"/>
      <c r="G135" s="264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 t="s">
        <v>209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5">
      <c r="A136" s="161"/>
      <c r="B136" s="162"/>
      <c r="C136" s="254" t="s">
        <v>1755</v>
      </c>
      <c r="D136" s="255"/>
      <c r="E136" s="255"/>
      <c r="F136" s="255"/>
      <c r="G136" s="255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 t="s">
        <v>170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61"/>
      <c r="B137" s="162"/>
      <c r="C137" s="191" t="s">
        <v>1756</v>
      </c>
      <c r="D137" s="185"/>
      <c r="E137" s="186">
        <v>282.23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 t="s">
        <v>212</v>
      </c>
      <c r="AH137" s="154">
        <v>5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x14ac:dyDescent="0.25">
      <c r="A138" s="165" t="s">
        <v>161</v>
      </c>
      <c r="B138" s="166" t="s">
        <v>114</v>
      </c>
      <c r="C138" s="180" t="s">
        <v>115</v>
      </c>
      <c r="D138" s="167"/>
      <c r="E138" s="168"/>
      <c r="F138" s="169"/>
      <c r="G138" s="169">
        <f>SUMIF(AG139:AG143,"&lt;&gt;NOR",G139:G143)</f>
        <v>0</v>
      </c>
      <c r="H138" s="169"/>
      <c r="I138" s="169">
        <f>SUM(I139:I143)</f>
        <v>0</v>
      </c>
      <c r="J138" s="169"/>
      <c r="K138" s="169">
        <f>SUM(K139:K143)</f>
        <v>0</v>
      </c>
      <c r="L138" s="169"/>
      <c r="M138" s="169">
        <f>SUM(M139:M143)</f>
        <v>0</v>
      </c>
      <c r="N138" s="169"/>
      <c r="O138" s="169">
        <f>SUM(O139:O143)</f>
        <v>0</v>
      </c>
      <c r="P138" s="169"/>
      <c r="Q138" s="169">
        <f>SUM(Q139:Q143)</f>
        <v>0</v>
      </c>
      <c r="R138" s="169"/>
      <c r="S138" s="169"/>
      <c r="T138" s="170"/>
      <c r="U138" s="164"/>
      <c r="V138" s="164">
        <f>SUM(V139:V143)</f>
        <v>247.19</v>
      </c>
      <c r="W138" s="164"/>
      <c r="AG138" t="s">
        <v>162</v>
      </c>
    </row>
    <row r="139" spans="1:60" ht="30.6" outlineLevel="1" x14ac:dyDescent="0.25">
      <c r="A139" s="171">
        <v>29</v>
      </c>
      <c r="B139" s="172" t="s">
        <v>1757</v>
      </c>
      <c r="C139" s="181" t="s">
        <v>1758</v>
      </c>
      <c r="D139" s="173" t="s">
        <v>451</v>
      </c>
      <c r="E139" s="174">
        <v>263.39049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 t="s">
        <v>1742</v>
      </c>
      <c r="S139" s="176" t="s">
        <v>206</v>
      </c>
      <c r="T139" s="177" t="s">
        <v>206</v>
      </c>
      <c r="U139" s="163">
        <v>0.9385</v>
      </c>
      <c r="V139" s="163">
        <f>ROUND(E139*U139,2)</f>
        <v>247.19</v>
      </c>
      <c r="W139" s="163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 t="s">
        <v>657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5">
      <c r="A140" s="161"/>
      <c r="B140" s="162"/>
      <c r="C140" s="263" t="s">
        <v>1759</v>
      </c>
      <c r="D140" s="264"/>
      <c r="E140" s="264"/>
      <c r="F140" s="264"/>
      <c r="G140" s="264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 t="s">
        <v>209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5">
      <c r="A141" s="161"/>
      <c r="B141" s="162"/>
      <c r="C141" s="191" t="s">
        <v>660</v>
      </c>
      <c r="D141" s="185"/>
      <c r="E141" s="186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 t="s">
        <v>212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61"/>
      <c r="B142" s="162"/>
      <c r="C142" s="191" t="s">
        <v>1760</v>
      </c>
      <c r="D142" s="185"/>
      <c r="E142" s="186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 t="s">
        <v>212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61"/>
      <c r="B143" s="162"/>
      <c r="C143" s="191" t="s">
        <v>1761</v>
      </c>
      <c r="D143" s="185"/>
      <c r="E143" s="186">
        <v>263.39049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 t="s">
        <v>212</v>
      </c>
      <c r="AH143" s="154">
        <v>0</v>
      </c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x14ac:dyDescent="0.25">
      <c r="A144" s="165" t="s">
        <v>161</v>
      </c>
      <c r="B144" s="166" t="s">
        <v>129</v>
      </c>
      <c r="C144" s="180" t="s">
        <v>130</v>
      </c>
      <c r="D144" s="167"/>
      <c r="E144" s="168"/>
      <c r="F144" s="169"/>
      <c r="G144" s="169">
        <f>SUMIF(AG145:AG164,"&lt;&gt;NOR",G145:G164)</f>
        <v>0</v>
      </c>
      <c r="H144" s="169"/>
      <c r="I144" s="169">
        <f>SUM(I145:I164)</f>
        <v>0</v>
      </c>
      <c r="J144" s="169"/>
      <c r="K144" s="169">
        <f>SUM(K145:K164)</f>
        <v>0</v>
      </c>
      <c r="L144" s="169"/>
      <c r="M144" s="169">
        <f>SUM(M145:M164)</f>
        <v>0</v>
      </c>
      <c r="N144" s="169"/>
      <c r="O144" s="169">
        <f>SUM(O145:O164)</f>
        <v>0.04</v>
      </c>
      <c r="P144" s="169"/>
      <c r="Q144" s="169">
        <f>SUM(Q145:Q164)</f>
        <v>0</v>
      </c>
      <c r="R144" s="169"/>
      <c r="S144" s="169"/>
      <c r="T144" s="170"/>
      <c r="U144" s="164"/>
      <c r="V144" s="164">
        <f>SUM(V145:V164)</f>
        <v>9.5500000000000007</v>
      </c>
      <c r="W144" s="164"/>
      <c r="AG144" t="s">
        <v>162</v>
      </c>
    </row>
    <row r="145" spans="1:60" outlineLevel="1" x14ac:dyDescent="0.25">
      <c r="A145" s="171">
        <v>30</v>
      </c>
      <c r="B145" s="172" t="s">
        <v>1762</v>
      </c>
      <c r="C145" s="181" t="s">
        <v>1763</v>
      </c>
      <c r="D145" s="173" t="s">
        <v>226</v>
      </c>
      <c r="E145" s="174">
        <v>12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6"/>
      <c r="S145" s="176" t="s">
        <v>166</v>
      </c>
      <c r="T145" s="177" t="s">
        <v>206</v>
      </c>
      <c r="U145" s="163">
        <v>0.17499999999999999</v>
      </c>
      <c r="V145" s="163">
        <f>ROUND(E145*U145,2)</f>
        <v>2.1</v>
      </c>
      <c r="W145" s="163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 t="s">
        <v>207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5">
      <c r="A146" s="161"/>
      <c r="B146" s="162"/>
      <c r="C146" s="191" t="s">
        <v>1665</v>
      </c>
      <c r="D146" s="185"/>
      <c r="E146" s="186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 t="s">
        <v>212</v>
      </c>
      <c r="AH146" s="154">
        <v>0</v>
      </c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191" t="s">
        <v>1661</v>
      </c>
      <c r="D147" s="185"/>
      <c r="E147" s="186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 t="s">
        <v>212</v>
      </c>
      <c r="AH147" s="154">
        <v>0</v>
      </c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61"/>
      <c r="B148" s="162"/>
      <c r="C148" s="191" t="s">
        <v>1764</v>
      </c>
      <c r="D148" s="185"/>
      <c r="E148" s="186">
        <v>10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212</v>
      </c>
      <c r="AH148" s="154">
        <v>0</v>
      </c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61"/>
      <c r="B149" s="162"/>
      <c r="C149" s="191" t="s">
        <v>1765</v>
      </c>
      <c r="D149" s="185"/>
      <c r="E149" s="186">
        <v>2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 t="s">
        <v>212</v>
      </c>
      <c r="AH149" s="154">
        <v>0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71">
        <v>31</v>
      </c>
      <c r="B150" s="172" t="s">
        <v>1766</v>
      </c>
      <c r="C150" s="181" t="s">
        <v>1767</v>
      </c>
      <c r="D150" s="173" t="s">
        <v>226</v>
      </c>
      <c r="E150" s="174">
        <v>20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/>
      <c r="S150" s="176" t="s">
        <v>166</v>
      </c>
      <c r="T150" s="177" t="s">
        <v>206</v>
      </c>
      <c r="U150" s="163">
        <v>0.22500000000000001</v>
      </c>
      <c r="V150" s="163">
        <f>ROUND(E150*U150,2)</f>
        <v>4.5</v>
      </c>
      <c r="W150" s="163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 t="s">
        <v>207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61"/>
      <c r="B151" s="162"/>
      <c r="C151" s="191" t="s">
        <v>1660</v>
      </c>
      <c r="D151" s="185"/>
      <c r="E151" s="186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 t="s">
        <v>212</v>
      </c>
      <c r="AH151" s="154">
        <v>0</v>
      </c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61"/>
      <c r="B152" s="162"/>
      <c r="C152" s="191" t="s">
        <v>1661</v>
      </c>
      <c r="D152" s="185"/>
      <c r="E152" s="186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 t="s">
        <v>212</v>
      </c>
      <c r="AH152" s="154">
        <v>0</v>
      </c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5">
      <c r="A153" s="161"/>
      <c r="B153" s="162"/>
      <c r="C153" s="191" t="s">
        <v>1768</v>
      </c>
      <c r="D153" s="185"/>
      <c r="E153" s="186">
        <v>10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212</v>
      </c>
      <c r="AH153" s="154">
        <v>0</v>
      </c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91" t="s">
        <v>1769</v>
      </c>
      <c r="D154" s="185"/>
      <c r="E154" s="186">
        <v>10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212</v>
      </c>
      <c r="AH154" s="154">
        <v>0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71">
        <v>32</v>
      </c>
      <c r="B155" s="172" t="s">
        <v>1770</v>
      </c>
      <c r="C155" s="181" t="s">
        <v>1771</v>
      </c>
      <c r="D155" s="173" t="s">
        <v>226</v>
      </c>
      <c r="E155" s="174">
        <v>10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6"/>
      <c r="S155" s="176" t="s">
        <v>166</v>
      </c>
      <c r="T155" s="177" t="s">
        <v>206</v>
      </c>
      <c r="U155" s="163">
        <v>0.29515999999999998</v>
      </c>
      <c r="V155" s="163">
        <f>ROUND(E155*U155,2)</f>
        <v>2.95</v>
      </c>
      <c r="W155" s="163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 t="s">
        <v>207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191" t="s">
        <v>1660</v>
      </c>
      <c r="D156" s="185"/>
      <c r="E156" s="186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 t="s">
        <v>212</v>
      </c>
      <c r="AH156" s="154">
        <v>0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5">
      <c r="A157" s="161"/>
      <c r="B157" s="162"/>
      <c r="C157" s="191" t="s">
        <v>1661</v>
      </c>
      <c r="D157" s="185"/>
      <c r="E157" s="186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212</v>
      </c>
      <c r="AH157" s="154">
        <v>0</v>
      </c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5">
      <c r="A158" s="161"/>
      <c r="B158" s="162"/>
      <c r="C158" s="191" t="s">
        <v>1772</v>
      </c>
      <c r="D158" s="185"/>
      <c r="E158" s="186">
        <v>10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 t="s">
        <v>212</v>
      </c>
      <c r="AH158" s="154">
        <v>0</v>
      </c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5">
      <c r="A159" s="171">
        <v>33</v>
      </c>
      <c r="B159" s="172" t="s">
        <v>1773</v>
      </c>
      <c r="C159" s="181" t="s">
        <v>1774</v>
      </c>
      <c r="D159" s="173" t="s">
        <v>564</v>
      </c>
      <c r="E159" s="174">
        <v>2.06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2E-3</v>
      </c>
      <c r="O159" s="176">
        <f>ROUND(E159*N159,2)</f>
        <v>0</v>
      </c>
      <c r="P159" s="176">
        <v>0</v>
      </c>
      <c r="Q159" s="176">
        <f>ROUND(E159*P159,2)</f>
        <v>0</v>
      </c>
      <c r="R159" s="176"/>
      <c r="S159" s="176" t="s">
        <v>166</v>
      </c>
      <c r="T159" s="177" t="s">
        <v>167</v>
      </c>
      <c r="U159" s="163">
        <v>0</v>
      </c>
      <c r="V159" s="163">
        <f>ROUND(E159*U159,2)</f>
        <v>0</v>
      </c>
      <c r="W159" s="163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 t="s">
        <v>496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5">
      <c r="A160" s="161"/>
      <c r="B160" s="162"/>
      <c r="C160" s="191" t="s">
        <v>1775</v>
      </c>
      <c r="D160" s="185"/>
      <c r="E160" s="186">
        <v>2.06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 t="s">
        <v>212</v>
      </c>
      <c r="AH160" s="154">
        <v>0</v>
      </c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71">
        <v>34</v>
      </c>
      <c r="B161" s="172" t="s">
        <v>1776</v>
      </c>
      <c r="C161" s="181" t="s">
        <v>1777</v>
      </c>
      <c r="D161" s="173" t="s">
        <v>564</v>
      </c>
      <c r="E161" s="174">
        <v>3.4333300000000002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>
        <v>4.1999999999999997E-3</v>
      </c>
      <c r="O161" s="176">
        <f>ROUND(E161*N161,2)</f>
        <v>0.01</v>
      </c>
      <c r="P161" s="176">
        <v>0</v>
      </c>
      <c r="Q161" s="176">
        <f>ROUND(E161*P161,2)</f>
        <v>0</v>
      </c>
      <c r="R161" s="176"/>
      <c r="S161" s="176" t="s">
        <v>166</v>
      </c>
      <c r="T161" s="177" t="s">
        <v>167</v>
      </c>
      <c r="U161" s="163">
        <v>0</v>
      </c>
      <c r="V161" s="163">
        <f>ROUND(E161*U161,2)</f>
        <v>0</v>
      </c>
      <c r="W161" s="163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 t="s">
        <v>496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61"/>
      <c r="B162" s="162"/>
      <c r="C162" s="191" t="s">
        <v>1778</v>
      </c>
      <c r="D162" s="185"/>
      <c r="E162" s="186">
        <v>3.4333300000000002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212</v>
      </c>
      <c r="AH162" s="154">
        <v>0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ht="20.399999999999999" outlineLevel="1" x14ac:dyDescent="0.25">
      <c r="A163" s="171">
        <v>35</v>
      </c>
      <c r="B163" s="172" t="s">
        <v>1779</v>
      </c>
      <c r="C163" s="181" t="s">
        <v>1780</v>
      </c>
      <c r="D163" s="173" t="s">
        <v>564</v>
      </c>
      <c r="E163" s="174">
        <v>1.7166699999999999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1.61E-2</v>
      </c>
      <c r="O163" s="176">
        <f>ROUND(E163*N163,2)</f>
        <v>0.03</v>
      </c>
      <c r="P163" s="176">
        <v>0</v>
      </c>
      <c r="Q163" s="176">
        <f>ROUND(E163*P163,2)</f>
        <v>0</v>
      </c>
      <c r="R163" s="176" t="s">
        <v>495</v>
      </c>
      <c r="S163" s="176" t="s">
        <v>206</v>
      </c>
      <c r="T163" s="177" t="s">
        <v>206</v>
      </c>
      <c r="U163" s="163">
        <v>0</v>
      </c>
      <c r="V163" s="163">
        <f>ROUND(E163*U163,2)</f>
        <v>0</v>
      </c>
      <c r="W163" s="163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496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61"/>
      <c r="B164" s="162"/>
      <c r="C164" s="191" t="s">
        <v>1781</v>
      </c>
      <c r="D164" s="185"/>
      <c r="E164" s="186">
        <v>1.7166699999999999</v>
      </c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212</v>
      </c>
      <c r="AH164" s="154">
        <v>0</v>
      </c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x14ac:dyDescent="0.25">
      <c r="A165" s="5"/>
      <c r="B165" s="6"/>
      <c r="C165" s="182"/>
      <c r="D165" s="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AE165">
        <v>15</v>
      </c>
      <c r="AF165">
        <v>21</v>
      </c>
    </row>
    <row r="166" spans="1:60" x14ac:dyDescent="0.25">
      <c r="A166" s="157"/>
      <c r="B166" s="158" t="s">
        <v>29</v>
      </c>
      <c r="C166" s="183"/>
      <c r="D166" s="159"/>
      <c r="E166" s="160"/>
      <c r="F166" s="160"/>
      <c r="G166" s="179">
        <f>G8+G85+G107+G133+G138+G144</f>
        <v>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AE166">
        <f>SUMIF(L7:L164,AE165,G7:G164)</f>
        <v>0</v>
      </c>
      <c r="AF166">
        <f>SUMIF(L7:L164,AF165,G7:G164)</f>
        <v>0</v>
      </c>
      <c r="AG166" t="s">
        <v>197</v>
      </c>
    </row>
    <row r="167" spans="1:60" x14ac:dyDescent="0.25">
      <c r="A167" s="265" t="s">
        <v>666</v>
      </c>
      <c r="B167" s="265"/>
      <c r="C167" s="182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60" x14ac:dyDescent="0.25">
      <c r="A168" s="5"/>
      <c r="B168" s="6" t="s">
        <v>1782</v>
      </c>
      <c r="C168" s="182" t="s">
        <v>1783</v>
      </c>
      <c r="D168" s="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AG168" t="s">
        <v>669</v>
      </c>
    </row>
    <row r="169" spans="1:60" x14ac:dyDescent="0.25">
      <c r="A169" s="5"/>
      <c r="B169" s="6" t="s">
        <v>1784</v>
      </c>
      <c r="C169" s="182" t="s">
        <v>1785</v>
      </c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AG169" t="s">
        <v>672</v>
      </c>
    </row>
    <row r="170" spans="1:60" x14ac:dyDescent="0.25">
      <c r="A170" s="5"/>
      <c r="B170" s="6"/>
      <c r="C170" s="182" t="s">
        <v>1786</v>
      </c>
      <c r="D170" s="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AG170" t="s">
        <v>674</v>
      </c>
    </row>
    <row r="171" spans="1:60" x14ac:dyDescent="0.25">
      <c r="A171" s="5"/>
      <c r="B171" s="6"/>
      <c r="C171" s="182"/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60" x14ac:dyDescent="0.25">
      <c r="C172" s="184"/>
      <c r="D172" s="145"/>
      <c r="AG172" t="s">
        <v>199</v>
      </c>
    </row>
    <row r="173" spans="1:60" x14ac:dyDescent="0.25">
      <c r="D173" s="145"/>
    </row>
    <row r="174" spans="1:60" x14ac:dyDescent="0.25">
      <c r="D174" s="145"/>
    </row>
    <row r="175" spans="1:60" x14ac:dyDescent="0.25">
      <c r="D175" s="145"/>
    </row>
    <row r="176" spans="1:60" x14ac:dyDescent="0.25">
      <c r="D176" s="145"/>
    </row>
    <row r="177" spans="4:4" x14ac:dyDescent="0.25">
      <c r="D177" s="145"/>
    </row>
    <row r="178" spans="4:4" x14ac:dyDescent="0.25">
      <c r="D178" s="145"/>
    </row>
    <row r="179" spans="4:4" x14ac:dyDescent="0.25">
      <c r="D179" s="145"/>
    </row>
    <row r="180" spans="4:4" x14ac:dyDescent="0.25">
      <c r="D180" s="145"/>
    </row>
    <row r="181" spans="4:4" x14ac:dyDescent="0.25">
      <c r="D181" s="145"/>
    </row>
    <row r="182" spans="4:4" x14ac:dyDescent="0.25">
      <c r="D182" s="145"/>
    </row>
    <row r="183" spans="4:4" x14ac:dyDescent="0.25">
      <c r="D183" s="145"/>
    </row>
    <row r="184" spans="4:4" x14ac:dyDescent="0.25">
      <c r="D184" s="145"/>
    </row>
    <row r="185" spans="4:4" x14ac:dyDescent="0.25">
      <c r="D185" s="145"/>
    </row>
    <row r="186" spans="4:4" x14ac:dyDescent="0.25">
      <c r="D186" s="145"/>
    </row>
    <row r="187" spans="4:4" x14ac:dyDescent="0.25">
      <c r="D187" s="145"/>
    </row>
    <row r="188" spans="4:4" x14ac:dyDescent="0.25">
      <c r="D188" s="145"/>
    </row>
    <row r="189" spans="4:4" x14ac:dyDescent="0.25">
      <c r="D189" s="145"/>
    </row>
    <row r="190" spans="4:4" x14ac:dyDescent="0.25">
      <c r="D190" s="145"/>
    </row>
    <row r="191" spans="4:4" x14ac:dyDescent="0.25">
      <c r="D191" s="145"/>
    </row>
    <row r="192" spans="4:4" x14ac:dyDescent="0.25">
      <c r="D192" s="145"/>
    </row>
    <row r="193" spans="4:4" x14ac:dyDescent="0.25">
      <c r="D193" s="145"/>
    </row>
    <row r="194" spans="4:4" x14ac:dyDescent="0.25">
      <c r="D194" s="145"/>
    </row>
    <row r="195" spans="4:4" x14ac:dyDescent="0.25">
      <c r="D195" s="145"/>
    </row>
    <row r="196" spans="4:4" x14ac:dyDescent="0.25">
      <c r="D196" s="145"/>
    </row>
    <row r="197" spans="4:4" x14ac:dyDescent="0.25">
      <c r="D197" s="145"/>
    </row>
    <row r="198" spans="4:4" x14ac:dyDescent="0.25">
      <c r="D198" s="145"/>
    </row>
    <row r="199" spans="4:4" x14ac:dyDescent="0.25">
      <c r="D199" s="145"/>
    </row>
    <row r="200" spans="4:4" x14ac:dyDescent="0.25">
      <c r="D200" s="145"/>
    </row>
    <row r="201" spans="4:4" x14ac:dyDescent="0.25">
      <c r="D201" s="145"/>
    </row>
    <row r="202" spans="4:4" x14ac:dyDescent="0.25">
      <c r="D202" s="145"/>
    </row>
    <row r="203" spans="4:4" x14ac:dyDescent="0.25">
      <c r="D203" s="145"/>
    </row>
    <row r="204" spans="4:4" x14ac:dyDescent="0.25">
      <c r="D204" s="145"/>
    </row>
    <row r="205" spans="4:4" x14ac:dyDescent="0.25">
      <c r="D205" s="145"/>
    </row>
    <row r="206" spans="4:4" x14ac:dyDescent="0.25">
      <c r="D206" s="145"/>
    </row>
    <row r="207" spans="4:4" x14ac:dyDescent="0.25">
      <c r="D207" s="145"/>
    </row>
    <row r="208" spans="4:4" x14ac:dyDescent="0.25">
      <c r="D208" s="145"/>
    </row>
    <row r="209" spans="4:4" x14ac:dyDescent="0.25">
      <c r="D209" s="145"/>
    </row>
    <row r="210" spans="4:4" x14ac:dyDescent="0.25">
      <c r="D210" s="145"/>
    </row>
    <row r="211" spans="4:4" x14ac:dyDescent="0.25">
      <c r="D211" s="145"/>
    </row>
    <row r="212" spans="4:4" x14ac:dyDescent="0.25">
      <c r="D212" s="145"/>
    </row>
    <row r="213" spans="4:4" x14ac:dyDescent="0.25">
      <c r="D213" s="145"/>
    </row>
    <row r="214" spans="4:4" x14ac:dyDescent="0.25">
      <c r="D214" s="145"/>
    </row>
    <row r="215" spans="4:4" x14ac:dyDescent="0.25">
      <c r="D215" s="145"/>
    </row>
    <row r="216" spans="4:4" x14ac:dyDescent="0.25">
      <c r="D216" s="145"/>
    </row>
    <row r="217" spans="4:4" x14ac:dyDescent="0.25">
      <c r="D217" s="145"/>
    </row>
    <row r="218" spans="4:4" x14ac:dyDescent="0.25">
      <c r="D218" s="145"/>
    </row>
    <row r="219" spans="4:4" x14ac:dyDescent="0.25">
      <c r="D219" s="145"/>
    </row>
    <row r="220" spans="4:4" x14ac:dyDescent="0.25">
      <c r="D220" s="145"/>
    </row>
    <row r="221" spans="4:4" x14ac:dyDescent="0.25">
      <c r="D221" s="145"/>
    </row>
    <row r="222" spans="4:4" x14ac:dyDescent="0.25">
      <c r="D222" s="145"/>
    </row>
    <row r="223" spans="4:4" x14ac:dyDescent="0.25">
      <c r="D223" s="145"/>
    </row>
    <row r="224" spans="4:4" x14ac:dyDescent="0.25">
      <c r="D224" s="145"/>
    </row>
    <row r="225" spans="4:4" x14ac:dyDescent="0.25">
      <c r="D225" s="145"/>
    </row>
    <row r="226" spans="4:4" x14ac:dyDescent="0.25">
      <c r="D226" s="145"/>
    </row>
    <row r="227" spans="4:4" x14ac:dyDescent="0.25">
      <c r="D227" s="145"/>
    </row>
    <row r="228" spans="4:4" x14ac:dyDescent="0.25">
      <c r="D228" s="145"/>
    </row>
    <row r="229" spans="4:4" x14ac:dyDescent="0.25">
      <c r="D229" s="145"/>
    </row>
    <row r="230" spans="4:4" x14ac:dyDescent="0.25">
      <c r="D230" s="145"/>
    </row>
    <row r="231" spans="4:4" x14ac:dyDescent="0.25">
      <c r="D231" s="145"/>
    </row>
    <row r="232" spans="4:4" x14ac:dyDescent="0.25">
      <c r="D232" s="145"/>
    </row>
    <row r="233" spans="4:4" x14ac:dyDescent="0.25">
      <c r="D233" s="145"/>
    </row>
    <row r="234" spans="4:4" x14ac:dyDescent="0.25">
      <c r="D234" s="145"/>
    </row>
    <row r="235" spans="4:4" x14ac:dyDescent="0.25">
      <c r="D235" s="145"/>
    </row>
    <row r="236" spans="4:4" x14ac:dyDescent="0.25">
      <c r="D236" s="145"/>
    </row>
    <row r="237" spans="4:4" x14ac:dyDescent="0.25">
      <c r="D237" s="145"/>
    </row>
    <row r="238" spans="4:4" x14ac:dyDescent="0.25">
      <c r="D238" s="145"/>
    </row>
    <row r="239" spans="4:4" x14ac:dyDescent="0.25">
      <c r="D239" s="145"/>
    </row>
    <row r="240" spans="4:4" x14ac:dyDescent="0.25">
      <c r="D240" s="145"/>
    </row>
    <row r="241" spans="4:4" x14ac:dyDescent="0.25">
      <c r="D241" s="145"/>
    </row>
    <row r="242" spans="4:4" x14ac:dyDescent="0.25">
      <c r="D242" s="145"/>
    </row>
    <row r="243" spans="4:4" x14ac:dyDescent="0.25">
      <c r="D243" s="145"/>
    </row>
    <row r="244" spans="4:4" x14ac:dyDescent="0.25">
      <c r="D244" s="145"/>
    </row>
    <row r="245" spans="4:4" x14ac:dyDescent="0.25">
      <c r="D245" s="145"/>
    </row>
    <row r="246" spans="4:4" x14ac:dyDescent="0.25">
      <c r="D246" s="145"/>
    </row>
    <row r="247" spans="4:4" x14ac:dyDescent="0.25">
      <c r="D247" s="145"/>
    </row>
    <row r="248" spans="4:4" x14ac:dyDescent="0.25">
      <c r="D248" s="145"/>
    </row>
    <row r="249" spans="4:4" x14ac:dyDescent="0.25">
      <c r="D249" s="145"/>
    </row>
    <row r="250" spans="4:4" x14ac:dyDescent="0.25">
      <c r="D250" s="145"/>
    </row>
    <row r="251" spans="4:4" x14ac:dyDescent="0.25">
      <c r="D251" s="145"/>
    </row>
    <row r="252" spans="4:4" x14ac:dyDescent="0.25">
      <c r="D252" s="145"/>
    </row>
    <row r="253" spans="4:4" x14ac:dyDescent="0.25">
      <c r="D253" s="145"/>
    </row>
    <row r="254" spans="4:4" x14ac:dyDescent="0.25">
      <c r="D254" s="145"/>
    </row>
    <row r="255" spans="4:4" x14ac:dyDescent="0.25">
      <c r="D255" s="145"/>
    </row>
    <row r="256" spans="4:4" x14ac:dyDescent="0.25">
      <c r="D256" s="145"/>
    </row>
    <row r="257" spans="4:4" x14ac:dyDescent="0.25">
      <c r="D257" s="145"/>
    </row>
    <row r="258" spans="4:4" x14ac:dyDescent="0.25">
      <c r="D258" s="145"/>
    </row>
    <row r="259" spans="4:4" x14ac:dyDescent="0.25">
      <c r="D259" s="145"/>
    </row>
    <row r="260" spans="4:4" x14ac:dyDescent="0.25">
      <c r="D260" s="145"/>
    </row>
    <row r="261" spans="4:4" x14ac:dyDescent="0.25">
      <c r="D261" s="145"/>
    </row>
    <row r="262" spans="4:4" x14ac:dyDescent="0.25">
      <c r="D262" s="145"/>
    </row>
    <row r="263" spans="4:4" x14ac:dyDescent="0.25">
      <c r="D263" s="145"/>
    </row>
    <row r="264" spans="4:4" x14ac:dyDescent="0.25">
      <c r="D264" s="145"/>
    </row>
    <row r="265" spans="4:4" x14ac:dyDescent="0.25">
      <c r="D265" s="145"/>
    </row>
    <row r="266" spans="4:4" x14ac:dyDescent="0.25">
      <c r="D266" s="145"/>
    </row>
    <row r="267" spans="4:4" x14ac:dyDescent="0.25">
      <c r="D267" s="145"/>
    </row>
    <row r="268" spans="4:4" x14ac:dyDescent="0.25">
      <c r="D268" s="145"/>
    </row>
    <row r="269" spans="4:4" x14ac:dyDescent="0.25">
      <c r="D269" s="145"/>
    </row>
    <row r="270" spans="4:4" x14ac:dyDescent="0.25">
      <c r="D270" s="145"/>
    </row>
    <row r="271" spans="4:4" x14ac:dyDescent="0.25">
      <c r="D271" s="145"/>
    </row>
    <row r="272" spans="4:4" x14ac:dyDescent="0.25">
      <c r="D272" s="145"/>
    </row>
    <row r="273" spans="4:4" x14ac:dyDescent="0.25">
      <c r="D273" s="145"/>
    </row>
    <row r="274" spans="4:4" x14ac:dyDescent="0.25">
      <c r="D274" s="145"/>
    </row>
    <row r="275" spans="4:4" x14ac:dyDescent="0.25">
      <c r="D275" s="145"/>
    </row>
    <row r="276" spans="4:4" x14ac:dyDescent="0.25">
      <c r="D276" s="145"/>
    </row>
    <row r="277" spans="4:4" x14ac:dyDescent="0.25">
      <c r="D277" s="145"/>
    </row>
    <row r="278" spans="4:4" x14ac:dyDescent="0.25">
      <c r="D278" s="145"/>
    </row>
    <row r="279" spans="4:4" x14ac:dyDescent="0.25">
      <c r="D279" s="145"/>
    </row>
    <row r="280" spans="4:4" x14ac:dyDescent="0.25">
      <c r="D280" s="145"/>
    </row>
    <row r="281" spans="4:4" x14ac:dyDescent="0.25">
      <c r="D281" s="145"/>
    </row>
    <row r="282" spans="4:4" x14ac:dyDescent="0.25">
      <c r="D282" s="145"/>
    </row>
    <row r="283" spans="4:4" x14ac:dyDescent="0.25">
      <c r="D283" s="145"/>
    </row>
    <row r="284" spans="4:4" x14ac:dyDescent="0.25">
      <c r="D284" s="145"/>
    </row>
    <row r="285" spans="4:4" x14ac:dyDescent="0.25">
      <c r="D285" s="145"/>
    </row>
    <row r="286" spans="4:4" x14ac:dyDescent="0.25">
      <c r="D286" s="145"/>
    </row>
    <row r="287" spans="4:4" x14ac:dyDescent="0.25">
      <c r="D287" s="145"/>
    </row>
    <row r="288" spans="4:4" x14ac:dyDescent="0.25">
      <c r="D288" s="145"/>
    </row>
    <row r="289" spans="4:4" x14ac:dyDescent="0.25">
      <c r="D289" s="145"/>
    </row>
    <row r="290" spans="4:4" x14ac:dyDescent="0.25">
      <c r="D290" s="145"/>
    </row>
    <row r="291" spans="4:4" x14ac:dyDescent="0.25">
      <c r="D291" s="145"/>
    </row>
    <row r="292" spans="4:4" x14ac:dyDescent="0.25">
      <c r="D292" s="145"/>
    </row>
    <row r="293" spans="4:4" x14ac:dyDescent="0.25">
      <c r="D293" s="145"/>
    </row>
    <row r="294" spans="4:4" x14ac:dyDescent="0.25">
      <c r="D294" s="145"/>
    </row>
    <row r="295" spans="4:4" x14ac:dyDescent="0.25">
      <c r="D295" s="145"/>
    </row>
    <row r="296" spans="4:4" x14ac:dyDescent="0.25">
      <c r="D296" s="145"/>
    </row>
    <row r="297" spans="4:4" x14ac:dyDescent="0.25">
      <c r="D297" s="145"/>
    </row>
    <row r="298" spans="4:4" x14ac:dyDescent="0.25">
      <c r="D298" s="145"/>
    </row>
    <row r="299" spans="4:4" x14ac:dyDescent="0.25">
      <c r="D299" s="145"/>
    </row>
    <row r="300" spans="4:4" x14ac:dyDescent="0.25">
      <c r="D300" s="145"/>
    </row>
    <row r="301" spans="4:4" x14ac:dyDescent="0.25">
      <c r="D301" s="145"/>
    </row>
    <row r="302" spans="4:4" x14ac:dyDescent="0.25">
      <c r="D302" s="145"/>
    </row>
    <row r="303" spans="4:4" x14ac:dyDescent="0.25">
      <c r="D303" s="145"/>
    </row>
    <row r="304" spans="4:4" x14ac:dyDescent="0.25">
      <c r="D304" s="145"/>
    </row>
    <row r="305" spans="4:4" x14ac:dyDescent="0.25">
      <c r="D305" s="145"/>
    </row>
    <row r="306" spans="4:4" x14ac:dyDescent="0.25">
      <c r="D306" s="145"/>
    </row>
    <row r="307" spans="4:4" x14ac:dyDescent="0.25">
      <c r="D307" s="145"/>
    </row>
    <row r="308" spans="4:4" x14ac:dyDescent="0.25">
      <c r="D308" s="145"/>
    </row>
    <row r="309" spans="4:4" x14ac:dyDescent="0.25">
      <c r="D309" s="145"/>
    </row>
    <row r="310" spans="4:4" x14ac:dyDescent="0.25">
      <c r="D310" s="145"/>
    </row>
    <row r="311" spans="4:4" x14ac:dyDescent="0.25">
      <c r="D311" s="145"/>
    </row>
    <row r="312" spans="4:4" x14ac:dyDescent="0.25">
      <c r="D312" s="145"/>
    </row>
    <row r="313" spans="4:4" x14ac:dyDescent="0.25">
      <c r="D313" s="145"/>
    </row>
    <row r="314" spans="4:4" x14ac:dyDescent="0.25">
      <c r="D314" s="145"/>
    </row>
    <row r="315" spans="4:4" x14ac:dyDescent="0.25">
      <c r="D315" s="145"/>
    </row>
    <row r="316" spans="4:4" x14ac:dyDescent="0.25">
      <c r="D316" s="145"/>
    </row>
    <row r="317" spans="4:4" x14ac:dyDescent="0.25">
      <c r="D317" s="145"/>
    </row>
    <row r="318" spans="4:4" x14ac:dyDescent="0.25">
      <c r="D318" s="145"/>
    </row>
    <row r="319" spans="4:4" x14ac:dyDescent="0.25">
      <c r="D319" s="145"/>
    </row>
    <row r="320" spans="4:4" x14ac:dyDescent="0.25">
      <c r="D320" s="145"/>
    </row>
    <row r="321" spans="4:4" x14ac:dyDescent="0.25">
      <c r="D321" s="145"/>
    </row>
    <row r="322" spans="4:4" x14ac:dyDescent="0.25">
      <c r="D322" s="145"/>
    </row>
    <row r="323" spans="4:4" x14ac:dyDescent="0.25">
      <c r="D323" s="145"/>
    </row>
    <row r="324" spans="4:4" x14ac:dyDescent="0.25">
      <c r="D324" s="145"/>
    </row>
    <row r="325" spans="4:4" x14ac:dyDescent="0.25">
      <c r="D325" s="145"/>
    </row>
    <row r="326" spans="4:4" x14ac:dyDescent="0.25">
      <c r="D326" s="145"/>
    </row>
    <row r="327" spans="4:4" x14ac:dyDescent="0.25">
      <c r="D327" s="145"/>
    </row>
    <row r="328" spans="4:4" x14ac:dyDescent="0.25">
      <c r="D328" s="145"/>
    </row>
    <row r="329" spans="4:4" x14ac:dyDescent="0.25">
      <c r="D329" s="145"/>
    </row>
    <row r="330" spans="4:4" x14ac:dyDescent="0.25">
      <c r="D330" s="145"/>
    </row>
    <row r="331" spans="4:4" x14ac:dyDescent="0.25">
      <c r="D331" s="145"/>
    </row>
    <row r="332" spans="4:4" x14ac:dyDescent="0.25">
      <c r="D332" s="145"/>
    </row>
    <row r="333" spans="4:4" x14ac:dyDescent="0.25">
      <c r="D333" s="145"/>
    </row>
    <row r="334" spans="4:4" x14ac:dyDescent="0.25">
      <c r="D334" s="145"/>
    </row>
    <row r="335" spans="4:4" x14ac:dyDescent="0.25">
      <c r="D335" s="145"/>
    </row>
    <row r="336" spans="4:4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28">
    <mergeCell ref="A167:B167"/>
    <mergeCell ref="C10:G10"/>
    <mergeCell ref="C17:G17"/>
    <mergeCell ref="C23:G23"/>
    <mergeCell ref="C24:G24"/>
    <mergeCell ref="C43:G43"/>
    <mergeCell ref="C73:G73"/>
    <mergeCell ref="C52:G52"/>
    <mergeCell ref="C55:G55"/>
    <mergeCell ref="C58:G58"/>
    <mergeCell ref="C61:G61"/>
    <mergeCell ref="C140:G140"/>
    <mergeCell ref="C77:G77"/>
    <mergeCell ref="C83:G83"/>
    <mergeCell ref="C87:G87"/>
    <mergeCell ref="C88:G88"/>
    <mergeCell ref="A1:G1"/>
    <mergeCell ref="C2:G2"/>
    <mergeCell ref="C3:G3"/>
    <mergeCell ref="C4:G4"/>
    <mergeCell ref="C49:G49"/>
    <mergeCell ref="C135:G135"/>
    <mergeCell ref="C136:G136"/>
    <mergeCell ref="C109:G109"/>
    <mergeCell ref="C115:G115"/>
    <mergeCell ref="C116:G116"/>
    <mergeCell ref="C122:G122"/>
    <mergeCell ref="C128:G128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&amp;LSO-05.1 Statické zajištění nemovitostí&amp;C&amp;P/&amp;N&amp;Rkvěten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6" t="s">
        <v>200</v>
      </c>
      <c r="B1" s="256"/>
      <c r="C1" s="256"/>
      <c r="D1" s="256"/>
      <c r="E1" s="256"/>
      <c r="F1" s="256"/>
      <c r="G1" s="256"/>
      <c r="AG1" t="s">
        <v>136</v>
      </c>
    </row>
    <row r="2" spans="1:60" ht="24.9" customHeight="1" x14ac:dyDescent="0.25">
      <c r="A2" s="146" t="s">
        <v>7</v>
      </c>
      <c r="B2" s="72" t="s">
        <v>43</v>
      </c>
      <c r="C2" s="257" t="s">
        <v>44</v>
      </c>
      <c r="D2" s="258"/>
      <c r="E2" s="258"/>
      <c r="F2" s="258"/>
      <c r="G2" s="259"/>
      <c r="AG2" t="s">
        <v>137</v>
      </c>
    </row>
    <row r="3" spans="1:60" ht="24.9" customHeight="1" x14ac:dyDescent="0.25">
      <c r="A3" s="146" t="s">
        <v>8</v>
      </c>
      <c r="B3" s="72" t="s">
        <v>82</v>
      </c>
      <c r="C3" s="257" t="s">
        <v>83</v>
      </c>
      <c r="D3" s="258"/>
      <c r="E3" s="258"/>
      <c r="F3" s="258"/>
      <c r="G3" s="259"/>
      <c r="AC3" s="89" t="s">
        <v>201</v>
      </c>
      <c r="AG3" t="s">
        <v>139</v>
      </c>
    </row>
    <row r="4" spans="1:60" ht="24.9" customHeight="1" x14ac:dyDescent="0.25">
      <c r="A4" s="147" t="s">
        <v>9</v>
      </c>
      <c r="B4" s="148" t="s">
        <v>85</v>
      </c>
      <c r="C4" s="260" t="s">
        <v>86</v>
      </c>
      <c r="D4" s="261"/>
      <c r="E4" s="261"/>
      <c r="F4" s="261"/>
      <c r="G4" s="262"/>
      <c r="AG4" t="s">
        <v>140</v>
      </c>
    </row>
    <row r="5" spans="1:60" x14ac:dyDescent="0.25">
      <c r="D5" s="145"/>
    </row>
    <row r="6" spans="1:60" ht="39.6" x14ac:dyDescent="0.25">
      <c r="A6" s="150" t="s">
        <v>141</v>
      </c>
      <c r="B6" s="152" t="s">
        <v>142</v>
      </c>
      <c r="C6" s="152" t="s">
        <v>143</v>
      </c>
      <c r="D6" s="151" t="s">
        <v>144</v>
      </c>
      <c r="E6" s="150" t="s">
        <v>145</v>
      </c>
      <c r="F6" s="149" t="s">
        <v>146</v>
      </c>
      <c r="G6" s="150" t="s">
        <v>29</v>
      </c>
      <c r="H6" s="153" t="s">
        <v>30</v>
      </c>
      <c r="I6" s="153" t="s">
        <v>147</v>
      </c>
      <c r="J6" s="153" t="s">
        <v>31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152</v>
      </c>
      <c r="P6" s="153" t="s">
        <v>153</v>
      </c>
      <c r="Q6" s="153" t="s">
        <v>154</v>
      </c>
      <c r="R6" s="153" t="s">
        <v>155</v>
      </c>
      <c r="S6" s="153" t="s">
        <v>156</v>
      </c>
      <c r="T6" s="153" t="s">
        <v>157</v>
      </c>
      <c r="U6" s="153" t="s">
        <v>158</v>
      </c>
      <c r="V6" s="153" t="s">
        <v>159</v>
      </c>
      <c r="W6" s="153" t="s">
        <v>160</v>
      </c>
    </row>
    <row r="7" spans="1:60" hidden="1" x14ac:dyDescent="0.25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5">
      <c r="A8" s="165" t="s">
        <v>161</v>
      </c>
      <c r="B8" s="166" t="s">
        <v>91</v>
      </c>
      <c r="C8" s="180" t="s">
        <v>92</v>
      </c>
      <c r="D8" s="167"/>
      <c r="E8" s="168"/>
      <c r="F8" s="169"/>
      <c r="G8" s="169">
        <f>SUMIF(AG9:AG40,"&lt;&gt;NOR",G9:G40)</f>
        <v>0</v>
      </c>
      <c r="H8" s="169"/>
      <c r="I8" s="169">
        <f>SUM(I9:I40)</f>
        <v>0</v>
      </c>
      <c r="J8" s="169"/>
      <c r="K8" s="169">
        <f>SUM(K9:K40)</f>
        <v>0</v>
      </c>
      <c r="L8" s="169"/>
      <c r="M8" s="169">
        <f>SUM(M9:M40)</f>
        <v>0</v>
      </c>
      <c r="N8" s="169"/>
      <c r="O8" s="169">
        <f>SUM(O9:O40)</f>
        <v>0</v>
      </c>
      <c r="P8" s="169"/>
      <c r="Q8" s="169">
        <f>SUM(Q9:Q40)</f>
        <v>0</v>
      </c>
      <c r="R8" s="169"/>
      <c r="S8" s="169"/>
      <c r="T8" s="170"/>
      <c r="U8" s="164"/>
      <c r="V8" s="164">
        <f>SUM(V9:V40)</f>
        <v>245.95</v>
      </c>
      <c r="W8" s="164"/>
      <c r="AG8" t="s">
        <v>162</v>
      </c>
    </row>
    <row r="9" spans="1:60" outlineLevel="1" x14ac:dyDescent="0.25">
      <c r="A9" s="171">
        <v>1</v>
      </c>
      <c r="B9" s="172" t="s">
        <v>1668</v>
      </c>
      <c r="C9" s="181" t="s">
        <v>1669</v>
      </c>
      <c r="D9" s="173" t="s">
        <v>244</v>
      </c>
      <c r="E9" s="174">
        <v>18.5625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205</v>
      </c>
      <c r="S9" s="176" t="s">
        <v>206</v>
      </c>
      <c r="T9" s="177" t="s">
        <v>206</v>
      </c>
      <c r="U9" s="163">
        <v>3.5329999999999999</v>
      </c>
      <c r="V9" s="163">
        <f>ROUND(E9*U9,2)</f>
        <v>65.58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207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63" t="s">
        <v>1670</v>
      </c>
      <c r="D10" s="264"/>
      <c r="E10" s="264"/>
      <c r="F10" s="264"/>
      <c r="G10" s="264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209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254" t="s">
        <v>1671</v>
      </c>
      <c r="D11" s="255"/>
      <c r="E11" s="255"/>
      <c r="F11" s="255"/>
      <c r="G11" s="255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170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92" t="s">
        <v>213</v>
      </c>
      <c r="D12" s="187"/>
      <c r="E12" s="188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212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93" t="s">
        <v>1787</v>
      </c>
      <c r="D13" s="187"/>
      <c r="E13" s="188">
        <v>40.5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212</v>
      </c>
      <c r="AH13" s="154">
        <v>2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93" t="s">
        <v>1788</v>
      </c>
      <c r="D14" s="187"/>
      <c r="E14" s="188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212</v>
      </c>
      <c r="AH14" s="154">
        <v>2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93" t="s">
        <v>1789</v>
      </c>
      <c r="D15" s="187"/>
      <c r="E15" s="188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212</v>
      </c>
      <c r="AH15" s="154">
        <v>2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93" t="s">
        <v>1790</v>
      </c>
      <c r="D16" s="187"/>
      <c r="E16" s="188">
        <v>-6.75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212</v>
      </c>
      <c r="AH16" s="154">
        <v>2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94" t="s">
        <v>287</v>
      </c>
      <c r="D17" s="189"/>
      <c r="E17" s="190">
        <v>33.75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212</v>
      </c>
      <c r="AH17" s="154">
        <v>3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92" t="s">
        <v>217</v>
      </c>
      <c r="D18" s="187"/>
      <c r="E18" s="188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212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61"/>
      <c r="B19" s="162"/>
      <c r="C19" s="191" t="s">
        <v>1791</v>
      </c>
      <c r="D19" s="185"/>
      <c r="E19" s="186">
        <v>18.5625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212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71">
        <v>2</v>
      </c>
      <c r="B20" s="172" t="s">
        <v>1680</v>
      </c>
      <c r="C20" s="181" t="s">
        <v>1681</v>
      </c>
      <c r="D20" s="173" t="s">
        <v>244</v>
      </c>
      <c r="E20" s="174">
        <v>10.125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 t="s">
        <v>166</v>
      </c>
      <c r="T20" s="177">
        <v>17</v>
      </c>
      <c r="U20" s="163">
        <v>0</v>
      </c>
      <c r="V20" s="163">
        <f>ROUND(E20*U20,2)</f>
        <v>0</v>
      </c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207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91" t="s">
        <v>1792</v>
      </c>
      <c r="D21" s="185"/>
      <c r="E21" s="18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212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91" t="s">
        <v>1793</v>
      </c>
      <c r="D22" s="185"/>
      <c r="E22" s="186">
        <v>10.125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212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71">
        <v>3</v>
      </c>
      <c r="B23" s="172" t="s">
        <v>1684</v>
      </c>
      <c r="C23" s="181" t="s">
        <v>1685</v>
      </c>
      <c r="D23" s="173" t="s">
        <v>244</v>
      </c>
      <c r="E23" s="174">
        <v>5.0625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206</v>
      </c>
      <c r="T23" s="177">
        <v>17</v>
      </c>
      <c r="U23" s="163">
        <v>0</v>
      </c>
      <c r="V23" s="163">
        <f>ROUND(E23*U23,2)</f>
        <v>0</v>
      </c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207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91" t="s">
        <v>1792</v>
      </c>
      <c r="D24" s="185"/>
      <c r="E24" s="186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212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91" t="s">
        <v>1794</v>
      </c>
      <c r="D25" s="185"/>
      <c r="E25" s="186">
        <v>5.0625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212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71">
        <v>4</v>
      </c>
      <c r="B26" s="172" t="s">
        <v>1696</v>
      </c>
      <c r="C26" s="181" t="s">
        <v>1697</v>
      </c>
      <c r="D26" s="173" t="s">
        <v>244</v>
      </c>
      <c r="E26" s="174">
        <v>18.5625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205</v>
      </c>
      <c r="S26" s="176" t="s">
        <v>206</v>
      </c>
      <c r="T26" s="177" t="s">
        <v>206</v>
      </c>
      <c r="U26" s="163">
        <v>3.81</v>
      </c>
      <c r="V26" s="163">
        <f>ROUND(E26*U26,2)</f>
        <v>70.72</v>
      </c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207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263" t="s">
        <v>1698</v>
      </c>
      <c r="D27" s="264"/>
      <c r="E27" s="264"/>
      <c r="F27" s="264"/>
      <c r="G27" s="264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209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61"/>
      <c r="B28" s="162"/>
      <c r="C28" s="191" t="s">
        <v>1795</v>
      </c>
      <c r="D28" s="185"/>
      <c r="E28" s="186">
        <v>18.5625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212</v>
      </c>
      <c r="AH28" s="154">
        <v>5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71">
        <v>5</v>
      </c>
      <c r="B29" s="172" t="s">
        <v>1700</v>
      </c>
      <c r="C29" s="181" t="s">
        <v>1701</v>
      </c>
      <c r="D29" s="173" t="s">
        <v>244</v>
      </c>
      <c r="E29" s="174">
        <v>15.1875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205</v>
      </c>
      <c r="S29" s="176" t="s">
        <v>206</v>
      </c>
      <c r="T29" s="177" t="s">
        <v>206</v>
      </c>
      <c r="U29" s="163">
        <v>5.3120000000000003</v>
      </c>
      <c r="V29" s="163">
        <f>ROUND(E29*U29,2)</f>
        <v>80.680000000000007</v>
      </c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207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263" t="s">
        <v>1698</v>
      </c>
      <c r="D30" s="264"/>
      <c r="E30" s="264"/>
      <c r="F30" s="264"/>
      <c r="G30" s="264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209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91" t="s">
        <v>1796</v>
      </c>
      <c r="D31" s="185"/>
      <c r="E31" s="186">
        <v>10.125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212</v>
      </c>
      <c r="AH31" s="154">
        <v>5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91" t="s">
        <v>1797</v>
      </c>
      <c r="D32" s="185"/>
      <c r="E32" s="186">
        <v>5.0625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212</v>
      </c>
      <c r="AH32" s="154">
        <v>5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20.399999999999999" outlineLevel="1" x14ac:dyDescent="0.25">
      <c r="A33" s="171">
        <v>6</v>
      </c>
      <c r="B33" s="172" t="s">
        <v>1798</v>
      </c>
      <c r="C33" s="181" t="s">
        <v>1799</v>
      </c>
      <c r="D33" s="173" t="s">
        <v>244</v>
      </c>
      <c r="E33" s="174">
        <v>33.75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205</v>
      </c>
      <c r="S33" s="176" t="s">
        <v>206</v>
      </c>
      <c r="T33" s="177" t="s">
        <v>206</v>
      </c>
      <c r="U33" s="163">
        <v>0.65200000000000002</v>
      </c>
      <c r="V33" s="163">
        <f>ROUND(E33*U33,2)</f>
        <v>22.01</v>
      </c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207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191" t="s">
        <v>1800</v>
      </c>
      <c r="D34" s="185"/>
      <c r="E34" s="186">
        <v>33.75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212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71">
        <v>7</v>
      </c>
      <c r="B35" s="172" t="s">
        <v>402</v>
      </c>
      <c r="C35" s="181" t="s">
        <v>403</v>
      </c>
      <c r="D35" s="173" t="s">
        <v>244</v>
      </c>
      <c r="E35" s="174">
        <v>33.75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205</v>
      </c>
      <c r="S35" s="176" t="s">
        <v>206</v>
      </c>
      <c r="T35" s="177" t="s">
        <v>206</v>
      </c>
      <c r="U35" s="163">
        <v>0.20200000000000001</v>
      </c>
      <c r="V35" s="163">
        <f>ROUND(E35*U35,2)</f>
        <v>6.82</v>
      </c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207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263" t="s">
        <v>404</v>
      </c>
      <c r="D36" s="264"/>
      <c r="E36" s="264"/>
      <c r="F36" s="264"/>
      <c r="G36" s="264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209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91" t="s">
        <v>1800</v>
      </c>
      <c r="D37" s="185"/>
      <c r="E37" s="186">
        <v>33.75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212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ht="20.399999999999999" outlineLevel="1" x14ac:dyDescent="0.25">
      <c r="A38" s="171">
        <v>8</v>
      </c>
      <c r="B38" s="172" t="s">
        <v>1801</v>
      </c>
      <c r="C38" s="181" t="s">
        <v>1802</v>
      </c>
      <c r="D38" s="173" t="s">
        <v>298</v>
      </c>
      <c r="E38" s="174">
        <v>27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205</v>
      </c>
      <c r="S38" s="176" t="s">
        <v>206</v>
      </c>
      <c r="T38" s="177" t="s">
        <v>206</v>
      </c>
      <c r="U38" s="163">
        <v>5.0000000000000001E-3</v>
      </c>
      <c r="V38" s="163">
        <f>ROUND(E38*U38,2)</f>
        <v>0.14000000000000001</v>
      </c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207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61"/>
      <c r="B39" s="162"/>
      <c r="C39" s="263" t="s">
        <v>1803</v>
      </c>
      <c r="D39" s="264"/>
      <c r="E39" s="264"/>
      <c r="F39" s="264"/>
      <c r="G39" s="264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209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91" t="s">
        <v>1804</v>
      </c>
      <c r="D40" s="185"/>
      <c r="E40" s="186">
        <v>27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212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x14ac:dyDescent="0.25">
      <c r="A41" s="165" t="s">
        <v>161</v>
      </c>
      <c r="B41" s="166" t="s">
        <v>93</v>
      </c>
      <c r="C41" s="180" t="s">
        <v>94</v>
      </c>
      <c r="D41" s="167"/>
      <c r="E41" s="168"/>
      <c r="F41" s="169"/>
      <c r="G41" s="169">
        <f>SUMIF(AG42:AG62,"&lt;&gt;NOR",G42:G62)</f>
        <v>0</v>
      </c>
      <c r="H41" s="169"/>
      <c r="I41" s="169">
        <f>SUM(I42:I62)</f>
        <v>0</v>
      </c>
      <c r="J41" s="169"/>
      <c r="K41" s="169">
        <f>SUM(K42:K62)</f>
        <v>0</v>
      </c>
      <c r="L41" s="169"/>
      <c r="M41" s="169">
        <f>SUM(M42:M62)</f>
        <v>0</v>
      </c>
      <c r="N41" s="169"/>
      <c r="O41" s="169">
        <f>SUM(O42:O62)</f>
        <v>0</v>
      </c>
      <c r="P41" s="169"/>
      <c r="Q41" s="169">
        <f>SUM(Q42:Q62)</f>
        <v>17.96</v>
      </c>
      <c r="R41" s="169"/>
      <c r="S41" s="169"/>
      <c r="T41" s="170"/>
      <c r="U41" s="164"/>
      <c r="V41" s="164">
        <f>SUM(V42:V62)</f>
        <v>21.62</v>
      </c>
      <c r="W41" s="164"/>
      <c r="AG41" t="s">
        <v>162</v>
      </c>
    </row>
    <row r="42" spans="1:60" ht="20.399999999999999" outlineLevel="1" x14ac:dyDescent="0.25">
      <c r="A42" s="171">
        <v>9</v>
      </c>
      <c r="B42" s="172" t="s">
        <v>736</v>
      </c>
      <c r="C42" s="181" t="s">
        <v>737</v>
      </c>
      <c r="D42" s="173" t="s">
        <v>298</v>
      </c>
      <c r="E42" s="174">
        <v>27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</v>
      </c>
      <c r="O42" s="176">
        <f>ROUND(E42*N42,2)</f>
        <v>0</v>
      </c>
      <c r="P42" s="176">
        <v>0.22500000000000001</v>
      </c>
      <c r="Q42" s="176">
        <f>ROUND(E42*P42,2)</f>
        <v>6.08</v>
      </c>
      <c r="R42" s="176" t="s">
        <v>435</v>
      </c>
      <c r="S42" s="176" t="s">
        <v>206</v>
      </c>
      <c r="T42" s="177" t="s">
        <v>206</v>
      </c>
      <c r="U42" s="163">
        <v>0.14199999999999999</v>
      </c>
      <c r="V42" s="163">
        <f>ROUND(E42*U42,2)</f>
        <v>3.83</v>
      </c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207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263" t="s">
        <v>738</v>
      </c>
      <c r="D43" s="264"/>
      <c r="E43" s="264"/>
      <c r="F43" s="264"/>
      <c r="G43" s="264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209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254" t="s">
        <v>1805</v>
      </c>
      <c r="D44" s="255"/>
      <c r="E44" s="255"/>
      <c r="F44" s="255"/>
      <c r="G44" s="255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170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91" t="s">
        <v>1806</v>
      </c>
      <c r="D45" s="185"/>
      <c r="E45" s="186">
        <v>27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212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0.399999999999999" outlineLevel="1" x14ac:dyDescent="0.25">
      <c r="A46" s="171">
        <v>10</v>
      </c>
      <c r="B46" s="172" t="s">
        <v>1807</v>
      </c>
      <c r="C46" s="181" t="s">
        <v>1808</v>
      </c>
      <c r="D46" s="173" t="s">
        <v>298</v>
      </c>
      <c r="E46" s="174">
        <v>27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0</v>
      </c>
      <c r="O46" s="176">
        <f>ROUND(E46*N46,2)</f>
        <v>0</v>
      </c>
      <c r="P46" s="176">
        <v>0.11</v>
      </c>
      <c r="Q46" s="176">
        <f>ROUND(E46*P46,2)</f>
        <v>2.97</v>
      </c>
      <c r="R46" s="176" t="s">
        <v>435</v>
      </c>
      <c r="S46" s="176" t="s">
        <v>206</v>
      </c>
      <c r="T46" s="177" t="s">
        <v>206</v>
      </c>
      <c r="U46" s="163">
        <v>0.1255</v>
      </c>
      <c r="V46" s="163">
        <f>ROUND(E46*U46,2)</f>
        <v>3.39</v>
      </c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207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61"/>
      <c r="B47" s="162"/>
      <c r="C47" s="252" t="s">
        <v>1809</v>
      </c>
      <c r="D47" s="253"/>
      <c r="E47" s="253"/>
      <c r="F47" s="253"/>
      <c r="G47" s="25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170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191" t="s">
        <v>1810</v>
      </c>
      <c r="D48" s="185"/>
      <c r="E48" s="186">
        <v>27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212</v>
      </c>
      <c r="AH48" s="154">
        <v>5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0.399999999999999" outlineLevel="1" x14ac:dyDescent="0.25">
      <c r="A49" s="171">
        <v>11</v>
      </c>
      <c r="B49" s="172" t="s">
        <v>1811</v>
      </c>
      <c r="C49" s="181" t="s">
        <v>1812</v>
      </c>
      <c r="D49" s="173" t="s">
        <v>298</v>
      </c>
      <c r="E49" s="174">
        <v>27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0.33</v>
      </c>
      <c r="Q49" s="176">
        <f>ROUND(E49*P49,2)</f>
        <v>8.91</v>
      </c>
      <c r="R49" s="176" t="s">
        <v>435</v>
      </c>
      <c r="S49" s="176" t="s">
        <v>206</v>
      </c>
      <c r="T49" s="177" t="s">
        <v>206</v>
      </c>
      <c r="U49" s="163">
        <v>0.52649999999999997</v>
      </c>
      <c r="V49" s="163">
        <f>ROUND(E49*U49,2)</f>
        <v>14.22</v>
      </c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207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61"/>
      <c r="B50" s="162"/>
      <c r="C50" s="191" t="s">
        <v>1810</v>
      </c>
      <c r="D50" s="185"/>
      <c r="E50" s="186">
        <v>27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212</v>
      </c>
      <c r="AH50" s="154">
        <v>5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ht="20.399999999999999" outlineLevel="1" x14ac:dyDescent="0.25">
      <c r="A51" s="171">
        <v>12</v>
      </c>
      <c r="B51" s="172" t="s">
        <v>449</v>
      </c>
      <c r="C51" s="181" t="s">
        <v>450</v>
      </c>
      <c r="D51" s="173" t="s">
        <v>451</v>
      </c>
      <c r="E51" s="174">
        <v>17.954999999999998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435</v>
      </c>
      <c r="S51" s="176" t="s">
        <v>206</v>
      </c>
      <c r="T51" s="177" t="s">
        <v>206</v>
      </c>
      <c r="U51" s="163">
        <v>0.01</v>
      </c>
      <c r="V51" s="163">
        <f>ROUND(E51*U51,2)</f>
        <v>0.18</v>
      </c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452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191" t="s">
        <v>453</v>
      </c>
      <c r="D52" s="185"/>
      <c r="E52" s="186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212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91" t="s">
        <v>1813</v>
      </c>
      <c r="D53" s="185"/>
      <c r="E53" s="186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212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61"/>
      <c r="B54" s="162"/>
      <c r="C54" s="191" t="s">
        <v>1814</v>
      </c>
      <c r="D54" s="185"/>
      <c r="E54" s="186">
        <v>17.954999999999998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212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71">
        <v>13</v>
      </c>
      <c r="B55" s="172" t="s">
        <v>456</v>
      </c>
      <c r="C55" s="181" t="s">
        <v>457</v>
      </c>
      <c r="D55" s="173" t="s">
        <v>451</v>
      </c>
      <c r="E55" s="174">
        <v>161.595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435</v>
      </c>
      <c r="S55" s="176" t="s">
        <v>206</v>
      </c>
      <c r="T55" s="177" t="s">
        <v>206</v>
      </c>
      <c r="U55" s="163">
        <v>0</v>
      </c>
      <c r="V55" s="163">
        <f>ROUND(E55*U55,2)</f>
        <v>0</v>
      </c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452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91" t="s">
        <v>453</v>
      </c>
      <c r="D56" s="185"/>
      <c r="E56" s="186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212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91" t="s">
        <v>1813</v>
      </c>
      <c r="D57" s="185"/>
      <c r="E57" s="186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212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91" t="s">
        <v>1815</v>
      </c>
      <c r="D58" s="185"/>
      <c r="E58" s="186">
        <v>161.595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212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71">
        <v>14</v>
      </c>
      <c r="B59" s="172" t="s">
        <v>459</v>
      </c>
      <c r="C59" s="181" t="s">
        <v>460</v>
      </c>
      <c r="D59" s="173" t="s">
        <v>451</v>
      </c>
      <c r="E59" s="174">
        <v>17.954999999999998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 t="s">
        <v>461</v>
      </c>
      <c r="S59" s="176" t="s">
        <v>206</v>
      </c>
      <c r="T59" s="177" t="s">
        <v>206</v>
      </c>
      <c r="U59" s="163">
        <v>0</v>
      </c>
      <c r="V59" s="163">
        <f>ROUND(E59*U59,2)</f>
        <v>0</v>
      </c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452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61"/>
      <c r="B60" s="162"/>
      <c r="C60" s="191" t="s">
        <v>453</v>
      </c>
      <c r="D60" s="185"/>
      <c r="E60" s="186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212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91" t="s">
        <v>1813</v>
      </c>
      <c r="D61" s="185"/>
      <c r="E61" s="186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212</v>
      </c>
      <c r="AH61" s="154">
        <v>0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191" t="s">
        <v>1814</v>
      </c>
      <c r="D62" s="185"/>
      <c r="E62" s="186">
        <v>17.954999999999998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212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x14ac:dyDescent="0.25">
      <c r="A63" s="5"/>
      <c r="B63" s="6"/>
      <c r="C63" s="182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E63">
        <v>15</v>
      </c>
      <c r="AF63">
        <v>21</v>
      </c>
    </row>
    <row r="64" spans="1:60" x14ac:dyDescent="0.25">
      <c r="A64" s="157"/>
      <c r="B64" s="158" t="s">
        <v>29</v>
      </c>
      <c r="C64" s="183"/>
      <c r="D64" s="159"/>
      <c r="E64" s="160"/>
      <c r="F64" s="160"/>
      <c r="G64" s="179">
        <f>G8+G41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f>SUMIF(L7:L62,AE63,G7:G62)</f>
        <v>0</v>
      </c>
      <c r="AF64">
        <f>SUMIF(L7:L62,AF63,G7:G62)</f>
        <v>0</v>
      </c>
      <c r="AG64" t="s">
        <v>197</v>
      </c>
    </row>
    <row r="65" spans="1:33" x14ac:dyDescent="0.25">
      <c r="A65" s="265" t="s">
        <v>666</v>
      </c>
      <c r="B65" s="265"/>
      <c r="C65" s="182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5">
      <c r="A66" s="5"/>
      <c r="B66" s="6" t="s">
        <v>1782</v>
      </c>
      <c r="C66" s="182" t="s">
        <v>1783</v>
      </c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G66" t="s">
        <v>669</v>
      </c>
    </row>
    <row r="67" spans="1:33" x14ac:dyDescent="0.25">
      <c r="A67" s="5"/>
      <c r="B67" s="6" t="s">
        <v>1784</v>
      </c>
      <c r="C67" s="182" t="s">
        <v>1785</v>
      </c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G67" t="s">
        <v>672</v>
      </c>
    </row>
    <row r="68" spans="1:33" x14ac:dyDescent="0.25">
      <c r="A68" s="5"/>
      <c r="B68" s="6"/>
      <c r="C68" s="182" t="s">
        <v>1786</v>
      </c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G68" t="s">
        <v>674</v>
      </c>
    </row>
    <row r="69" spans="1:33" x14ac:dyDescent="0.25">
      <c r="A69" s="5"/>
      <c r="B69" s="6"/>
      <c r="C69" s="182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5">
      <c r="C70" s="184"/>
      <c r="D70" s="145"/>
      <c r="AG70" t="s">
        <v>199</v>
      </c>
    </row>
    <row r="71" spans="1:33" x14ac:dyDescent="0.25">
      <c r="D71" s="145"/>
    </row>
    <row r="72" spans="1:33" x14ac:dyDescent="0.25">
      <c r="D72" s="145"/>
    </row>
    <row r="73" spans="1:33" x14ac:dyDescent="0.25">
      <c r="D73" s="145"/>
    </row>
    <row r="74" spans="1:33" x14ac:dyDescent="0.25">
      <c r="D74" s="145"/>
    </row>
    <row r="75" spans="1:33" x14ac:dyDescent="0.25">
      <c r="D75" s="145"/>
    </row>
    <row r="76" spans="1:33" x14ac:dyDescent="0.25">
      <c r="D76" s="145"/>
    </row>
    <row r="77" spans="1:33" x14ac:dyDescent="0.25">
      <c r="D77" s="145"/>
    </row>
    <row r="78" spans="1:33" x14ac:dyDescent="0.25">
      <c r="D78" s="145"/>
    </row>
    <row r="79" spans="1:33" x14ac:dyDescent="0.25">
      <c r="D79" s="145"/>
    </row>
    <row r="80" spans="1:33" x14ac:dyDescent="0.25">
      <c r="D80" s="145"/>
    </row>
    <row r="81" spans="4:4" x14ac:dyDescent="0.25">
      <c r="D81" s="145"/>
    </row>
    <row r="82" spans="4:4" x14ac:dyDescent="0.25">
      <c r="D82" s="145"/>
    </row>
    <row r="83" spans="4:4" x14ac:dyDescent="0.25">
      <c r="D83" s="145"/>
    </row>
    <row r="84" spans="4:4" x14ac:dyDescent="0.25">
      <c r="D84" s="145"/>
    </row>
    <row r="85" spans="4:4" x14ac:dyDescent="0.25">
      <c r="D85" s="145"/>
    </row>
    <row r="86" spans="4:4" x14ac:dyDescent="0.25">
      <c r="D86" s="145"/>
    </row>
    <row r="87" spans="4:4" x14ac:dyDescent="0.25">
      <c r="D87" s="145"/>
    </row>
    <row r="88" spans="4:4" x14ac:dyDescent="0.25">
      <c r="D88" s="145"/>
    </row>
    <row r="89" spans="4:4" x14ac:dyDescent="0.25">
      <c r="D89" s="145"/>
    </row>
    <row r="90" spans="4:4" x14ac:dyDescent="0.25">
      <c r="D90" s="145"/>
    </row>
    <row r="91" spans="4:4" x14ac:dyDescent="0.25">
      <c r="D91" s="145"/>
    </row>
    <row r="92" spans="4:4" x14ac:dyDescent="0.25">
      <c r="D92" s="145"/>
    </row>
    <row r="93" spans="4:4" x14ac:dyDescent="0.25">
      <c r="D93" s="145"/>
    </row>
    <row r="94" spans="4:4" x14ac:dyDescent="0.25">
      <c r="D94" s="145"/>
    </row>
    <row r="95" spans="4:4" x14ac:dyDescent="0.25">
      <c r="D95" s="145"/>
    </row>
    <row r="96" spans="4:4" x14ac:dyDescent="0.25">
      <c r="D96" s="145"/>
    </row>
    <row r="97" spans="4:4" x14ac:dyDescent="0.25">
      <c r="D97" s="145"/>
    </row>
    <row r="98" spans="4:4" x14ac:dyDescent="0.25">
      <c r="D98" s="145"/>
    </row>
    <row r="99" spans="4:4" x14ac:dyDescent="0.25">
      <c r="D99" s="145"/>
    </row>
    <row r="100" spans="4:4" x14ac:dyDescent="0.25">
      <c r="D100" s="145"/>
    </row>
    <row r="101" spans="4:4" x14ac:dyDescent="0.25">
      <c r="D101" s="145"/>
    </row>
    <row r="102" spans="4:4" x14ac:dyDescent="0.25">
      <c r="D102" s="145"/>
    </row>
    <row r="103" spans="4:4" x14ac:dyDescent="0.25">
      <c r="D103" s="145"/>
    </row>
    <row r="104" spans="4:4" x14ac:dyDescent="0.25">
      <c r="D104" s="145"/>
    </row>
    <row r="105" spans="4:4" x14ac:dyDescent="0.25">
      <c r="D105" s="145"/>
    </row>
    <row r="106" spans="4:4" x14ac:dyDescent="0.25">
      <c r="D106" s="145"/>
    </row>
    <row r="107" spans="4:4" x14ac:dyDescent="0.25">
      <c r="D107" s="145"/>
    </row>
    <row r="108" spans="4:4" x14ac:dyDescent="0.25">
      <c r="D108" s="145"/>
    </row>
    <row r="109" spans="4:4" x14ac:dyDescent="0.25">
      <c r="D109" s="145"/>
    </row>
    <row r="110" spans="4:4" x14ac:dyDescent="0.25">
      <c r="D110" s="145"/>
    </row>
    <row r="111" spans="4:4" x14ac:dyDescent="0.25">
      <c r="D111" s="145"/>
    </row>
    <row r="112" spans="4:4" x14ac:dyDescent="0.25">
      <c r="D112" s="145"/>
    </row>
    <row r="113" spans="4:4" x14ac:dyDescent="0.25">
      <c r="D113" s="145"/>
    </row>
    <row r="114" spans="4:4" x14ac:dyDescent="0.25">
      <c r="D114" s="145"/>
    </row>
    <row r="115" spans="4:4" x14ac:dyDescent="0.25">
      <c r="D115" s="145"/>
    </row>
    <row r="116" spans="4:4" x14ac:dyDescent="0.25">
      <c r="D116" s="145"/>
    </row>
    <row r="117" spans="4:4" x14ac:dyDescent="0.25">
      <c r="D117" s="145"/>
    </row>
    <row r="118" spans="4:4" x14ac:dyDescent="0.25">
      <c r="D118" s="145"/>
    </row>
    <row r="119" spans="4:4" x14ac:dyDescent="0.25">
      <c r="D119" s="145"/>
    </row>
    <row r="120" spans="4:4" x14ac:dyDescent="0.25">
      <c r="D120" s="145"/>
    </row>
    <row r="121" spans="4:4" x14ac:dyDescent="0.25">
      <c r="D121" s="145"/>
    </row>
    <row r="122" spans="4:4" x14ac:dyDescent="0.25">
      <c r="D122" s="145"/>
    </row>
    <row r="123" spans="4:4" x14ac:dyDescent="0.25">
      <c r="D123" s="145"/>
    </row>
    <row r="124" spans="4:4" x14ac:dyDescent="0.25">
      <c r="D124" s="145"/>
    </row>
    <row r="125" spans="4:4" x14ac:dyDescent="0.25">
      <c r="D125" s="145"/>
    </row>
    <row r="126" spans="4:4" x14ac:dyDescent="0.25">
      <c r="D126" s="145"/>
    </row>
    <row r="127" spans="4:4" x14ac:dyDescent="0.25">
      <c r="D127" s="145"/>
    </row>
    <row r="128" spans="4:4" x14ac:dyDescent="0.25">
      <c r="D128" s="145"/>
    </row>
    <row r="129" spans="4:4" x14ac:dyDescent="0.25">
      <c r="D129" s="145"/>
    </row>
    <row r="130" spans="4:4" x14ac:dyDescent="0.25">
      <c r="D130" s="145"/>
    </row>
    <row r="131" spans="4:4" x14ac:dyDescent="0.25">
      <c r="D131" s="145"/>
    </row>
    <row r="132" spans="4:4" x14ac:dyDescent="0.25">
      <c r="D132" s="145"/>
    </row>
    <row r="133" spans="4:4" x14ac:dyDescent="0.25">
      <c r="D133" s="145"/>
    </row>
    <row r="134" spans="4:4" x14ac:dyDescent="0.25">
      <c r="D134" s="145"/>
    </row>
    <row r="135" spans="4:4" x14ac:dyDescent="0.25">
      <c r="D135" s="145"/>
    </row>
    <row r="136" spans="4:4" x14ac:dyDescent="0.25">
      <c r="D136" s="145"/>
    </row>
    <row r="137" spans="4:4" x14ac:dyDescent="0.25">
      <c r="D137" s="145"/>
    </row>
    <row r="138" spans="4:4" x14ac:dyDescent="0.25">
      <c r="D138" s="145"/>
    </row>
    <row r="139" spans="4:4" x14ac:dyDescent="0.25">
      <c r="D139" s="145"/>
    </row>
    <row r="140" spans="4:4" x14ac:dyDescent="0.25">
      <c r="D140" s="145"/>
    </row>
    <row r="141" spans="4:4" x14ac:dyDescent="0.25">
      <c r="D141" s="145"/>
    </row>
    <row r="142" spans="4:4" x14ac:dyDescent="0.25">
      <c r="D142" s="145"/>
    </row>
    <row r="143" spans="4:4" x14ac:dyDescent="0.25">
      <c r="D143" s="145"/>
    </row>
    <row r="144" spans="4:4" x14ac:dyDescent="0.25">
      <c r="D144" s="145"/>
    </row>
    <row r="145" spans="4:4" x14ac:dyDescent="0.25">
      <c r="D145" s="145"/>
    </row>
    <row r="146" spans="4:4" x14ac:dyDescent="0.25">
      <c r="D146" s="145"/>
    </row>
    <row r="147" spans="4:4" x14ac:dyDescent="0.25">
      <c r="D147" s="145"/>
    </row>
    <row r="148" spans="4:4" x14ac:dyDescent="0.25">
      <c r="D148" s="145"/>
    </row>
    <row r="149" spans="4:4" x14ac:dyDescent="0.25">
      <c r="D149" s="145"/>
    </row>
    <row r="150" spans="4:4" x14ac:dyDescent="0.25">
      <c r="D150" s="145"/>
    </row>
    <row r="151" spans="4:4" x14ac:dyDescent="0.25">
      <c r="D151" s="145"/>
    </row>
    <row r="152" spans="4:4" x14ac:dyDescent="0.25">
      <c r="D152" s="145"/>
    </row>
    <row r="153" spans="4:4" x14ac:dyDescent="0.25">
      <c r="D153" s="145"/>
    </row>
    <row r="154" spans="4:4" x14ac:dyDescent="0.25">
      <c r="D154" s="145"/>
    </row>
    <row r="155" spans="4:4" x14ac:dyDescent="0.25">
      <c r="D155" s="145"/>
    </row>
    <row r="156" spans="4:4" x14ac:dyDescent="0.25">
      <c r="D156" s="145"/>
    </row>
    <row r="157" spans="4:4" x14ac:dyDescent="0.25">
      <c r="D157" s="145"/>
    </row>
    <row r="158" spans="4:4" x14ac:dyDescent="0.25">
      <c r="D158" s="145"/>
    </row>
    <row r="159" spans="4:4" x14ac:dyDescent="0.25">
      <c r="D159" s="145"/>
    </row>
    <row r="160" spans="4:4" x14ac:dyDescent="0.25">
      <c r="D160" s="145"/>
    </row>
    <row r="161" spans="4:4" x14ac:dyDescent="0.25">
      <c r="D161" s="145"/>
    </row>
    <row r="162" spans="4:4" x14ac:dyDescent="0.25">
      <c r="D162" s="145"/>
    </row>
    <row r="163" spans="4:4" x14ac:dyDescent="0.25">
      <c r="D163" s="145"/>
    </row>
    <row r="164" spans="4:4" x14ac:dyDescent="0.25">
      <c r="D164" s="145"/>
    </row>
    <row r="165" spans="4:4" x14ac:dyDescent="0.25">
      <c r="D165" s="145"/>
    </row>
    <row r="166" spans="4:4" x14ac:dyDescent="0.25">
      <c r="D166" s="145"/>
    </row>
    <row r="167" spans="4:4" x14ac:dyDescent="0.25">
      <c r="D167" s="145"/>
    </row>
    <row r="168" spans="4:4" x14ac:dyDescent="0.25">
      <c r="D168" s="145"/>
    </row>
    <row r="169" spans="4:4" x14ac:dyDescent="0.25">
      <c r="D169" s="145"/>
    </row>
    <row r="170" spans="4:4" x14ac:dyDescent="0.25">
      <c r="D170" s="145"/>
    </row>
    <row r="171" spans="4:4" x14ac:dyDescent="0.25">
      <c r="D171" s="145"/>
    </row>
    <row r="172" spans="4:4" x14ac:dyDescent="0.25">
      <c r="D172" s="145"/>
    </row>
    <row r="173" spans="4:4" x14ac:dyDescent="0.25">
      <c r="D173" s="145"/>
    </row>
    <row r="174" spans="4:4" x14ac:dyDescent="0.25">
      <c r="D174" s="145"/>
    </row>
    <row r="175" spans="4:4" x14ac:dyDescent="0.25">
      <c r="D175" s="145"/>
    </row>
    <row r="176" spans="4:4" x14ac:dyDescent="0.25">
      <c r="D176" s="145"/>
    </row>
    <row r="177" spans="4:4" x14ac:dyDescent="0.25">
      <c r="D177" s="145"/>
    </row>
    <row r="178" spans="4:4" x14ac:dyDescent="0.25">
      <c r="D178" s="145"/>
    </row>
    <row r="179" spans="4:4" x14ac:dyDescent="0.25">
      <c r="D179" s="145"/>
    </row>
    <row r="180" spans="4:4" x14ac:dyDescent="0.25">
      <c r="D180" s="145"/>
    </row>
    <row r="181" spans="4:4" x14ac:dyDescent="0.25">
      <c r="D181" s="145"/>
    </row>
    <row r="182" spans="4:4" x14ac:dyDescent="0.25">
      <c r="D182" s="145"/>
    </row>
    <row r="183" spans="4:4" x14ac:dyDescent="0.25">
      <c r="D183" s="145"/>
    </row>
    <row r="184" spans="4:4" x14ac:dyDescent="0.25">
      <c r="D184" s="145"/>
    </row>
    <row r="185" spans="4:4" x14ac:dyDescent="0.25">
      <c r="D185" s="145"/>
    </row>
    <row r="186" spans="4:4" x14ac:dyDescent="0.25">
      <c r="D186" s="145"/>
    </row>
    <row r="187" spans="4:4" x14ac:dyDescent="0.25">
      <c r="D187" s="145"/>
    </row>
    <row r="188" spans="4:4" x14ac:dyDescent="0.25">
      <c r="D188" s="145"/>
    </row>
    <row r="189" spans="4:4" x14ac:dyDescent="0.25">
      <c r="D189" s="145"/>
    </row>
    <row r="190" spans="4:4" x14ac:dyDescent="0.25">
      <c r="D190" s="145"/>
    </row>
    <row r="191" spans="4:4" x14ac:dyDescent="0.25">
      <c r="D191" s="145"/>
    </row>
    <row r="192" spans="4:4" x14ac:dyDescent="0.25">
      <c r="D192" s="145"/>
    </row>
    <row r="193" spans="4:4" x14ac:dyDescent="0.25">
      <c r="D193" s="145"/>
    </row>
    <row r="194" spans="4:4" x14ac:dyDescent="0.25">
      <c r="D194" s="145"/>
    </row>
    <row r="195" spans="4:4" x14ac:dyDescent="0.25">
      <c r="D195" s="145"/>
    </row>
    <row r="196" spans="4:4" x14ac:dyDescent="0.25">
      <c r="D196" s="145"/>
    </row>
    <row r="197" spans="4:4" x14ac:dyDescent="0.25">
      <c r="D197" s="145"/>
    </row>
    <row r="198" spans="4:4" x14ac:dyDescent="0.25">
      <c r="D198" s="145"/>
    </row>
    <row r="199" spans="4:4" x14ac:dyDescent="0.25">
      <c r="D199" s="145"/>
    </row>
    <row r="200" spans="4:4" x14ac:dyDescent="0.25">
      <c r="D200" s="145"/>
    </row>
    <row r="201" spans="4:4" x14ac:dyDescent="0.25">
      <c r="D201" s="145"/>
    </row>
    <row r="202" spans="4:4" x14ac:dyDescent="0.25">
      <c r="D202" s="145"/>
    </row>
    <row r="203" spans="4:4" x14ac:dyDescent="0.25">
      <c r="D203" s="145"/>
    </row>
    <row r="204" spans="4:4" x14ac:dyDescent="0.25">
      <c r="D204" s="145"/>
    </row>
    <row r="205" spans="4:4" x14ac:dyDescent="0.25">
      <c r="D205" s="145"/>
    </row>
    <row r="206" spans="4:4" x14ac:dyDescent="0.25">
      <c r="D206" s="145"/>
    </row>
    <row r="207" spans="4:4" x14ac:dyDescent="0.25">
      <c r="D207" s="145"/>
    </row>
    <row r="208" spans="4:4" x14ac:dyDescent="0.25">
      <c r="D208" s="145"/>
    </row>
    <row r="209" spans="4:4" x14ac:dyDescent="0.25">
      <c r="D209" s="145"/>
    </row>
    <row r="210" spans="4:4" x14ac:dyDescent="0.25">
      <c r="D210" s="145"/>
    </row>
    <row r="211" spans="4:4" x14ac:dyDescent="0.25">
      <c r="D211" s="145"/>
    </row>
    <row r="212" spans="4:4" x14ac:dyDescent="0.25">
      <c r="D212" s="145"/>
    </row>
    <row r="213" spans="4:4" x14ac:dyDescent="0.25">
      <c r="D213" s="145"/>
    </row>
    <row r="214" spans="4:4" x14ac:dyDescent="0.25">
      <c r="D214" s="145"/>
    </row>
    <row r="215" spans="4:4" x14ac:dyDescent="0.25">
      <c r="D215" s="145"/>
    </row>
    <row r="216" spans="4:4" x14ac:dyDescent="0.25">
      <c r="D216" s="145"/>
    </row>
    <row r="217" spans="4:4" x14ac:dyDescent="0.25">
      <c r="D217" s="145"/>
    </row>
    <row r="218" spans="4:4" x14ac:dyDescent="0.25">
      <c r="D218" s="145"/>
    </row>
    <row r="219" spans="4:4" x14ac:dyDescent="0.25">
      <c r="D219" s="145"/>
    </row>
    <row r="220" spans="4:4" x14ac:dyDescent="0.25">
      <c r="D220" s="145"/>
    </row>
    <row r="221" spans="4:4" x14ac:dyDescent="0.25">
      <c r="D221" s="145"/>
    </row>
    <row r="222" spans="4:4" x14ac:dyDescent="0.25">
      <c r="D222" s="145"/>
    </row>
    <row r="223" spans="4:4" x14ac:dyDescent="0.25">
      <c r="D223" s="145"/>
    </row>
    <row r="224" spans="4:4" x14ac:dyDescent="0.25">
      <c r="D224" s="145"/>
    </row>
    <row r="225" spans="4:4" x14ac:dyDescent="0.25">
      <c r="D225" s="145"/>
    </row>
    <row r="226" spans="4:4" x14ac:dyDescent="0.25">
      <c r="D226" s="145"/>
    </row>
    <row r="227" spans="4:4" x14ac:dyDescent="0.25">
      <c r="D227" s="145"/>
    </row>
    <row r="228" spans="4:4" x14ac:dyDescent="0.25">
      <c r="D228" s="145"/>
    </row>
    <row r="229" spans="4:4" x14ac:dyDescent="0.25">
      <c r="D229" s="145"/>
    </row>
    <row r="230" spans="4:4" x14ac:dyDescent="0.25">
      <c r="D230" s="145"/>
    </row>
    <row r="231" spans="4:4" x14ac:dyDescent="0.25">
      <c r="D231" s="145"/>
    </row>
    <row r="232" spans="4:4" x14ac:dyDescent="0.25">
      <c r="D232" s="145"/>
    </row>
    <row r="233" spans="4:4" x14ac:dyDescent="0.25">
      <c r="D233" s="145"/>
    </row>
    <row r="234" spans="4:4" x14ac:dyDescent="0.25">
      <c r="D234" s="145"/>
    </row>
    <row r="235" spans="4:4" x14ac:dyDescent="0.25">
      <c r="D235" s="145"/>
    </row>
    <row r="236" spans="4:4" x14ac:dyDescent="0.25">
      <c r="D236" s="145"/>
    </row>
    <row r="237" spans="4:4" x14ac:dyDescent="0.25">
      <c r="D237" s="145"/>
    </row>
    <row r="238" spans="4:4" x14ac:dyDescent="0.25">
      <c r="D238" s="145"/>
    </row>
    <row r="239" spans="4:4" x14ac:dyDescent="0.25">
      <c r="D239" s="145"/>
    </row>
    <row r="240" spans="4:4" x14ac:dyDescent="0.25">
      <c r="D240" s="145"/>
    </row>
    <row r="241" spans="4:4" x14ac:dyDescent="0.25">
      <c r="D241" s="145"/>
    </row>
    <row r="242" spans="4:4" x14ac:dyDescent="0.25">
      <c r="D242" s="145"/>
    </row>
    <row r="243" spans="4:4" x14ac:dyDescent="0.25">
      <c r="D243" s="145"/>
    </row>
    <row r="244" spans="4:4" x14ac:dyDescent="0.25">
      <c r="D244" s="145"/>
    </row>
    <row r="245" spans="4:4" x14ac:dyDescent="0.25">
      <c r="D245" s="145"/>
    </row>
    <row r="246" spans="4:4" x14ac:dyDescent="0.25">
      <c r="D246" s="145"/>
    </row>
    <row r="247" spans="4:4" x14ac:dyDescent="0.25">
      <c r="D247" s="145"/>
    </row>
    <row r="248" spans="4:4" x14ac:dyDescent="0.25">
      <c r="D248" s="145"/>
    </row>
    <row r="249" spans="4:4" x14ac:dyDescent="0.25">
      <c r="D249" s="145"/>
    </row>
    <row r="250" spans="4:4" x14ac:dyDescent="0.25">
      <c r="D250" s="145"/>
    </row>
    <row r="251" spans="4:4" x14ac:dyDescent="0.25">
      <c r="D251" s="145"/>
    </row>
    <row r="252" spans="4:4" x14ac:dyDescent="0.25">
      <c r="D252" s="145"/>
    </row>
    <row r="253" spans="4:4" x14ac:dyDescent="0.25">
      <c r="D253" s="145"/>
    </row>
    <row r="254" spans="4:4" x14ac:dyDescent="0.25">
      <c r="D254" s="145"/>
    </row>
    <row r="255" spans="4:4" x14ac:dyDescent="0.25">
      <c r="D255" s="145"/>
    </row>
    <row r="256" spans="4:4" x14ac:dyDescent="0.25">
      <c r="D256" s="145"/>
    </row>
    <row r="257" spans="4:4" x14ac:dyDescent="0.25">
      <c r="D257" s="145"/>
    </row>
    <row r="258" spans="4:4" x14ac:dyDescent="0.25">
      <c r="D258" s="145"/>
    </row>
    <row r="259" spans="4:4" x14ac:dyDescent="0.25">
      <c r="D259" s="145"/>
    </row>
    <row r="260" spans="4:4" x14ac:dyDescent="0.25">
      <c r="D260" s="145"/>
    </row>
    <row r="261" spans="4:4" x14ac:dyDescent="0.25">
      <c r="D261" s="145"/>
    </row>
    <row r="262" spans="4:4" x14ac:dyDescent="0.25">
      <c r="D262" s="145"/>
    </row>
    <row r="263" spans="4:4" x14ac:dyDescent="0.25">
      <c r="D263" s="145"/>
    </row>
    <row r="264" spans="4:4" x14ac:dyDescent="0.25">
      <c r="D264" s="145"/>
    </row>
    <row r="265" spans="4:4" x14ac:dyDescent="0.25">
      <c r="D265" s="145"/>
    </row>
    <row r="266" spans="4:4" x14ac:dyDescent="0.25">
      <c r="D266" s="145"/>
    </row>
    <row r="267" spans="4:4" x14ac:dyDescent="0.25">
      <c r="D267" s="145"/>
    </row>
    <row r="268" spans="4:4" x14ac:dyDescent="0.25">
      <c r="D268" s="145"/>
    </row>
    <row r="269" spans="4:4" x14ac:dyDescent="0.25">
      <c r="D269" s="145"/>
    </row>
    <row r="270" spans="4:4" x14ac:dyDescent="0.25">
      <c r="D270" s="145"/>
    </row>
    <row r="271" spans="4:4" x14ac:dyDescent="0.25">
      <c r="D271" s="145"/>
    </row>
    <row r="272" spans="4:4" x14ac:dyDescent="0.25">
      <c r="D272" s="145"/>
    </row>
    <row r="273" spans="4:4" x14ac:dyDescent="0.25">
      <c r="D273" s="145"/>
    </row>
    <row r="274" spans="4:4" x14ac:dyDescent="0.25">
      <c r="D274" s="145"/>
    </row>
    <row r="275" spans="4:4" x14ac:dyDescent="0.25">
      <c r="D275" s="145"/>
    </row>
    <row r="276" spans="4:4" x14ac:dyDescent="0.25">
      <c r="D276" s="145"/>
    </row>
    <row r="277" spans="4:4" x14ac:dyDescent="0.25">
      <c r="D277" s="145"/>
    </row>
    <row r="278" spans="4:4" x14ac:dyDescent="0.25">
      <c r="D278" s="145"/>
    </row>
    <row r="279" spans="4:4" x14ac:dyDescent="0.25">
      <c r="D279" s="145"/>
    </row>
    <row r="280" spans="4:4" x14ac:dyDescent="0.25">
      <c r="D280" s="145"/>
    </row>
    <row r="281" spans="4:4" x14ac:dyDescent="0.25">
      <c r="D281" s="145"/>
    </row>
    <row r="282" spans="4:4" x14ac:dyDescent="0.25">
      <c r="D282" s="145"/>
    </row>
    <row r="283" spans="4:4" x14ac:dyDescent="0.25">
      <c r="D283" s="145"/>
    </row>
    <row r="284" spans="4:4" x14ac:dyDescent="0.25">
      <c r="D284" s="145"/>
    </row>
    <row r="285" spans="4:4" x14ac:dyDescent="0.25">
      <c r="D285" s="145"/>
    </row>
    <row r="286" spans="4:4" x14ac:dyDescent="0.25">
      <c r="D286" s="145"/>
    </row>
    <row r="287" spans="4:4" x14ac:dyDescent="0.25">
      <c r="D287" s="145"/>
    </row>
    <row r="288" spans="4:4" x14ac:dyDescent="0.25">
      <c r="D288" s="145"/>
    </row>
    <row r="289" spans="4:4" x14ac:dyDescent="0.25">
      <c r="D289" s="145"/>
    </row>
    <row r="290" spans="4:4" x14ac:dyDescent="0.25">
      <c r="D290" s="145"/>
    </row>
    <row r="291" spans="4:4" x14ac:dyDescent="0.25">
      <c r="D291" s="145"/>
    </row>
    <row r="292" spans="4:4" x14ac:dyDescent="0.25">
      <c r="D292" s="145"/>
    </row>
    <row r="293" spans="4:4" x14ac:dyDescent="0.25">
      <c r="D293" s="145"/>
    </row>
    <row r="294" spans="4:4" x14ac:dyDescent="0.25">
      <c r="D294" s="145"/>
    </row>
    <row r="295" spans="4:4" x14ac:dyDescent="0.25">
      <c r="D295" s="145"/>
    </row>
    <row r="296" spans="4:4" x14ac:dyDescent="0.25">
      <c r="D296" s="145"/>
    </row>
    <row r="297" spans="4:4" x14ac:dyDescent="0.25">
      <c r="D297" s="145"/>
    </row>
    <row r="298" spans="4:4" x14ac:dyDescent="0.25">
      <c r="D298" s="145"/>
    </row>
    <row r="299" spans="4:4" x14ac:dyDescent="0.25">
      <c r="D299" s="145"/>
    </row>
    <row r="300" spans="4:4" x14ac:dyDescent="0.25">
      <c r="D300" s="145"/>
    </row>
    <row r="301" spans="4:4" x14ac:dyDescent="0.25">
      <c r="D301" s="145"/>
    </row>
    <row r="302" spans="4:4" x14ac:dyDescent="0.25">
      <c r="D302" s="145"/>
    </row>
    <row r="303" spans="4:4" x14ac:dyDescent="0.25">
      <c r="D303" s="145"/>
    </row>
    <row r="304" spans="4:4" x14ac:dyDescent="0.25">
      <c r="D304" s="145"/>
    </row>
    <row r="305" spans="4:4" x14ac:dyDescent="0.25">
      <c r="D305" s="145"/>
    </row>
    <row r="306" spans="4:4" x14ac:dyDescent="0.25">
      <c r="D306" s="145"/>
    </row>
    <row r="307" spans="4:4" x14ac:dyDescent="0.25">
      <c r="D307" s="145"/>
    </row>
    <row r="308" spans="4:4" x14ac:dyDescent="0.25">
      <c r="D308" s="145"/>
    </row>
    <row r="309" spans="4:4" x14ac:dyDescent="0.25">
      <c r="D309" s="145"/>
    </row>
    <row r="310" spans="4:4" x14ac:dyDescent="0.25">
      <c r="D310" s="145"/>
    </row>
    <row r="311" spans="4:4" x14ac:dyDescent="0.25">
      <c r="D311" s="145"/>
    </row>
    <row r="312" spans="4:4" x14ac:dyDescent="0.25">
      <c r="D312" s="145"/>
    </row>
    <row r="313" spans="4:4" x14ac:dyDescent="0.25">
      <c r="D313" s="145"/>
    </row>
    <row r="314" spans="4:4" x14ac:dyDescent="0.25">
      <c r="D314" s="145"/>
    </row>
    <row r="315" spans="4:4" x14ac:dyDescent="0.25">
      <c r="D315" s="145"/>
    </row>
    <row r="316" spans="4:4" x14ac:dyDescent="0.25">
      <c r="D316" s="145"/>
    </row>
    <row r="317" spans="4:4" x14ac:dyDescent="0.25">
      <c r="D317" s="145"/>
    </row>
    <row r="318" spans="4:4" x14ac:dyDescent="0.25">
      <c r="D318" s="145"/>
    </row>
    <row r="319" spans="4:4" x14ac:dyDescent="0.25">
      <c r="D319" s="145"/>
    </row>
    <row r="320" spans="4:4" x14ac:dyDescent="0.25">
      <c r="D320" s="145"/>
    </row>
    <row r="321" spans="4:4" x14ac:dyDescent="0.25">
      <c r="D321" s="145"/>
    </row>
    <row r="322" spans="4:4" x14ac:dyDescent="0.25">
      <c r="D322" s="145"/>
    </row>
    <row r="323" spans="4:4" x14ac:dyDescent="0.25">
      <c r="D323" s="145"/>
    </row>
    <row r="324" spans="4:4" x14ac:dyDescent="0.25">
      <c r="D324" s="145"/>
    </row>
    <row r="325" spans="4:4" x14ac:dyDescent="0.25">
      <c r="D325" s="145"/>
    </row>
    <row r="326" spans="4:4" x14ac:dyDescent="0.25">
      <c r="D326" s="145"/>
    </row>
    <row r="327" spans="4:4" x14ac:dyDescent="0.25">
      <c r="D327" s="145"/>
    </row>
    <row r="328" spans="4:4" x14ac:dyDescent="0.25">
      <c r="D328" s="145"/>
    </row>
    <row r="329" spans="4:4" x14ac:dyDescent="0.25">
      <c r="D329" s="145"/>
    </row>
    <row r="330" spans="4:4" x14ac:dyDescent="0.25">
      <c r="D330" s="145"/>
    </row>
    <row r="331" spans="4:4" x14ac:dyDescent="0.25">
      <c r="D331" s="145"/>
    </row>
    <row r="332" spans="4:4" x14ac:dyDescent="0.25">
      <c r="D332" s="145"/>
    </row>
    <row r="333" spans="4:4" x14ac:dyDescent="0.25">
      <c r="D333" s="145"/>
    </row>
    <row r="334" spans="4:4" x14ac:dyDescent="0.25">
      <c r="D334" s="145"/>
    </row>
    <row r="335" spans="4:4" x14ac:dyDescent="0.25">
      <c r="D335" s="145"/>
    </row>
    <row r="336" spans="4:4" x14ac:dyDescent="0.25">
      <c r="D336" s="145"/>
    </row>
    <row r="337" spans="4:4" x14ac:dyDescent="0.25">
      <c r="D337" s="145"/>
    </row>
    <row r="338" spans="4:4" x14ac:dyDescent="0.25">
      <c r="D338" s="145"/>
    </row>
    <row r="339" spans="4:4" x14ac:dyDescent="0.25">
      <c r="D339" s="145"/>
    </row>
    <row r="340" spans="4:4" x14ac:dyDescent="0.25">
      <c r="D340" s="145"/>
    </row>
    <row r="341" spans="4:4" x14ac:dyDescent="0.25">
      <c r="D341" s="145"/>
    </row>
    <row r="342" spans="4:4" x14ac:dyDescent="0.25">
      <c r="D342" s="145"/>
    </row>
    <row r="343" spans="4:4" x14ac:dyDescent="0.25">
      <c r="D343" s="145"/>
    </row>
    <row r="344" spans="4:4" x14ac:dyDescent="0.25">
      <c r="D344" s="145"/>
    </row>
    <row r="345" spans="4:4" x14ac:dyDescent="0.25">
      <c r="D345" s="145"/>
    </row>
    <row r="346" spans="4:4" x14ac:dyDescent="0.25">
      <c r="D346" s="145"/>
    </row>
    <row r="347" spans="4:4" x14ac:dyDescent="0.25">
      <c r="D347" s="145"/>
    </row>
    <row r="348" spans="4:4" x14ac:dyDescent="0.25">
      <c r="D348" s="145"/>
    </row>
    <row r="349" spans="4:4" x14ac:dyDescent="0.25">
      <c r="D349" s="145"/>
    </row>
    <row r="350" spans="4:4" x14ac:dyDescent="0.25">
      <c r="D350" s="145"/>
    </row>
    <row r="351" spans="4:4" x14ac:dyDescent="0.25">
      <c r="D351" s="145"/>
    </row>
    <row r="352" spans="4:4" x14ac:dyDescent="0.25">
      <c r="D352" s="145"/>
    </row>
    <row r="353" spans="4:4" x14ac:dyDescent="0.25">
      <c r="D353" s="145"/>
    </row>
    <row r="354" spans="4:4" x14ac:dyDescent="0.25">
      <c r="D354" s="145"/>
    </row>
    <row r="355" spans="4:4" x14ac:dyDescent="0.25">
      <c r="D355" s="145"/>
    </row>
    <row r="356" spans="4:4" x14ac:dyDescent="0.25">
      <c r="D356" s="145"/>
    </row>
    <row r="357" spans="4:4" x14ac:dyDescent="0.25">
      <c r="D357" s="145"/>
    </row>
    <row r="358" spans="4:4" x14ac:dyDescent="0.25">
      <c r="D358" s="145"/>
    </row>
    <row r="359" spans="4:4" x14ac:dyDescent="0.25">
      <c r="D359" s="145"/>
    </row>
    <row r="360" spans="4:4" x14ac:dyDescent="0.25">
      <c r="D360" s="145"/>
    </row>
    <row r="361" spans="4:4" x14ac:dyDescent="0.25">
      <c r="D361" s="145"/>
    </row>
    <row r="362" spans="4:4" x14ac:dyDescent="0.25">
      <c r="D362" s="145"/>
    </row>
    <row r="363" spans="4:4" x14ac:dyDescent="0.25">
      <c r="D363" s="145"/>
    </row>
    <row r="364" spans="4:4" x14ac:dyDescent="0.25">
      <c r="D364" s="145"/>
    </row>
    <row r="365" spans="4:4" x14ac:dyDescent="0.25">
      <c r="D365" s="145"/>
    </row>
    <row r="366" spans="4:4" x14ac:dyDescent="0.25">
      <c r="D366" s="145"/>
    </row>
    <row r="367" spans="4:4" x14ac:dyDescent="0.25">
      <c r="D367" s="145"/>
    </row>
    <row r="368" spans="4:4" x14ac:dyDescent="0.25">
      <c r="D368" s="145"/>
    </row>
    <row r="369" spans="4:4" x14ac:dyDescent="0.25">
      <c r="D369" s="145"/>
    </row>
    <row r="370" spans="4:4" x14ac:dyDescent="0.25">
      <c r="D370" s="145"/>
    </row>
    <row r="371" spans="4:4" x14ac:dyDescent="0.25">
      <c r="D371" s="145"/>
    </row>
    <row r="372" spans="4:4" x14ac:dyDescent="0.25">
      <c r="D372" s="145"/>
    </row>
    <row r="373" spans="4:4" x14ac:dyDescent="0.25">
      <c r="D373" s="145"/>
    </row>
    <row r="374" spans="4:4" x14ac:dyDescent="0.25">
      <c r="D374" s="145"/>
    </row>
    <row r="375" spans="4:4" x14ac:dyDescent="0.25">
      <c r="D375" s="145"/>
    </row>
    <row r="376" spans="4:4" x14ac:dyDescent="0.25">
      <c r="D376" s="145"/>
    </row>
    <row r="377" spans="4:4" x14ac:dyDescent="0.25">
      <c r="D377" s="145"/>
    </row>
    <row r="378" spans="4:4" x14ac:dyDescent="0.25">
      <c r="D378" s="145"/>
    </row>
    <row r="379" spans="4:4" x14ac:dyDescent="0.25">
      <c r="D379" s="145"/>
    </row>
    <row r="380" spans="4:4" x14ac:dyDescent="0.25">
      <c r="D380" s="145"/>
    </row>
    <row r="381" spans="4:4" x14ac:dyDescent="0.25">
      <c r="D381" s="145"/>
    </row>
    <row r="382" spans="4:4" x14ac:dyDescent="0.25">
      <c r="D382" s="145"/>
    </row>
    <row r="383" spans="4:4" x14ac:dyDescent="0.25">
      <c r="D383" s="145"/>
    </row>
    <row r="384" spans="4:4" x14ac:dyDescent="0.25">
      <c r="D384" s="145"/>
    </row>
    <row r="385" spans="4:4" x14ac:dyDescent="0.25">
      <c r="D385" s="145"/>
    </row>
    <row r="386" spans="4:4" x14ac:dyDescent="0.25">
      <c r="D386" s="145"/>
    </row>
    <row r="387" spans="4:4" x14ac:dyDescent="0.25">
      <c r="D387" s="145"/>
    </row>
    <row r="388" spans="4:4" x14ac:dyDescent="0.25">
      <c r="D388" s="145"/>
    </row>
    <row r="389" spans="4:4" x14ac:dyDescent="0.25">
      <c r="D389" s="145"/>
    </row>
    <row r="390" spans="4:4" x14ac:dyDescent="0.25">
      <c r="D390" s="145"/>
    </row>
    <row r="391" spans="4:4" x14ac:dyDescent="0.25">
      <c r="D391" s="145"/>
    </row>
    <row r="392" spans="4:4" x14ac:dyDescent="0.25">
      <c r="D392" s="145"/>
    </row>
    <row r="393" spans="4:4" x14ac:dyDescent="0.25">
      <c r="D393" s="145"/>
    </row>
    <row r="394" spans="4:4" x14ac:dyDescent="0.25">
      <c r="D394" s="145"/>
    </row>
    <row r="395" spans="4:4" x14ac:dyDescent="0.25">
      <c r="D395" s="145"/>
    </row>
    <row r="396" spans="4:4" x14ac:dyDescent="0.25">
      <c r="D396" s="145"/>
    </row>
    <row r="397" spans="4:4" x14ac:dyDescent="0.25">
      <c r="D397" s="145"/>
    </row>
    <row r="398" spans="4:4" x14ac:dyDescent="0.25">
      <c r="D398" s="145"/>
    </row>
    <row r="399" spans="4:4" x14ac:dyDescent="0.25">
      <c r="D399" s="145"/>
    </row>
    <row r="400" spans="4:4" x14ac:dyDescent="0.25">
      <c r="D400" s="145"/>
    </row>
    <row r="401" spans="4:4" x14ac:dyDescent="0.25">
      <c r="D401" s="145"/>
    </row>
    <row r="402" spans="4:4" x14ac:dyDescent="0.25">
      <c r="D402" s="145"/>
    </row>
    <row r="403" spans="4:4" x14ac:dyDescent="0.25">
      <c r="D403" s="145"/>
    </row>
    <row r="404" spans="4:4" x14ac:dyDescent="0.25">
      <c r="D404" s="145"/>
    </row>
    <row r="405" spans="4:4" x14ac:dyDescent="0.25">
      <c r="D405" s="145"/>
    </row>
    <row r="406" spans="4:4" x14ac:dyDescent="0.25">
      <c r="D406" s="145"/>
    </row>
    <row r="407" spans="4:4" x14ac:dyDescent="0.25">
      <c r="D407" s="145"/>
    </row>
    <row r="408" spans="4:4" x14ac:dyDescent="0.25">
      <c r="D408" s="145"/>
    </row>
    <row r="409" spans="4:4" x14ac:dyDescent="0.25">
      <c r="D409" s="145"/>
    </row>
    <row r="410" spans="4:4" x14ac:dyDescent="0.25">
      <c r="D410" s="145"/>
    </row>
    <row r="411" spans="4:4" x14ac:dyDescent="0.25">
      <c r="D411" s="145"/>
    </row>
    <row r="412" spans="4:4" x14ac:dyDescent="0.25">
      <c r="D412" s="145"/>
    </row>
    <row r="413" spans="4:4" x14ac:dyDescent="0.25">
      <c r="D413" s="145"/>
    </row>
    <row r="414" spans="4:4" x14ac:dyDescent="0.25">
      <c r="D414" s="145"/>
    </row>
    <row r="415" spans="4:4" x14ac:dyDescent="0.25">
      <c r="D415" s="145"/>
    </row>
    <row r="416" spans="4:4" x14ac:dyDescent="0.25">
      <c r="D416" s="145"/>
    </row>
    <row r="417" spans="4:4" x14ac:dyDescent="0.25">
      <c r="D417" s="145"/>
    </row>
    <row r="418" spans="4:4" x14ac:dyDescent="0.25">
      <c r="D418" s="145"/>
    </row>
    <row r="419" spans="4:4" x14ac:dyDescent="0.25">
      <c r="D419" s="145"/>
    </row>
    <row r="420" spans="4:4" x14ac:dyDescent="0.25">
      <c r="D420" s="145"/>
    </row>
    <row r="421" spans="4:4" x14ac:dyDescent="0.25">
      <c r="D421" s="145"/>
    </row>
    <row r="422" spans="4:4" x14ac:dyDescent="0.25">
      <c r="D422" s="145"/>
    </row>
    <row r="423" spans="4:4" x14ac:dyDescent="0.25">
      <c r="D423" s="145"/>
    </row>
    <row r="424" spans="4:4" x14ac:dyDescent="0.25">
      <c r="D424" s="145"/>
    </row>
    <row r="425" spans="4:4" x14ac:dyDescent="0.25">
      <c r="D425" s="145"/>
    </row>
    <row r="426" spans="4:4" x14ac:dyDescent="0.25">
      <c r="D426" s="145"/>
    </row>
    <row r="427" spans="4:4" x14ac:dyDescent="0.25">
      <c r="D427" s="145"/>
    </row>
    <row r="428" spans="4:4" x14ac:dyDescent="0.25">
      <c r="D428" s="145"/>
    </row>
    <row r="429" spans="4:4" x14ac:dyDescent="0.25">
      <c r="D429" s="145"/>
    </row>
    <row r="430" spans="4:4" x14ac:dyDescent="0.25">
      <c r="D430" s="145"/>
    </row>
    <row r="431" spans="4:4" x14ac:dyDescent="0.25">
      <c r="D431" s="145"/>
    </row>
    <row r="432" spans="4:4" x14ac:dyDescent="0.25">
      <c r="D432" s="145"/>
    </row>
    <row r="433" spans="4:4" x14ac:dyDescent="0.25">
      <c r="D433" s="145"/>
    </row>
    <row r="434" spans="4:4" x14ac:dyDescent="0.25">
      <c r="D434" s="145"/>
    </row>
    <row r="435" spans="4:4" x14ac:dyDescent="0.25">
      <c r="D435" s="145"/>
    </row>
    <row r="436" spans="4:4" x14ac:dyDescent="0.25">
      <c r="D436" s="145"/>
    </row>
    <row r="437" spans="4:4" x14ac:dyDescent="0.25">
      <c r="D437" s="145"/>
    </row>
    <row r="438" spans="4:4" x14ac:dyDescent="0.25">
      <c r="D438" s="145"/>
    </row>
    <row r="439" spans="4:4" x14ac:dyDescent="0.25">
      <c r="D439" s="145"/>
    </row>
    <row r="440" spans="4:4" x14ac:dyDescent="0.25">
      <c r="D440" s="145"/>
    </row>
    <row r="441" spans="4:4" x14ac:dyDescent="0.25">
      <c r="D441" s="145"/>
    </row>
    <row r="442" spans="4:4" x14ac:dyDescent="0.25">
      <c r="D442" s="145"/>
    </row>
    <row r="443" spans="4:4" x14ac:dyDescent="0.25">
      <c r="D443" s="145"/>
    </row>
    <row r="444" spans="4:4" x14ac:dyDescent="0.25">
      <c r="D444" s="145"/>
    </row>
    <row r="445" spans="4:4" x14ac:dyDescent="0.25">
      <c r="D445" s="145"/>
    </row>
    <row r="446" spans="4:4" x14ac:dyDescent="0.25">
      <c r="D446" s="145"/>
    </row>
    <row r="447" spans="4:4" x14ac:dyDescent="0.25">
      <c r="D447" s="145"/>
    </row>
    <row r="448" spans="4:4" x14ac:dyDescent="0.25">
      <c r="D448" s="145"/>
    </row>
    <row r="449" spans="4:4" x14ac:dyDescent="0.25">
      <c r="D449" s="145"/>
    </row>
    <row r="450" spans="4:4" x14ac:dyDescent="0.25">
      <c r="D450" s="145"/>
    </row>
    <row r="451" spans="4:4" x14ac:dyDescent="0.25">
      <c r="D451" s="145"/>
    </row>
    <row r="452" spans="4:4" x14ac:dyDescent="0.25">
      <c r="D452" s="145"/>
    </row>
    <row r="453" spans="4:4" x14ac:dyDescent="0.25">
      <c r="D453" s="145"/>
    </row>
    <row r="454" spans="4:4" x14ac:dyDescent="0.25">
      <c r="D454" s="145"/>
    </row>
    <row r="455" spans="4:4" x14ac:dyDescent="0.25">
      <c r="D455" s="145"/>
    </row>
    <row r="456" spans="4:4" x14ac:dyDescent="0.25">
      <c r="D456" s="145"/>
    </row>
    <row r="457" spans="4:4" x14ac:dyDescent="0.25">
      <c r="D457" s="145"/>
    </row>
    <row r="458" spans="4:4" x14ac:dyDescent="0.25">
      <c r="D458" s="145"/>
    </row>
    <row r="459" spans="4:4" x14ac:dyDescent="0.25">
      <c r="D459" s="145"/>
    </row>
    <row r="460" spans="4:4" x14ac:dyDescent="0.25">
      <c r="D460" s="145"/>
    </row>
    <row r="461" spans="4:4" x14ac:dyDescent="0.25">
      <c r="D461" s="145"/>
    </row>
    <row r="462" spans="4:4" x14ac:dyDescent="0.25">
      <c r="D462" s="145"/>
    </row>
    <row r="463" spans="4:4" x14ac:dyDescent="0.25">
      <c r="D463" s="145"/>
    </row>
    <row r="464" spans="4:4" x14ac:dyDescent="0.25">
      <c r="D464" s="145"/>
    </row>
    <row r="465" spans="4:4" x14ac:dyDescent="0.25">
      <c r="D465" s="145"/>
    </row>
    <row r="466" spans="4:4" x14ac:dyDescent="0.25">
      <c r="D466" s="145"/>
    </row>
    <row r="467" spans="4:4" x14ac:dyDescent="0.25">
      <c r="D467" s="145"/>
    </row>
    <row r="468" spans="4:4" x14ac:dyDescent="0.25">
      <c r="D468" s="145"/>
    </row>
    <row r="469" spans="4:4" x14ac:dyDescent="0.25">
      <c r="D469" s="145"/>
    </row>
    <row r="470" spans="4:4" x14ac:dyDescent="0.25">
      <c r="D470" s="145"/>
    </row>
    <row r="471" spans="4:4" x14ac:dyDescent="0.25">
      <c r="D471" s="145"/>
    </row>
    <row r="472" spans="4:4" x14ac:dyDescent="0.25">
      <c r="D472" s="145"/>
    </row>
    <row r="473" spans="4:4" x14ac:dyDescent="0.25">
      <c r="D473" s="145"/>
    </row>
    <row r="474" spans="4:4" x14ac:dyDescent="0.25">
      <c r="D474" s="145"/>
    </row>
    <row r="475" spans="4:4" x14ac:dyDescent="0.25">
      <c r="D475" s="145"/>
    </row>
    <row r="476" spans="4:4" x14ac:dyDescent="0.25">
      <c r="D476" s="145"/>
    </row>
    <row r="477" spans="4:4" x14ac:dyDescent="0.25">
      <c r="D477" s="145"/>
    </row>
    <row r="478" spans="4:4" x14ac:dyDescent="0.25">
      <c r="D478" s="145"/>
    </row>
    <row r="479" spans="4:4" x14ac:dyDescent="0.25">
      <c r="D479" s="145"/>
    </row>
    <row r="480" spans="4:4" x14ac:dyDescent="0.25">
      <c r="D480" s="145"/>
    </row>
    <row r="481" spans="4:4" x14ac:dyDescent="0.25">
      <c r="D481" s="145"/>
    </row>
    <row r="482" spans="4:4" x14ac:dyDescent="0.25">
      <c r="D482" s="145"/>
    </row>
    <row r="483" spans="4:4" x14ac:dyDescent="0.25">
      <c r="D483" s="145"/>
    </row>
    <row r="484" spans="4:4" x14ac:dyDescent="0.25">
      <c r="D484" s="145"/>
    </row>
    <row r="485" spans="4:4" x14ac:dyDescent="0.25">
      <c r="D485" s="145"/>
    </row>
    <row r="486" spans="4:4" x14ac:dyDescent="0.25">
      <c r="D486" s="145"/>
    </row>
    <row r="487" spans="4:4" x14ac:dyDescent="0.25">
      <c r="D487" s="145"/>
    </row>
    <row r="488" spans="4:4" x14ac:dyDescent="0.25">
      <c r="D488" s="145"/>
    </row>
    <row r="489" spans="4:4" x14ac:dyDescent="0.25">
      <c r="D489" s="145"/>
    </row>
    <row r="490" spans="4:4" x14ac:dyDescent="0.25">
      <c r="D490" s="145"/>
    </row>
    <row r="491" spans="4:4" x14ac:dyDescent="0.25">
      <c r="D491" s="145"/>
    </row>
    <row r="492" spans="4:4" x14ac:dyDescent="0.25">
      <c r="D492" s="145"/>
    </row>
    <row r="493" spans="4:4" x14ac:dyDescent="0.25">
      <c r="D493" s="145"/>
    </row>
    <row r="494" spans="4:4" x14ac:dyDescent="0.25">
      <c r="D494" s="145"/>
    </row>
    <row r="495" spans="4:4" x14ac:dyDescent="0.25">
      <c r="D495" s="145"/>
    </row>
    <row r="496" spans="4:4" x14ac:dyDescent="0.25">
      <c r="D496" s="145"/>
    </row>
    <row r="497" spans="4:4" x14ac:dyDescent="0.25">
      <c r="D497" s="145"/>
    </row>
    <row r="498" spans="4:4" x14ac:dyDescent="0.25">
      <c r="D498" s="145"/>
    </row>
    <row r="499" spans="4:4" x14ac:dyDescent="0.25">
      <c r="D499" s="145"/>
    </row>
    <row r="500" spans="4:4" x14ac:dyDescent="0.25">
      <c r="D500" s="145"/>
    </row>
    <row r="501" spans="4:4" x14ac:dyDescent="0.25">
      <c r="D501" s="145"/>
    </row>
    <row r="502" spans="4:4" x14ac:dyDescent="0.25">
      <c r="D502" s="145"/>
    </row>
    <row r="503" spans="4:4" x14ac:dyDescent="0.25">
      <c r="D503" s="145"/>
    </row>
    <row r="504" spans="4:4" x14ac:dyDescent="0.25">
      <c r="D504" s="145"/>
    </row>
    <row r="505" spans="4:4" x14ac:dyDescent="0.25">
      <c r="D505" s="145"/>
    </row>
    <row r="506" spans="4:4" x14ac:dyDescent="0.25">
      <c r="D506" s="145"/>
    </row>
    <row r="507" spans="4:4" x14ac:dyDescent="0.25">
      <c r="D507" s="145"/>
    </row>
    <row r="508" spans="4:4" x14ac:dyDescent="0.25">
      <c r="D508" s="145"/>
    </row>
    <row r="509" spans="4:4" x14ac:dyDescent="0.25">
      <c r="D509" s="145"/>
    </row>
    <row r="510" spans="4:4" x14ac:dyDescent="0.25">
      <c r="D510" s="145"/>
    </row>
    <row r="511" spans="4:4" x14ac:dyDescent="0.25">
      <c r="D511" s="145"/>
    </row>
    <row r="512" spans="4:4" x14ac:dyDescent="0.25">
      <c r="D512" s="145"/>
    </row>
    <row r="513" spans="4:4" x14ac:dyDescent="0.25">
      <c r="D513" s="145"/>
    </row>
    <row r="514" spans="4:4" x14ac:dyDescent="0.25">
      <c r="D514" s="145"/>
    </row>
    <row r="515" spans="4:4" x14ac:dyDescent="0.25">
      <c r="D515" s="145"/>
    </row>
    <row r="516" spans="4:4" x14ac:dyDescent="0.25">
      <c r="D516" s="145"/>
    </row>
    <row r="517" spans="4:4" x14ac:dyDescent="0.25">
      <c r="D517" s="145"/>
    </row>
    <row r="518" spans="4:4" x14ac:dyDescent="0.25">
      <c r="D518" s="145"/>
    </row>
    <row r="519" spans="4:4" x14ac:dyDescent="0.25">
      <c r="D519" s="145"/>
    </row>
    <row r="520" spans="4:4" x14ac:dyDescent="0.25">
      <c r="D520" s="145"/>
    </row>
    <row r="521" spans="4:4" x14ac:dyDescent="0.25">
      <c r="D521" s="145"/>
    </row>
    <row r="522" spans="4:4" x14ac:dyDescent="0.25">
      <c r="D522" s="145"/>
    </row>
    <row r="523" spans="4:4" x14ac:dyDescent="0.25">
      <c r="D523" s="145"/>
    </row>
    <row r="524" spans="4:4" x14ac:dyDescent="0.25">
      <c r="D524" s="145"/>
    </row>
    <row r="525" spans="4:4" x14ac:dyDescent="0.25">
      <c r="D525" s="145"/>
    </row>
    <row r="526" spans="4:4" x14ac:dyDescent="0.25">
      <c r="D526" s="145"/>
    </row>
    <row r="527" spans="4:4" x14ac:dyDescent="0.25">
      <c r="D527" s="145"/>
    </row>
    <row r="528" spans="4:4" x14ac:dyDescent="0.25">
      <c r="D528" s="145"/>
    </row>
    <row r="529" spans="4:4" x14ac:dyDescent="0.25">
      <c r="D529" s="145"/>
    </row>
    <row r="530" spans="4:4" x14ac:dyDescent="0.25">
      <c r="D530" s="145"/>
    </row>
    <row r="531" spans="4:4" x14ac:dyDescent="0.25">
      <c r="D531" s="145"/>
    </row>
    <row r="532" spans="4:4" x14ac:dyDescent="0.25">
      <c r="D532" s="145"/>
    </row>
    <row r="533" spans="4:4" x14ac:dyDescent="0.25">
      <c r="D533" s="145"/>
    </row>
    <row r="534" spans="4:4" x14ac:dyDescent="0.25">
      <c r="D534" s="145"/>
    </row>
    <row r="535" spans="4:4" x14ac:dyDescent="0.25">
      <c r="D535" s="145"/>
    </row>
    <row r="536" spans="4:4" x14ac:dyDescent="0.25">
      <c r="D536" s="145"/>
    </row>
    <row r="537" spans="4:4" x14ac:dyDescent="0.25">
      <c r="D537" s="145"/>
    </row>
    <row r="538" spans="4:4" x14ac:dyDescent="0.25">
      <c r="D538" s="145"/>
    </row>
    <row r="539" spans="4:4" x14ac:dyDescent="0.25">
      <c r="D539" s="145"/>
    </row>
    <row r="540" spans="4:4" x14ac:dyDescent="0.25">
      <c r="D540" s="145"/>
    </row>
    <row r="541" spans="4:4" x14ac:dyDescent="0.25">
      <c r="D541" s="145"/>
    </row>
    <row r="542" spans="4:4" x14ac:dyDescent="0.25">
      <c r="D542" s="145"/>
    </row>
    <row r="543" spans="4:4" x14ac:dyDescent="0.25">
      <c r="D543" s="145"/>
    </row>
    <row r="544" spans="4:4" x14ac:dyDescent="0.25">
      <c r="D544" s="145"/>
    </row>
    <row r="545" spans="4:4" x14ac:dyDescent="0.25">
      <c r="D545" s="145"/>
    </row>
    <row r="546" spans="4:4" x14ac:dyDescent="0.25">
      <c r="D546" s="145"/>
    </row>
    <row r="547" spans="4:4" x14ac:dyDescent="0.25">
      <c r="D547" s="145"/>
    </row>
    <row r="548" spans="4:4" x14ac:dyDescent="0.25">
      <c r="D548" s="145"/>
    </row>
    <row r="549" spans="4:4" x14ac:dyDescent="0.25">
      <c r="D549" s="145"/>
    </row>
    <row r="550" spans="4:4" x14ac:dyDescent="0.25">
      <c r="D550" s="145"/>
    </row>
    <row r="551" spans="4:4" x14ac:dyDescent="0.25">
      <c r="D551" s="145"/>
    </row>
    <row r="552" spans="4:4" x14ac:dyDescent="0.25">
      <c r="D552" s="145"/>
    </row>
    <row r="553" spans="4:4" x14ac:dyDescent="0.25">
      <c r="D553" s="145"/>
    </row>
    <row r="554" spans="4:4" x14ac:dyDescent="0.25">
      <c r="D554" s="145"/>
    </row>
    <row r="555" spans="4:4" x14ac:dyDescent="0.25">
      <c r="D555" s="145"/>
    </row>
    <row r="556" spans="4:4" x14ac:dyDescent="0.25">
      <c r="D556" s="145"/>
    </row>
    <row r="557" spans="4:4" x14ac:dyDescent="0.25">
      <c r="D557" s="145"/>
    </row>
    <row r="558" spans="4:4" x14ac:dyDescent="0.25">
      <c r="D558" s="145"/>
    </row>
    <row r="559" spans="4:4" x14ac:dyDescent="0.25">
      <c r="D559" s="145"/>
    </row>
    <row r="560" spans="4:4" x14ac:dyDescent="0.25">
      <c r="D560" s="145"/>
    </row>
    <row r="561" spans="4:4" x14ac:dyDescent="0.25">
      <c r="D561" s="145"/>
    </row>
    <row r="562" spans="4:4" x14ac:dyDescent="0.25">
      <c r="D562" s="145"/>
    </row>
    <row r="563" spans="4:4" x14ac:dyDescent="0.25">
      <c r="D563" s="145"/>
    </row>
    <row r="564" spans="4:4" x14ac:dyDescent="0.25">
      <c r="D564" s="145"/>
    </row>
    <row r="565" spans="4:4" x14ac:dyDescent="0.25">
      <c r="D565" s="145"/>
    </row>
    <row r="566" spans="4:4" x14ac:dyDescent="0.25">
      <c r="D566" s="145"/>
    </row>
    <row r="567" spans="4:4" x14ac:dyDescent="0.25">
      <c r="D567" s="145"/>
    </row>
    <row r="568" spans="4:4" x14ac:dyDescent="0.25">
      <c r="D568" s="145"/>
    </row>
    <row r="569" spans="4:4" x14ac:dyDescent="0.25">
      <c r="D569" s="145"/>
    </row>
    <row r="570" spans="4:4" x14ac:dyDescent="0.25">
      <c r="D570" s="145"/>
    </row>
    <row r="571" spans="4:4" x14ac:dyDescent="0.25">
      <c r="D571" s="145"/>
    </row>
    <row r="572" spans="4:4" x14ac:dyDescent="0.25">
      <c r="D572" s="145"/>
    </row>
    <row r="573" spans="4:4" x14ac:dyDescent="0.25">
      <c r="D573" s="145"/>
    </row>
    <row r="574" spans="4:4" x14ac:dyDescent="0.25">
      <c r="D574" s="145"/>
    </row>
    <row r="575" spans="4:4" x14ac:dyDescent="0.25">
      <c r="D575" s="145"/>
    </row>
    <row r="576" spans="4:4" x14ac:dyDescent="0.25">
      <c r="D576" s="145"/>
    </row>
    <row r="577" spans="4:4" x14ac:dyDescent="0.25">
      <c r="D577" s="145"/>
    </row>
    <row r="578" spans="4:4" x14ac:dyDescent="0.25">
      <c r="D578" s="145"/>
    </row>
    <row r="579" spans="4:4" x14ac:dyDescent="0.25">
      <c r="D579" s="145"/>
    </row>
    <row r="580" spans="4:4" x14ac:dyDescent="0.25">
      <c r="D580" s="145"/>
    </row>
    <row r="581" spans="4:4" x14ac:dyDescent="0.25">
      <c r="D581" s="145"/>
    </row>
    <row r="582" spans="4:4" x14ac:dyDescent="0.25">
      <c r="D582" s="145"/>
    </row>
    <row r="583" spans="4:4" x14ac:dyDescent="0.25">
      <c r="D583" s="145"/>
    </row>
    <row r="584" spans="4:4" x14ac:dyDescent="0.25">
      <c r="D584" s="145"/>
    </row>
    <row r="585" spans="4:4" x14ac:dyDescent="0.25">
      <c r="D585" s="145"/>
    </row>
    <row r="586" spans="4:4" x14ac:dyDescent="0.25">
      <c r="D586" s="145"/>
    </row>
    <row r="587" spans="4:4" x14ac:dyDescent="0.25">
      <c r="D587" s="145"/>
    </row>
    <row r="588" spans="4:4" x14ac:dyDescent="0.25">
      <c r="D588" s="145"/>
    </row>
    <row r="589" spans="4:4" x14ac:dyDescent="0.25">
      <c r="D589" s="145"/>
    </row>
    <row r="590" spans="4:4" x14ac:dyDescent="0.25">
      <c r="D590" s="145"/>
    </row>
    <row r="591" spans="4:4" x14ac:dyDescent="0.25">
      <c r="D591" s="145"/>
    </row>
    <row r="592" spans="4:4" x14ac:dyDescent="0.25">
      <c r="D592" s="145"/>
    </row>
    <row r="593" spans="4:4" x14ac:dyDescent="0.25">
      <c r="D593" s="145"/>
    </row>
    <row r="594" spans="4:4" x14ac:dyDescent="0.25">
      <c r="D594" s="145"/>
    </row>
    <row r="595" spans="4:4" x14ac:dyDescent="0.25">
      <c r="D595" s="145"/>
    </row>
    <row r="596" spans="4:4" x14ac:dyDescent="0.25">
      <c r="D596" s="145"/>
    </row>
    <row r="597" spans="4:4" x14ac:dyDescent="0.25">
      <c r="D597" s="145"/>
    </row>
    <row r="598" spans="4:4" x14ac:dyDescent="0.25">
      <c r="D598" s="145"/>
    </row>
    <row r="599" spans="4:4" x14ac:dyDescent="0.25">
      <c r="D599" s="145"/>
    </row>
    <row r="600" spans="4:4" x14ac:dyDescent="0.25">
      <c r="D600" s="145"/>
    </row>
    <row r="601" spans="4:4" x14ac:dyDescent="0.25">
      <c r="D601" s="145"/>
    </row>
    <row r="602" spans="4:4" x14ac:dyDescent="0.25">
      <c r="D602" s="145"/>
    </row>
    <row r="603" spans="4:4" x14ac:dyDescent="0.25">
      <c r="D603" s="145"/>
    </row>
    <row r="604" spans="4:4" x14ac:dyDescent="0.25">
      <c r="D604" s="145"/>
    </row>
    <row r="605" spans="4:4" x14ac:dyDescent="0.25">
      <c r="D605" s="145"/>
    </row>
    <row r="606" spans="4:4" x14ac:dyDescent="0.25">
      <c r="D606" s="145"/>
    </row>
    <row r="607" spans="4:4" x14ac:dyDescent="0.25">
      <c r="D607" s="145"/>
    </row>
    <row r="608" spans="4:4" x14ac:dyDescent="0.25">
      <c r="D608" s="145"/>
    </row>
    <row r="609" spans="4:4" x14ac:dyDescent="0.25">
      <c r="D609" s="145"/>
    </row>
    <row r="610" spans="4:4" x14ac:dyDescent="0.25">
      <c r="D610" s="145"/>
    </row>
    <row r="611" spans="4:4" x14ac:dyDescent="0.25">
      <c r="D611" s="145"/>
    </row>
    <row r="612" spans="4:4" x14ac:dyDescent="0.25">
      <c r="D612" s="145"/>
    </row>
    <row r="613" spans="4:4" x14ac:dyDescent="0.25">
      <c r="D613" s="145"/>
    </row>
    <row r="614" spans="4:4" x14ac:dyDescent="0.25">
      <c r="D614" s="145"/>
    </row>
    <row r="615" spans="4:4" x14ac:dyDescent="0.25">
      <c r="D615" s="145"/>
    </row>
    <row r="616" spans="4:4" x14ac:dyDescent="0.25">
      <c r="D616" s="145"/>
    </row>
    <row r="617" spans="4:4" x14ac:dyDescent="0.25">
      <c r="D617" s="145"/>
    </row>
    <row r="618" spans="4:4" x14ac:dyDescent="0.25">
      <c r="D618" s="145"/>
    </row>
    <row r="619" spans="4:4" x14ac:dyDescent="0.25">
      <c r="D619" s="145"/>
    </row>
    <row r="620" spans="4:4" x14ac:dyDescent="0.25">
      <c r="D620" s="145"/>
    </row>
    <row r="621" spans="4:4" x14ac:dyDescent="0.25">
      <c r="D621" s="145"/>
    </row>
    <row r="622" spans="4:4" x14ac:dyDescent="0.25">
      <c r="D622" s="145"/>
    </row>
    <row r="623" spans="4:4" x14ac:dyDescent="0.25">
      <c r="D623" s="145"/>
    </row>
    <row r="624" spans="4:4" x14ac:dyDescent="0.25">
      <c r="D624" s="145"/>
    </row>
    <row r="625" spans="4:4" x14ac:dyDescent="0.25">
      <c r="D625" s="145"/>
    </row>
    <row r="626" spans="4:4" x14ac:dyDescent="0.25">
      <c r="D626" s="145"/>
    </row>
    <row r="627" spans="4:4" x14ac:dyDescent="0.25">
      <c r="D627" s="145"/>
    </row>
    <row r="628" spans="4:4" x14ac:dyDescent="0.25">
      <c r="D628" s="145"/>
    </row>
    <row r="629" spans="4:4" x14ac:dyDescent="0.25">
      <c r="D629" s="145"/>
    </row>
    <row r="630" spans="4:4" x14ac:dyDescent="0.25">
      <c r="D630" s="145"/>
    </row>
    <row r="631" spans="4:4" x14ac:dyDescent="0.25">
      <c r="D631" s="145"/>
    </row>
    <row r="632" spans="4:4" x14ac:dyDescent="0.25">
      <c r="D632" s="145"/>
    </row>
    <row r="633" spans="4:4" x14ac:dyDescent="0.25">
      <c r="D633" s="145"/>
    </row>
    <row r="634" spans="4:4" x14ac:dyDescent="0.25">
      <c r="D634" s="145"/>
    </row>
    <row r="635" spans="4:4" x14ac:dyDescent="0.25">
      <c r="D635" s="145"/>
    </row>
    <row r="636" spans="4:4" x14ac:dyDescent="0.25">
      <c r="D636" s="145"/>
    </row>
    <row r="637" spans="4:4" x14ac:dyDescent="0.25">
      <c r="D637" s="145"/>
    </row>
    <row r="638" spans="4:4" x14ac:dyDescent="0.25">
      <c r="D638" s="145"/>
    </row>
    <row r="639" spans="4:4" x14ac:dyDescent="0.25">
      <c r="D639" s="145"/>
    </row>
    <row r="640" spans="4:4" x14ac:dyDescent="0.25">
      <c r="D640" s="145"/>
    </row>
    <row r="641" spans="4:4" x14ac:dyDescent="0.25">
      <c r="D641" s="145"/>
    </row>
    <row r="642" spans="4:4" x14ac:dyDescent="0.25">
      <c r="D642" s="145"/>
    </row>
    <row r="643" spans="4:4" x14ac:dyDescent="0.25">
      <c r="D643" s="145"/>
    </row>
    <row r="644" spans="4:4" x14ac:dyDescent="0.25">
      <c r="D644" s="145"/>
    </row>
    <row r="645" spans="4:4" x14ac:dyDescent="0.25">
      <c r="D645" s="145"/>
    </row>
    <row r="646" spans="4:4" x14ac:dyDescent="0.25">
      <c r="D646" s="145"/>
    </row>
    <row r="647" spans="4:4" x14ac:dyDescent="0.25">
      <c r="D647" s="145"/>
    </row>
    <row r="648" spans="4:4" x14ac:dyDescent="0.25">
      <c r="D648" s="145"/>
    </row>
    <row r="649" spans="4:4" x14ac:dyDescent="0.25">
      <c r="D649" s="145"/>
    </row>
    <row r="650" spans="4:4" x14ac:dyDescent="0.25">
      <c r="D650" s="145"/>
    </row>
    <row r="651" spans="4:4" x14ac:dyDescent="0.25">
      <c r="D651" s="145"/>
    </row>
    <row r="652" spans="4:4" x14ac:dyDescent="0.25">
      <c r="D652" s="145"/>
    </row>
    <row r="653" spans="4:4" x14ac:dyDescent="0.25">
      <c r="D653" s="145"/>
    </row>
    <row r="654" spans="4:4" x14ac:dyDescent="0.25">
      <c r="D654" s="145"/>
    </row>
    <row r="655" spans="4:4" x14ac:dyDescent="0.25">
      <c r="D655" s="145"/>
    </row>
    <row r="656" spans="4:4" x14ac:dyDescent="0.25">
      <c r="D656" s="145"/>
    </row>
    <row r="657" spans="4:4" x14ac:dyDescent="0.25">
      <c r="D657" s="145"/>
    </row>
    <row r="658" spans="4:4" x14ac:dyDescent="0.25">
      <c r="D658" s="145"/>
    </row>
    <row r="659" spans="4:4" x14ac:dyDescent="0.25">
      <c r="D659" s="145"/>
    </row>
    <row r="660" spans="4:4" x14ac:dyDescent="0.25">
      <c r="D660" s="145"/>
    </row>
    <row r="661" spans="4:4" x14ac:dyDescent="0.25">
      <c r="D661" s="145"/>
    </row>
    <row r="662" spans="4:4" x14ac:dyDescent="0.25">
      <c r="D662" s="145"/>
    </row>
    <row r="663" spans="4:4" x14ac:dyDescent="0.25">
      <c r="D663" s="145"/>
    </row>
    <row r="664" spans="4:4" x14ac:dyDescent="0.25">
      <c r="D664" s="145"/>
    </row>
    <row r="665" spans="4:4" x14ac:dyDescent="0.25">
      <c r="D665" s="145"/>
    </row>
    <row r="666" spans="4:4" x14ac:dyDescent="0.25">
      <c r="D666" s="145"/>
    </row>
    <row r="667" spans="4:4" x14ac:dyDescent="0.25">
      <c r="D667" s="145"/>
    </row>
    <row r="668" spans="4:4" x14ac:dyDescent="0.25">
      <c r="D668" s="145"/>
    </row>
    <row r="669" spans="4:4" x14ac:dyDescent="0.25">
      <c r="D669" s="145"/>
    </row>
    <row r="670" spans="4:4" x14ac:dyDescent="0.25">
      <c r="D670" s="145"/>
    </row>
    <row r="671" spans="4:4" x14ac:dyDescent="0.25">
      <c r="D671" s="145"/>
    </row>
    <row r="672" spans="4:4" x14ac:dyDescent="0.25">
      <c r="D672" s="145"/>
    </row>
    <row r="673" spans="4:4" x14ac:dyDescent="0.25">
      <c r="D673" s="145"/>
    </row>
    <row r="674" spans="4:4" x14ac:dyDescent="0.25">
      <c r="D674" s="145"/>
    </row>
    <row r="675" spans="4:4" x14ac:dyDescent="0.25">
      <c r="D675" s="145"/>
    </row>
    <row r="676" spans="4:4" x14ac:dyDescent="0.25">
      <c r="D676" s="145"/>
    </row>
    <row r="677" spans="4:4" x14ac:dyDescent="0.25">
      <c r="D677" s="145"/>
    </row>
    <row r="678" spans="4:4" x14ac:dyDescent="0.25">
      <c r="D678" s="145"/>
    </row>
    <row r="679" spans="4:4" x14ac:dyDescent="0.25">
      <c r="D679" s="145"/>
    </row>
    <row r="680" spans="4:4" x14ac:dyDescent="0.25">
      <c r="D680" s="145"/>
    </row>
    <row r="681" spans="4:4" x14ac:dyDescent="0.25">
      <c r="D681" s="145"/>
    </row>
    <row r="682" spans="4:4" x14ac:dyDescent="0.25">
      <c r="D682" s="145"/>
    </row>
    <row r="683" spans="4:4" x14ac:dyDescent="0.25">
      <c r="D683" s="145"/>
    </row>
    <row r="684" spans="4:4" x14ac:dyDescent="0.25">
      <c r="D684" s="145"/>
    </row>
    <row r="685" spans="4:4" x14ac:dyDescent="0.25">
      <c r="D685" s="145"/>
    </row>
    <row r="686" spans="4:4" x14ac:dyDescent="0.25">
      <c r="D686" s="145"/>
    </row>
    <row r="687" spans="4:4" x14ac:dyDescent="0.25">
      <c r="D687" s="145"/>
    </row>
    <row r="688" spans="4:4" x14ac:dyDescent="0.25">
      <c r="D688" s="145"/>
    </row>
    <row r="689" spans="4:4" x14ac:dyDescent="0.25">
      <c r="D689" s="145"/>
    </row>
    <row r="690" spans="4:4" x14ac:dyDescent="0.25">
      <c r="D690" s="145"/>
    </row>
    <row r="691" spans="4:4" x14ac:dyDescent="0.25">
      <c r="D691" s="145"/>
    </row>
    <row r="692" spans="4:4" x14ac:dyDescent="0.25">
      <c r="D692" s="145"/>
    </row>
    <row r="693" spans="4:4" x14ac:dyDescent="0.25">
      <c r="D693" s="145"/>
    </row>
    <row r="694" spans="4:4" x14ac:dyDescent="0.25">
      <c r="D694" s="145"/>
    </row>
    <row r="695" spans="4:4" x14ac:dyDescent="0.25">
      <c r="D695" s="145"/>
    </row>
    <row r="696" spans="4:4" x14ac:dyDescent="0.25">
      <c r="D696" s="145"/>
    </row>
    <row r="697" spans="4:4" x14ac:dyDescent="0.25">
      <c r="D697" s="145"/>
    </row>
    <row r="698" spans="4:4" x14ac:dyDescent="0.25">
      <c r="D698" s="145"/>
    </row>
    <row r="699" spans="4:4" x14ac:dyDescent="0.25">
      <c r="D699" s="145"/>
    </row>
    <row r="700" spans="4:4" x14ac:dyDescent="0.25">
      <c r="D700" s="145"/>
    </row>
    <row r="701" spans="4:4" x14ac:dyDescent="0.25">
      <c r="D701" s="145"/>
    </row>
    <row r="702" spans="4:4" x14ac:dyDescent="0.25">
      <c r="D702" s="145"/>
    </row>
    <row r="703" spans="4:4" x14ac:dyDescent="0.25">
      <c r="D703" s="145"/>
    </row>
    <row r="704" spans="4:4" x14ac:dyDescent="0.25">
      <c r="D704" s="145"/>
    </row>
    <row r="705" spans="4:4" x14ac:dyDescent="0.25">
      <c r="D705" s="145"/>
    </row>
    <row r="706" spans="4:4" x14ac:dyDescent="0.25">
      <c r="D706" s="145"/>
    </row>
    <row r="707" spans="4:4" x14ac:dyDescent="0.25">
      <c r="D707" s="145"/>
    </row>
    <row r="708" spans="4:4" x14ac:dyDescent="0.25">
      <c r="D708" s="145"/>
    </row>
    <row r="709" spans="4:4" x14ac:dyDescent="0.25">
      <c r="D709" s="145"/>
    </row>
    <row r="710" spans="4:4" x14ac:dyDescent="0.25">
      <c r="D710" s="145"/>
    </row>
    <row r="711" spans="4:4" x14ac:dyDescent="0.25">
      <c r="D711" s="145"/>
    </row>
    <row r="712" spans="4:4" x14ac:dyDescent="0.25">
      <c r="D712" s="145"/>
    </row>
    <row r="713" spans="4:4" x14ac:dyDescent="0.25">
      <c r="D713" s="145"/>
    </row>
    <row r="714" spans="4:4" x14ac:dyDescent="0.25">
      <c r="D714" s="145"/>
    </row>
    <row r="715" spans="4:4" x14ac:dyDescent="0.25">
      <c r="D715" s="145"/>
    </row>
    <row r="716" spans="4:4" x14ac:dyDescent="0.25">
      <c r="D716" s="145"/>
    </row>
    <row r="717" spans="4:4" x14ac:dyDescent="0.25">
      <c r="D717" s="145"/>
    </row>
    <row r="718" spans="4:4" x14ac:dyDescent="0.25">
      <c r="D718" s="145"/>
    </row>
    <row r="719" spans="4:4" x14ac:dyDescent="0.25">
      <c r="D719" s="145"/>
    </row>
    <row r="720" spans="4:4" x14ac:dyDescent="0.25">
      <c r="D720" s="145"/>
    </row>
    <row r="721" spans="4:4" x14ac:dyDescent="0.25">
      <c r="D721" s="145"/>
    </row>
    <row r="722" spans="4:4" x14ac:dyDescent="0.25">
      <c r="D722" s="145"/>
    </row>
    <row r="723" spans="4:4" x14ac:dyDescent="0.25">
      <c r="D723" s="145"/>
    </row>
    <row r="724" spans="4:4" x14ac:dyDescent="0.25">
      <c r="D724" s="145"/>
    </row>
    <row r="725" spans="4:4" x14ac:dyDescent="0.25">
      <c r="D725" s="145"/>
    </row>
    <row r="726" spans="4:4" x14ac:dyDescent="0.25">
      <c r="D726" s="145"/>
    </row>
    <row r="727" spans="4:4" x14ac:dyDescent="0.25">
      <c r="D727" s="145"/>
    </row>
    <row r="728" spans="4:4" x14ac:dyDescent="0.25">
      <c r="D728" s="145"/>
    </row>
    <row r="729" spans="4:4" x14ac:dyDescent="0.25">
      <c r="D729" s="145"/>
    </row>
    <row r="730" spans="4:4" x14ac:dyDescent="0.25">
      <c r="D730" s="145"/>
    </row>
    <row r="731" spans="4:4" x14ac:dyDescent="0.25">
      <c r="D731" s="145"/>
    </row>
    <row r="732" spans="4:4" x14ac:dyDescent="0.25">
      <c r="D732" s="145"/>
    </row>
    <row r="733" spans="4:4" x14ac:dyDescent="0.25">
      <c r="D733" s="145"/>
    </row>
    <row r="734" spans="4:4" x14ac:dyDescent="0.25">
      <c r="D734" s="145"/>
    </row>
    <row r="735" spans="4:4" x14ac:dyDescent="0.25">
      <c r="D735" s="145"/>
    </row>
    <row r="736" spans="4:4" x14ac:dyDescent="0.25">
      <c r="D736" s="145"/>
    </row>
    <row r="737" spans="4:4" x14ac:dyDescent="0.25">
      <c r="D737" s="145"/>
    </row>
    <row r="738" spans="4:4" x14ac:dyDescent="0.25">
      <c r="D738" s="145"/>
    </row>
    <row r="739" spans="4:4" x14ac:dyDescent="0.25">
      <c r="D739" s="145"/>
    </row>
    <row r="740" spans="4:4" x14ac:dyDescent="0.25">
      <c r="D740" s="145"/>
    </row>
    <row r="741" spans="4:4" x14ac:dyDescent="0.25">
      <c r="D741" s="145"/>
    </row>
    <row r="742" spans="4:4" x14ac:dyDescent="0.25">
      <c r="D742" s="145"/>
    </row>
    <row r="743" spans="4:4" x14ac:dyDescent="0.25">
      <c r="D743" s="145"/>
    </row>
    <row r="744" spans="4:4" x14ac:dyDescent="0.25">
      <c r="D744" s="145"/>
    </row>
    <row r="745" spans="4:4" x14ac:dyDescent="0.25">
      <c r="D745" s="145"/>
    </row>
    <row r="746" spans="4:4" x14ac:dyDescent="0.25">
      <c r="D746" s="145"/>
    </row>
    <row r="747" spans="4:4" x14ac:dyDescent="0.25">
      <c r="D747" s="145"/>
    </row>
    <row r="748" spans="4:4" x14ac:dyDescent="0.25">
      <c r="D748" s="145"/>
    </row>
    <row r="749" spans="4:4" x14ac:dyDescent="0.25">
      <c r="D749" s="145"/>
    </row>
    <row r="750" spans="4:4" x14ac:dyDescent="0.25">
      <c r="D750" s="145"/>
    </row>
    <row r="751" spans="4:4" x14ac:dyDescent="0.25">
      <c r="D751" s="145"/>
    </row>
    <row r="752" spans="4:4" x14ac:dyDescent="0.25">
      <c r="D752" s="145"/>
    </row>
    <row r="753" spans="4:4" x14ac:dyDescent="0.25">
      <c r="D753" s="145"/>
    </row>
    <row r="754" spans="4:4" x14ac:dyDescent="0.25">
      <c r="D754" s="145"/>
    </row>
    <row r="755" spans="4:4" x14ac:dyDescent="0.25">
      <c r="D755" s="145"/>
    </row>
    <row r="756" spans="4:4" x14ac:dyDescent="0.25">
      <c r="D756" s="145"/>
    </row>
    <row r="757" spans="4:4" x14ac:dyDescent="0.25">
      <c r="D757" s="145"/>
    </row>
    <row r="758" spans="4:4" x14ac:dyDescent="0.25">
      <c r="D758" s="145"/>
    </row>
    <row r="759" spans="4:4" x14ac:dyDescent="0.25">
      <c r="D759" s="145"/>
    </row>
    <row r="760" spans="4:4" x14ac:dyDescent="0.25">
      <c r="D760" s="145"/>
    </row>
    <row r="761" spans="4:4" x14ac:dyDescent="0.25">
      <c r="D761" s="145"/>
    </row>
    <row r="762" spans="4:4" x14ac:dyDescent="0.25">
      <c r="D762" s="145"/>
    </row>
    <row r="763" spans="4:4" x14ac:dyDescent="0.25">
      <c r="D763" s="145"/>
    </row>
    <row r="764" spans="4:4" x14ac:dyDescent="0.25">
      <c r="D764" s="145"/>
    </row>
    <row r="765" spans="4:4" x14ac:dyDescent="0.25">
      <c r="D765" s="145"/>
    </row>
    <row r="766" spans="4:4" x14ac:dyDescent="0.25">
      <c r="D766" s="145"/>
    </row>
    <row r="767" spans="4:4" x14ac:dyDescent="0.25">
      <c r="D767" s="145"/>
    </row>
    <row r="768" spans="4:4" x14ac:dyDescent="0.25">
      <c r="D768" s="145"/>
    </row>
    <row r="769" spans="4:4" x14ac:dyDescent="0.25">
      <c r="D769" s="145"/>
    </row>
    <row r="770" spans="4:4" x14ac:dyDescent="0.25">
      <c r="D770" s="145"/>
    </row>
    <row r="771" spans="4:4" x14ac:dyDescent="0.25">
      <c r="D771" s="145"/>
    </row>
    <row r="772" spans="4:4" x14ac:dyDescent="0.25">
      <c r="D772" s="145"/>
    </row>
    <row r="773" spans="4:4" x14ac:dyDescent="0.25">
      <c r="D773" s="145"/>
    </row>
    <row r="774" spans="4:4" x14ac:dyDescent="0.25">
      <c r="D774" s="145"/>
    </row>
    <row r="775" spans="4:4" x14ac:dyDescent="0.25">
      <c r="D775" s="145"/>
    </row>
    <row r="776" spans="4:4" x14ac:dyDescent="0.25">
      <c r="D776" s="145"/>
    </row>
    <row r="777" spans="4:4" x14ac:dyDescent="0.25">
      <c r="D777" s="145"/>
    </row>
    <row r="778" spans="4:4" x14ac:dyDescent="0.25">
      <c r="D778" s="145"/>
    </row>
    <row r="779" spans="4:4" x14ac:dyDescent="0.25">
      <c r="D779" s="145"/>
    </row>
    <row r="780" spans="4:4" x14ac:dyDescent="0.25">
      <c r="D780" s="145"/>
    </row>
    <row r="781" spans="4:4" x14ac:dyDescent="0.25">
      <c r="D781" s="145"/>
    </row>
    <row r="782" spans="4:4" x14ac:dyDescent="0.25">
      <c r="D782" s="145"/>
    </row>
    <row r="783" spans="4:4" x14ac:dyDescent="0.25">
      <c r="D783" s="145"/>
    </row>
    <row r="784" spans="4:4" x14ac:dyDescent="0.25">
      <c r="D784" s="145"/>
    </row>
    <row r="785" spans="4:4" x14ac:dyDescent="0.25">
      <c r="D785" s="145"/>
    </row>
    <row r="786" spans="4:4" x14ac:dyDescent="0.25">
      <c r="D786" s="145"/>
    </row>
    <row r="787" spans="4:4" x14ac:dyDescent="0.25">
      <c r="D787" s="145"/>
    </row>
    <row r="788" spans="4:4" x14ac:dyDescent="0.25">
      <c r="D788" s="145"/>
    </row>
    <row r="789" spans="4:4" x14ac:dyDescent="0.25">
      <c r="D789" s="145"/>
    </row>
    <row r="790" spans="4:4" x14ac:dyDescent="0.25">
      <c r="D790" s="145"/>
    </row>
    <row r="791" spans="4:4" x14ac:dyDescent="0.25">
      <c r="D791" s="145"/>
    </row>
    <row r="792" spans="4:4" x14ac:dyDescent="0.25">
      <c r="D792" s="145"/>
    </row>
    <row r="793" spans="4:4" x14ac:dyDescent="0.25">
      <c r="D793" s="145"/>
    </row>
    <row r="794" spans="4:4" x14ac:dyDescent="0.25">
      <c r="D794" s="145"/>
    </row>
    <row r="795" spans="4:4" x14ac:dyDescent="0.25">
      <c r="D795" s="145"/>
    </row>
    <row r="796" spans="4:4" x14ac:dyDescent="0.25">
      <c r="D796" s="145"/>
    </row>
    <row r="797" spans="4:4" x14ac:dyDescent="0.25">
      <c r="D797" s="145"/>
    </row>
    <row r="798" spans="4:4" x14ac:dyDescent="0.25">
      <c r="D798" s="145"/>
    </row>
    <row r="799" spans="4:4" x14ac:dyDescent="0.25">
      <c r="D799" s="145"/>
    </row>
    <row r="800" spans="4:4" x14ac:dyDescent="0.25">
      <c r="D800" s="145"/>
    </row>
    <row r="801" spans="4:4" x14ac:dyDescent="0.25">
      <c r="D801" s="145"/>
    </row>
    <row r="802" spans="4:4" x14ac:dyDescent="0.25">
      <c r="D802" s="145"/>
    </row>
    <row r="803" spans="4:4" x14ac:dyDescent="0.25">
      <c r="D803" s="145"/>
    </row>
    <row r="804" spans="4:4" x14ac:dyDescent="0.25">
      <c r="D804" s="145"/>
    </row>
    <row r="805" spans="4:4" x14ac:dyDescent="0.25">
      <c r="D805" s="145"/>
    </row>
    <row r="806" spans="4:4" x14ac:dyDescent="0.25">
      <c r="D806" s="145"/>
    </row>
    <row r="807" spans="4:4" x14ac:dyDescent="0.25">
      <c r="D807" s="145"/>
    </row>
    <row r="808" spans="4:4" x14ac:dyDescent="0.25">
      <c r="D808" s="145"/>
    </row>
    <row r="809" spans="4:4" x14ac:dyDescent="0.25">
      <c r="D809" s="145"/>
    </row>
    <row r="810" spans="4:4" x14ac:dyDescent="0.25">
      <c r="D810" s="145"/>
    </row>
    <row r="811" spans="4:4" x14ac:dyDescent="0.25">
      <c r="D811" s="145"/>
    </row>
    <row r="812" spans="4:4" x14ac:dyDescent="0.25">
      <c r="D812" s="145"/>
    </row>
    <row r="813" spans="4:4" x14ac:dyDescent="0.25">
      <c r="D813" s="145"/>
    </row>
    <row r="814" spans="4:4" x14ac:dyDescent="0.25">
      <c r="D814" s="145"/>
    </row>
    <row r="815" spans="4:4" x14ac:dyDescent="0.25">
      <c r="D815" s="145"/>
    </row>
    <row r="816" spans="4:4" x14ac:dyDescent="0.25">
      <c r="D816" s="145"/>
    </row>
    <row r="817" spans="4:4" x14ac:dyDescent="0.25">
      <c r="D817" s="145"/>
    </row>
    <row r="818" spans="4:4" x14ac:dyDescent="0.25">
      <c r="D818" s="145"/>
    </row>
    <row r="819" spans="4:4" x14ac:dyDescent="0.25">
      <c r="D819" s="145"/>
    </row>
    <row r="820" spans="4:4" x14ac:dyDescent="0.25">
      <c r="D820" s="145"/>
    </row>
    <row r="821" spans="4:4" x14ac:dyDescent="0.25">
      <c r="D821" s="145"/>
    </row>
    <row r="822" spans="4:4" x14ac:dyDescent="0.25">
      <c r="D822" s="145"/>
    </row>
    <row r="823" spans="4:4" x14ac:dyDescent="0.25">
      <c r="D823" s="145"/>
    </row>
    <row r="824" spans="4:4" x14ac:dyDescent="0.25">
      <c r="D824" s="145"/>
    </row>
    <row r="825" spans="4:4" x14ac:dyDescent="0.25">
      <c r="D825" s="145"/>
    </row>
    <row r="826" spans="4:4" x14ac:dyDescent="0.25">
      <c r="D826" s="145"/>
    </row>
    <row r="827" spans="4:4" x14ac:dyDescent="0.25">
      <c r="D827" s="145"/>
    </row>
    <row r="828" spans="4:4" x14ac:dyDescent="0.25">
      <c r="D828" s="145"/>
    </row>
    <row r="829" spans="4:4" x14ac:dyDescent="0.25">
      <c r="D829" s="145"/>
    </row>
    <row r="830" spans="4:4" x14ac:dyDescent="0.25">
      <c r="D830" s="145"/>
    </row>
    <row r="831" spans="4:4" x14ac:dyDescent="0.25">
      <c r="D831" s="145"/>
    </row>
    <row r="832" spans="4:4" x14ac:dyDescent="0.25">
      <c r="D832" s="145"/>
    </row>
    <row r="833" spans="4:4" x14ac:dyDescent="0.25">
      <c r="D833" s="145"/>
    </row>
    <row r="834" spans="4:4" x14ac:dyDescent="0.25">
      <c r="D834" s="145"/>
    </row>
    <row r="835" spans="4:4" x14ac:dyDescent="0.25">
      <c r="D835" s="145"/>
    </row>
    <row r="836" spans="4:4" x14ac:dyDescent="0.25">
      <c r="D836" s="145"/>
    </row>
    <row r="837" spans="4:4" x14ac:dyDescent="0.25">
      <c r="D837" s="145"/>
    </row>
    <row r="838" spans="4:4" x14ac:dyDescent="0.25">
      <c r="D838" s="145"/>
    </row>
    <row r="839" spans="4:4" x14ac:dyDescent="0.25">
      <c r="D839" s="145"/>
    </row>
    <row r="840" spans="4:4" x14ac:dyDescent="0.25">
      <c r="D840" s="145"/>
    </row>
    <row r="841" spans="4:4" x14ac:dyDescent="0.25">
      <c r="D841" s="145"/>
    </row>
    <row r="842" spans="4:4" x14ac:dyDescent="0.25">
      <c r="D842" s="145"/>
    </row>
    <row r="843" spans="4:4" x14ac:dyDescent="0.25">
      <c r="D843" s="145"/>
    </row>
    <row r="844" spans="4:4" x14ac:dyDescent="0.25">
      <c r="D844" s="145"/>
    </row>
    <row r="845" spans="4:4" x14ac:dyDescent="0.25">
      <c r="D845" s="145"/>
    </row>
    <row r="846" spans="4:4" x14ac:dyDescent="0.25">
      <c r="D846" s="145"/>
    </row>
    <row r="847" spans="4:4" x14ac:dyDescent="0.25">
      <c r="D847" s="145"/>
    </row>
    <row r="848" spans="4:4" x14ac:dyDescent="0.25">
      <c r="D848" s="145"/>
    </row>
    <row r="849" spans="4:4" x14ac:dyDescent="0.25">
      <c r="D849" s="145"/>
    </row>
    <row r="850" spans="4:4" x14ac:dyDescent="0.25">
      <c r="D850" s="145"/>
    </row>
    <row r="851" spans="4:4" x14ac:dyDescent="0.25">
      <c r="D851" s="145"/>
    </row>
    <row r="852" spans="4:4" x14ac:dyDescent="0.25">
      <c r="D852" s="145"/>
    </row>
    <row r="853" spans="4:4" x14ac:dyDescent="0.25">
      <c r="D853" s="145"/>
    </row>
    <row r="854" spans="4:4" x14ac:dyDescent="0.25">
      <c r="D854" s="145"/>
    </row>
    <row r="855" spans="4:4" x14ac:dyDescent="0.25">
      <c r="D855" s="145"/>
    </row>
    <row r="856" spans="4:4" x14ac:dyDescent="0.25">
      <c r="D856" s="145"/>
    </row>
    <row r="857" spans="4:4" x14ac:dyDescent="0.25">
      <c r="D857" s="145"/>
    </row>
    <row r="858" spans="4:4" x14ac:dyDescent="0.25">
      <c r="D858" s="145"/>
    </row>
    <row r="859" spans="4:4" x14ac:dyDescent="0.25">
      <c r="D859" s="145"/>
    </row>
    <row r="860" spans="4:4" x14ac:dyDescent="0.25">
      <c r="D860" s="145"/>
    </row>
    <row r="861" spans="4:4" x14ac:dyDescent="0.25">
      <c r="D861" s="145"/>
    </row>
    <row r="862" spans="4:4" x14ac:dyDescent="0.25">
      <c r="D862" s="145"/>
    </row>
    <row r="863" spans="4:4" x14ac:dyDescent="0.25">
      <c r="D863" s="145"/>
    </row>
    <row r="864" spans="4:4" x14ac:dyDescent="0.25">
      <c r="D864" s="145"/>
    </row>
    <row r="865" spans="4:4" x14ac:dyDescent="0.25">
      <c r="D865" s="145"/>
    </row>
    <row r="866" spans="4:4" x14ac:dyDescent="0.25">
      <c r="D866" s="145"/>
    </row>
    <row r="867" spans="4:4" x14ac:dyDescent="0.25">
      <c r="D867" s="145"/>
    </row>
    <row r="868" spans="4:4" x14ac:dyDescent="0.25">
      <c r="D868" s="145"/>
    </row>
    <row r="869" spans="4:4" x14ac:dyDescent="0.25">
      <c r="D869" s="145"/>
    </row>
    <row r="870" spans="4:4" x14ac:dyDescent="0.25">
      <c r="D870" s="145"/>
    </row>
    <row r="871" spans="4:4" x14ac:dyDescent="0.25">
      <c r="D871" s="145"/>
    </row>
    <row r="872" spans="4:4" x14ac:dyDescent="0.25">
      <c r="D872" s="145"/>
    </row>
    <row r="873" spans="4:4" x14ac:dyDescent="0.25">
      <c r="D873" s="145"/>
    </row>
    <row r="874" spans="4:4" x14ac:dyDescent="0.25">
      <c r="D874" s="145"/>
    </row>
    <row r="875" spans="4:4" x14ac:dyDescent="0.25">
      <c r="D875" s="145"/>
    </row>
    <row r="876" spans="4:4" x14ac:dyDescent="0.25">
      <c r="D876" s="145"/>
    </row>
    <row r="877" spans="4:4" x14ac:dyDescent="0.25">
      <c r="D877" s="145"/>
    </row>
    <row r="878" spans="4:4" x14ac:dyDescent="0.25">
      <c r="D878" s="145"/>
    </row>
    <row r="879" spans="4:4" x14ac:dyDescent="0.25">
      <c r="D879" s="145"/>
    </row>
    <row r="880" spans="4:4" x14ac:dyDescent="0.25">
      <c r="D880" s="145"/>
    </row>
    <row r="881" spans="4:4" x14ac:dyDescent="0.25">
      <c r="D881" s="145"/>
    </row>
    <row r="882" spans="4:4" x14ac:dyDescent="0.25">
      <c r="D882" s="145"/>
    </row>
    <row r="883" spans="4:4" x14ac:dyDescent="0.25">
      <c r="D883" s="145"/>
    </row>
    <row r="884" spans="4:4" x14ac:dyDescent="0.25">
      <c r="D884" s="145"/>
    </row>
    <row r="885" spans="4:4" x14ac:dyDescent="0.25">
      <c r="D885" s="145"/>
    </row>
    <row r="886" spans="4:4" x14ac:dyDescent="0.25">
      <c r="D886" s="145"/>
    </row>
    <row r="887" spans="4:4" x14ac:dyDescent="0.25">
      <c r="D887" s="145"/>
    </row>
    <row r="888" spans="4:4" x14ac:dyDescent="0.25">
      <c r="D888" s="145"/>
    </row>
    <row r="889" spans="4:4" x14ac:dyDescent="0.25">
      <c r="D889" s="145"/>
    </row>
    <row r="890" spans="4:4" x14ac:dyDescent="0.25">
      <c r="D890" s="145"/>
    </row>
    <row r="891" spans="4:4" x14ac:dyDescent="0.25">
      <c r="D891" s="145"/>
    </row>
    <row r="892" spans="4:4" x14ac:dyDescent="0.25">
      <c r="D892" s="145"/>
    </row>
    <row r="893" spans="4:4" x14ac:dyDescent="0.25">
      <c r="D893" s="145"/>
    </row>
    <row r="894" spans="4:4" x14ac:dyDescent="0.25">
      <c r="D894" s="145"/>
    </row>
    <row r="895" spans="4:4" x14ac:dyDescent="0.25">
      <c r="D895" s="145"/>
    </row>
    <row r="896" spans="4:4" x14ac:dyDescent="0.25">
      <c r="D896" s="145"/>
    </row>
    <row r="897" spans="4:4" x14ac:dyDescent="0.25">
      <c r="D897" s="145"/>
    </row>
    <row r="898" spans="4:4" x14ac:dyDescent="0.25">
      <c r="D898" s="145"/>
    </row>
    <row r="899" spans="4:4" x14ac:dyDescent="0.25">
      <c r="D899" s="145"/>
    </row>
    <row r="900" spans="4:4" x14ac:dyDescent="0.25">
      <c r="D900" s="145"/>
    </row>
    <row r="901" spans="4:4" x14ac:dyDescent="0.25">
      <c r="D901" s="145"/>
    </row>
    <row r="902" spans="4:4" x14ac:dyDescent="0.25">
      <c r="D902" s="145"/>
    </row>
    <row r="903" spans="4:4" x14ac:dyDescent="0.25">
      <c r="D903" s="145"/>
    </row>
    <row r="904" spans="4:4" x14ac:dyDescent="0.25">
      <c r="D904" s="145"/>
    </row>
    <row r="905" spans="4:4" x14ac:dyDescent="0.25">
      <c r="D905" s="145"/>
    </row>
    <row r="906" spans="4:4" x14ac:dyDescent="0.25">
      <c r="D906" s="145"/>
    </row>
    <row r="907" spans="4:4" x14ac:dyDescent="0.25">
      <c r="D907" s="145"/>
    </row>
    <row r="908" spans="4:4" x14ac:dyDescent="0.25">
      <c r="D908" s="145"/>
    </row>
    <row r="909" spans="4:4" x14ac:dyDescent="0.25">
      <c r="D909" s="145"/>
    </row>
    <row r="910" spans="4:4" x14ac:dyDescent="0.25">
      <c r="D910" s="145"/>
    </row>
    <row r="911" spans="4:4" x14ac:dyDescent="0.25">
      <c r="D911" s="145"/>
    </row>
    <row r="912" spans="4:4" x14ac:dyDescent="0.25">
      <c r="D912" s="145"/>
    </row>
    <row r="913" spans="4:4" x14ac:dyDescent="0.25">
      <c r="D913" s="145"/>
    </row>
    <row r="914" spans="4:4" x14ac:dyDescent="0.25">
      <c r="D914" s="145"/>
    </row>
    <row r="915" spans="4:4" x14ac:dyDescent="0.25">
      <c r="D915" s="145"/>
    </row>
    <row r="916" spans="4:4" x14ac:dyDescent="0.25">
      <c r="D916" s="145"/>
    </row>
    <row r="917" spans="4:4" x14ac:dyDescent="0.25">
      <c r="D917" s="145"/>
    </row>
    <row r="918" spans="4:4" x14ac:dyDescent="0.25">
      <c r="D918" s="145"/>
    </row>
    <row r="919" spans="4:4" x14ac:dyDescent="0.25">
      <c r="D919" s="145"/>
    </row>
    <row r="920" spans="4:4" x14ac:dyDescent="0.25">
      <c r="D920" s="145"/>
    </row>
    <row r="921" spans="4:4" x14ac:dyDescent="0.25">
      <c r="D921" s="145"/>
    </row>
    <row r="922" spans="4:4" x14ac:dyDescent="0.25">
      <c r="D922" s="145"/>
    </row>
    <row r="923" spans="4:4" x14ac:dyDescent="0.25">
      <c r="D923" s="145"/>
    </row>
    <row r="924" spans="4:4" x14ac:dyDescent="0.25">
      <c r="D924" s="145"/>
    </row>
    <row r="925" spans="4:4" x14ac:dyDescent="0.25">
      <c r="D925" s="145"/>
    </row>
    <row r="926" spans="4:4" x14ac:dyDescent="0.25">
      <c r="D926" s="145"/>
    </row>
    <row r="927" spans="4:4" x14ac:dyDescent="0.25">
      <c r="D927" s="145"/>
    </row>
    <row r="928" spans="4:4" x14ac:dyDescent="0.25">
      <c r="D928" s="145"/>
    </row>
    <row r="929" spans="4:4" x14ac:dyDescent="0.25">
      <c r="D929" s="145"/>
    </row>
    <row r="930" spans="4:4" x14ac:dyDescent="0.25">
      <c r="D930" s="145"/>
    </row>
    <row r="931" spans="4:4" x14ac:dyDescent="0.25">
      <c r="D931" s="145"/>
    </row>
    <row r="932" spans="4:4" x14ac:dyDescent="0.25">
      <c r="D932" s="145"/>
    </row>
    <row r="933" spans="4:4" x14ac:dyDescent="0.25">
      <c r="D933" s="145"/>
    </row>
    <row r="934" spans="4:4" x14ac:dyDescent="0.25">
      <c r="D934" s="145"/>
    </row>
    <row r="935" spans="4:4" x14ac:dyDescent="0.25">
      <c r="D935" s="145"/>
    </row>
    <row r="936" spans="4:4" x14ac:dyDescent="0.25">
      <c r="D936" s="145"/>
    </row>
    <row r="937" spans="4:4" x14ac:dyDescent="0.25">
      <c r="D937" s="145"/>
    </row>
    <row r="938" spans="4:4" x14ac:dyDescent="0.25">
      <c r="D938" s="145"/>
    </row>
    <row r="939" spans="4:4" x14ac:dyDescent="0.25">
      <c r="D939" s="145"/>
    </row>
    <row r="940" spans="4:4" x14ac:dyDescent="0.25">
      <c r="D940" s="145"/>
    </row>
    <row r="941" spans="4:4" x14ac:dyDescent="0.25">
      <c r="D941" s="145"/>
    </row>
    <row r="942" spans="4:4" x14ac:dyDescent="0.25">
      <c r="D942" s="145"/>
    </row>
    <row r="943" spans="4:4" x14ac:dyDescent="0.25">
      <c r="D943" s="145"/>
    </row>
    <row r="944" spans="4:4" x14ac:dyDescent="0.25">
      <c r="D944" s="145"/>
    </row>
    <row r="945" spans="4:4" x14ac:dyDescent="0.25">
      <c r="D945" s="145"/>
    </row>
    <row r="946" spans="4:4" x14ac:dyDescent="0.25">
      <c r="D946" s="145"/>
    </row>
    <row r="947" spans="4:4" x14ac:dyDescent="0.25">
      <c r="D947" s="145"/>
    </row>
    <row r="948" spans="4:4" x14ac:dyDescent="0.25">
      <c r="D948" s="145"/>
    </row>
    <row r="949" spans="4:4" x14ac:dyDescent="0.25">
      <c r="D949" s="145"/>
    </row>
    <row r="950" spans="4:4" x14ac:dyDescent="0.25">
      <c r="D950" s="145"/>
    </row>
    <row r="951" spans="4:4" x14ac:dyDescent="0.25">
      <c r="D951" s="145"/>
    </row>
    <row r="952" spans="4:4" x14ac:dyDescent="0.25">
      <c r="D952" s="145"/>
    </row>
    <row r="953" spans="4:4" x14ac:dyDescent="0.25">
      <c r="D953" s="145"/>
    </row>
    <row r="954" spans="4:4" x14ac:dyDescent="0.25">
      <c r="D954" s="145"/>
    </row>
    <row r="955" spans="4:4" x14ac:dyDescent="0.25">
      <c r="D955" s="145"/>
    </row>
    <row r="956" spans="4:4" x14ac:dyDescent="0.25">
      <c r="D956" s="145"/>
    </row>
    <row r="957" spans="4:4" x14ac:dyDescent="0.25">
      <c r="D957" s="145"/>
    </row>
    <row r="958" spans="4:4" x14ac:dyDescent="0.25">
      <c r="D958" s="145"/>
    </row>
    <row r="959" spans="4:4" x14ac:dyDescent="0.25">
      <c r="D959" s="145"/>
    </row>
    <row r="960" spans="4:4" x14ac:dyDescent="0.25">
      <c r="D960" s="145"/>
    </row>
    <row r="961" spans="4:4" x14ac:dyDescent="0.25">
      <c r="D961" s="145"/>
    </row>
    <row r="962" spans="4:4" x14ac:dyDescent="0.25">
      <c r="D962" s="145"/>
    </row>
    <row r="963" spans="4:4" x14ac:dyDescent="0.25">
      <c r="D963" s="145"/>
    </row>
    <row r="964" spans="4:4" x14ac:dyDescent="0.25">
      <c r="D964" s="145"/>
    </row>
    <row r="965" spans="4:4" x14ac:dyDescent="0.25">
      <c r="D965" s="145"/>
    </row>
    <row r="966" spans="4:4" x14ac:dyDescent="0.25">
      <c r="D966" s="145"/>
    </row>
    <row r="967" spans="4:4" x14ac:dyDescent="0.25">
      <c r="D967" s="145"/>
    </row>
    <row r="968" spans="4:4" x14ac:dyDescent="0.25">
      <c r="D968" s="145"/>
    </row>
    <row r="969" spans="4:4" x14ac:dyDescent="0.25">
      <c r="D969" s="145"/>
    </row>
    <row r="970" spans="4:4" x14ac:dyDescent="0.25">
      <c r="D970" s="145"/>
    </row>
    <row r="971" spans="4:4" x14ac:dyDescent="0.25">
      <c r="D971" s="145"/>
    </row>
    <row r="972" spans="4:4" x14ac:dyDescent="0.25">
      <c r="D972" s="145"/>
    </row>
    <row r="973" spans="4:4" x14ac:dyDescent="0.25">
      <c r="D973" s="145"/>
    </row>
    <row r="974" spans="4:4" x14ac:dyDescent="0.25">
      <c r="D974" s="145"/>
    </row>
    <row r="975" spans="4:4" x14ac:dyDescent="0.25">
      <c r="D975" s="145"/>
    </row>
    <row r="976" spans="4:4" x14ac:dyDescent="0.25">
      <c r="D976" s="145"/>
    </row>
    <row r="977" spans="4:4" x14ac:dyDescent="0.25">
      <c r="D977" s="145"/>
    </row>
    <row r="978" spans="4:4" x14ac:dyDescent="0.25">
      <c r="D978" s="145"/>
    </row>
    <row r="979" spans="4:4" x14ac:dyDescent="0.25">
      <c r="D979" s="145"/>
    </row>
    <row r="980" spans="4:4" x14ac:dyDescent="0.25">
      <c r="D980" s="145"/>
    </row>
    <row r="981" spans="4:4" x14ac:dyDescent="0.25">
      <c r="D981" s="145"/>
    </row>
    <row r="982" spans="4:4" x14ac:dyDescent="0.25">
      <c r="D982" s="145"/>
    </row>
    <row r="983" spans="4:4" x14ac:dyDescent="0.25">
      <c r="D983" s="145"/>
    </row>
    <row r="984" spans="4:4" x14ac:dyDescent="0.25">
      <c r="D984" s="145"/>
    </row>
    <row r="985" spans="4:4" x14ac:dyDescent="0.25">
      <c r="D985" s="145"/>
    </row>
    <row r="986" spans="4:4" x14ac:dyDescent="0.25">
      <c r="D986" s="145"/>
    </row>
    <row r="987" spans="4:4" x14ac:dyDescent="0.25">
      <c r="D987" s="145"/>
    </row>
    <row r="988" spans="4:4" x14ac:dyDescent="0.25">
      <c r="D988" s="145"/>
    </row>
    <row r="989" spans="4:4" x14ac:dyDescent="0.25">
      <c r="D989" s="145"/>
    </row>
    <row r="990" spans="4:4" x14ac:dyDescent="0.25">
      <c r="D990" s="145"/>
    </row>
    <row r="991" spans="4:4" x14ac:dyDescent="0.25">
      <c r="D991" s="145"/>
    </row>
    <row r="992" spans="4:4" x14ac:dyDescent="0.25">
      <c r="D992" s="145"/>
    </row>
    <row r="993" spans="4:4" x14ac:dyDescent="0.25">
      <c r="D993" s="145"/>
    </row>
    <row r="994" spans="4:4" x14ac:dyDescent="0.25">
      <c r="D994" s="145"/>
    </row>
    <row r="995" spans="4:4" x14ac:dyDescent="0.25">
      <c r="D995" s="145"/>
    </row>
    <row r="996" spans="4:4" x14ac:dyDescent="0.25">
      <c r="D996" s="145"/>
    </row>
    <row r="997" spans="4:4" x14ac:dyDescent="0.25">
      <c r="D997" s="145"/>
    </row>
    <row r="998" spans="4:4" x14ac:dyDescent="0.25">
      <c r="D998" s="145"/>
    </row>
    <row r="999" spans="4:4" x14ac:dyDescent="0.25">
      <c r="D999" s="145"/>
    </row>
    <row r="1000" spans="4:4" x14ac:dyDescent="0.25">
      <c r="D1000" s="145"/>
    </row>
    <row r="1001" spans="4:4" x14ac:dyDescent="0.25">
      <c r="D1001" s="145"/>
    </row>
    <row r="1002" spans="4:4" x14ac:dyDescent="0.25">
      <c r="D1002" s="145"/>
    </row>
    <row r="1003" spans="4:4" x14ac:dyDescent="0.25">
      <c r="D1003" s="145"/>
    </row>
    <row r="1004" spans="4:4" x14ac:dyDescent="0.25">
      <c r="D1004" s="145"/>
    </row>
    <row r="1005" spans="4:4" x14ac:dyDescent="0.25">
      <c r="D1005" s="145"/>
    </row>
    <row r="1006" spans="4:4" x14ac:dyDescent="0.25">
      <c r="D1006" s="145"/>
    </row>
    <row r="1007" spans="4:4" x14ac:dyDescent="0.25">
      <c r="D1007" s="145"/>
    </row>
    <row r="1008" spans="4:4" x14ac:dyDescent="0.25">
      <c r="D1008" s="145"/>
    </row>
    <row r="1009" spans="4:4" x14ac:dyDescent="0.25">
      <c r="D1009" s="145"/>
    </row>
    <row r="1010" spans="4:4" x14ac:dyDescent="0.25">
      <c r="D1010" s="145"/>
    </row>
    <row r="1011" spans="4:4" x14ac:dyDescent="0.25">
      <c r="D1011" s="145"/>
    </row>
    <row r="1012" spans="4:4" x14ac:dyDescent="0.25">
      <c r="D1012" s="145"/>
    </row>
    <row r="1013" spans="4:4" x14ac:dyDescent="0.25">
      <c r="D1013" s="145"/>
    </row>
    <row r="1014" spans="4:4" x14ac:dyDescent="0.25">
      <c r="D1014" s="145"/>
    </row>
    <row r="1015" spans="4:4" x14ac:dyDescent="0.25">
      <c r="D1015" s="145"/>
    </row>
    <row r="1016" spans="4:4" x14ac:dyDescent="0.25">
      <c r="D1016" s="145"/>
    </row>
    <row r="1017" spans="4:4" x14ac:dyDescent="0.25">
      <c r="D1017" s="145"/>
    </row>
    <row r="1018" spans="4:4" x14ac:dyDescent="0.25">
      <c r="D1018" s="145"/>
    </row>
    <row r="1019" spans="4:4" x14ac:dyDescent="0.25">
      <c r="D1019" s="145"/>
    </row>
    <row r="1020" spans="4:4" x14ac:dyDescent="0.25">
      <c r="D1020" s="145"/>
    </row>
    <row r="1021" spans="4:4" x14ac:dyDescent="0.25">
      <c r="D1021" s="145"/>
    </row>
    <row r="1022" spans="4:4" x14ac:dyDescent="0.25">
      <c r="D1022" s="145"/>
    </row>
    <row r="1023" spans="4:4" x14ac:dyDescent="0.25">
      <c r="D1023" s="145"/>
    </row>
    <row r="1024" spans="4:4" x14ac:dyDescent="0.25">
      <c r="D1024" s="145"/>
    </row>
    <row r="1025" spans="4:4" x14ac:dyDescent="0.25">
      <c r="D1025" s="145"/>
    </row>
    <row r="1026" spans="4:4" x14ac:dyDescent="0.25">
      <c r="D1026" s="145"/>
    </row>
    <row r="1027" spans="4:4" x14ac:dyDescent="0.25">
      <c r="D1027" s="145"/>
    </row>
    <row r="1028" spans="4:4" x14ac:dyDescent="0.25">
      <c r="D1028" s="145"/>
    </row>
    <row r="1029" spans="4:4" x14ac:dyDescent="0.25">
      <c r="D1029" s="145"/>
    </row>
    <row r="1030" spans="4:4" x14ac:dyDescent="0.25">
      <c r="D1030" s="145"/>
    </row>
    <row r="1031" spans="4:4" x14ac:dyDescent="0.25">
      <c r="D1031" s="145"/>
    </row>
    <row r="1032" spans="4:4" x14ac:dyDescent="0.25">
      <c r="D1032" s="145"/>
    </row>
    <row r="1033" spans="4:4" x14ac:dyDescent="0.25">
      <c r="D1033" s="145"/>
    </row>
    <row r="1034" spans="4:4" x14ac:dyDescent="0.25">
      <c r="D1034" s="145"/>
    </row>
    <row r="1035" spans="4:4" x14ac:dyDescent="0.25">
      <c r="D1035" s="145"/>
    </row>
    <row r="1036" spans="4:4" x14ac:dyDescent="0.25">
      <c r="D1036" s="145"/>
    </row>
    <row r="1037" spans="4:4" x14ac:dyDescent="0.25">
      <c r="D1037" s="145"/>
    </row>
    <row r="1038" spans="4:4" x14ac:dyDescent="0.25">
      <c r="D1038" s="145"/>
    </row>
    <row r="1039" spans="4:4" x14ac:dyDescent="0.25">
      <c r="D1039" s="145"/>
    </row>
    <row r="1040" spans="4:4" x14ac:dyDescent="0.25">
      <c r="D1040" s="145"/>
    </row>
    <row r="1041" spans="4:4" x14ac:dyDescent="0.25">
      <c r="D1041" s="145"/>
    </row>
    <row r="1042" spans="4:4" x14ac:dyDescent="0.25">
      <c r="D1042" s="145"/>
    </row>
    <row r="1043" spans="4:4" x14ac:dyDescent="0.25">
      <c r="D1043" s="145"/>
    </row>
    <row r="1044" spans="4:4" x14ac:dyDescent="0.25">
      <c r="D1044" s="145"/>
    </row>
    <row r="1045" spans="4:4" x14ac:dyDescent="0.25">
      <c r="D1045" s="145"/>
    </row>
    <row r="1046" spans="4:4" x14ac:dyDescent="0.25">
      <c r="D1046" s="145"/>
    </row>
    <row r="1047" spans="4:4" x14ac:dyDescent="0.25">
      <c r="D1047" s="145"/>
    </row>
    <row r="1048" spans="4:4" x14ac:dyDescent="0.25">
      <c r="D1048" s="145"/>
    </row>
    <row r="1049" spans="4:4" x14ac:dyDescent="0.25">
      <c r="D1049" s="145"/>
    </row>
    <row r="1050" spans="4:4" x14ac:dyDescent="0.25">
      <c r="D1050" s="145"/>
    </row>
    <row r="1051" spans="4:4" x14ac:dyDescent="0.25">
      <c r="D1051" s="145"/>
    </row>
    <row r="1052" spans="4:4" x14ac:dyDescent="0.25">
      <c r="D1052" s="145"/>
    </row>
    <row r="1053" spans="4:4" x14ac:dyDescent="0.25">
      <c r="D1053" s="145"/>
    </row>
    <row r="1054" spans="4:4" x14ac:dyDescent="0.25">
      <c r="D1054" s="145"/>
    </row>
    <row r="1055" spans="4:4" x14ac:dyDescent="0.25">
      <c r="D1055" s="145"/>
    </row>
    <row r="1056" spans="4:4" x14ac:dyDescent="0.25">
      <c r="D1056" s="145"/>
    </row>
    <row r="1057" spans="4:4" x14ac:dyDescent="0.25">
      <c r="D1057" s="145"/>
    </row>
    <row r="1058" spans="4:4" x14ac:dyDescent="0.25">
      <c r="D1058" s="145"/>
    </row>
    <row r="1059" spans="4:4" x14ac:dyDescent="0.25">
      <c r="D1059" s="145"/>
    </row>
    <row r="1060" spans="4:4" x14ac:dyDescent="0.25">
      <c r="D1060" s="145"/>
    </row>
    <row r="1061" spans="4:4" x14ac:dyDescent="0.25">
      <c r="D1061" s="145"/>
    </row>
    <row r="1062" spans="4:4" x14ac:dyDescent="0.25">
      <c r="D1062" s="145"/>
    </row>
    <row r="1063" spans="4:4" x14ac:dyDescent="0.25">
      <c r="D1063" s="145"/>
    </row>
    <row r="1064" spans="4:4" x14ac:dyDescent="0.25">
      <c r="D1064" s="145"/>
    </row>
    <row r="1065" spans="4:4" x14ac:dyDescent="0.25">
      <c r="D1065" s="145"/>
    </row>
    <row r="1066" spans="4:4" x14ac:dyDescent="0.25">
      <c r="D1066" s="145"/>
    </row>
    <row r="1067" spans="4:4" x14ac:dyDescent="0.25">
      <c r="D1067" s="145"/>
    </row>
    <row r="1068" spans="4:4" x14ac:dyDescent="0.25">
      <c r="D1068" s="145"/>
    </row>
    <row r="1069" spans="4:4" x14ac:dyDescent="0.25">
      <c r="D1069" s="145"/>
    </row>
    <row r="1070" spans="4:4" x14ac:dyDescent="0.25">
      <c r="D1070" s="145"/>
    </row>
    <row r="1071" spans="4:4" x14ac:dyDescent="0.25">
      <c r="D1071" s="145"/>
    </row>
    <row r="1072" spans="4:4" x14ac:dyDescent="0.25">
      <c r="D1072" s="145"/>
    </row>
    <row r="1073" spans="4:4" x14ac:dyDescent="0.25">
      <c r="D1073" s="145"/>
    </row>
    <row r="1074" spans="4:4" x14ac:dyDescent="0.25">
      <c r="D1074" s="145"/>
    </row>
    <row r="1075" spans="4:4" x14ac:dyDescent="0.25">
      <c r="D1075" s="145"/>
    </row>
    <row r="1076" spans="4:4" x14ac:dyDescent="0.25">
      <c r="D1076" s="145"/>
    </row>
    <row r="1077" spans="4:4" x14ac:dyDescent="0.25">
      <c r="D1077" s="145"/>
    </row>
    <row r="1078" spans="4:4" x14ac:dyDescent="0.25">
      <c r="D1078" s="145"/>
    </row>
    <row r="1079" spans="4:4" x14ac:dyDescent="0.25">
      <c r="D1079" s="145"/>
    </row>
    <row r="1080" spans="4:4" x14ac:dyDescent="0.25">
      <c r="D1080" s="145"/>
    </row>
    <row r="1081" spans="4:4" x14ac:dyDescent="0.25">
      <c r="D1081" s="145"/>
    </row>
    <row r="1082" spans="4:4" x14ac:dyDescent="0.25">
      <c r="D1082" s="145"/>
    </row>
    <row r="1083" spans="4:4" x14ac:dyDescent="0.25">
      <c r="D1083" s="145"/>
    </row>
    <row r="1084" spans="4:4" x14ac:dyDescent="0.25">
      <c r="D1084" s="145"/>
    </row>
    <row r="1085" spans="4:4" x14ac:dyDescent="0.25">
      <c r="D1085" s="145"/>
    </row>
    <row r="1086" spans="4:4" x14ac:dyDescent="0.25">
      <c r="D1086" s="145"/>
    </row>
    <row r="1087" spans="4:4" x14ac:dyDescent="0.25">
      <c r="D1087" s="145"/>
    </row>
    <row r="1088" spans="4:4" x14ac:dyDescent="0.25">
      <c r="D1088" s="145"/>
    </row>
    <row r="1089" spans="4:4" x14ac:dyDescent="0.25">
      <c r="D1089" s="145"/>
    </row>
    <row r="1090" spans="4:4" x14ac:dyDescent="0.25">
      <c r="D1090" s="145"/>
    </row>
    <row r="1091" spans="4:4" x14ac:dyDescent="0.25">
      <c r="D1091" s="145"/>
    </row>
    <row r="1092" spans="4:4" x14ac:dyDescent="0.25">
      <c r="D1092" s="145"/>
    </row>
    <row r="1093" spans="4:4" x14ac:dyDescent="0.25">
      <c r="D1093" s="145"/>
    </row>
    <row r="1094" spans="4:4" x14ac:dyDescent="0.25">
      <c r="D1094" s="145"/>
    </row>
    <row r="1095" spans="4:4" x14ac:dyDescent="0.25">
      <c r="D1095" s="145"/>
    </row>
    <row r="1096" spans="4:4" x14ac:dyDescent="0.25">
      <c r="D1096" s="145"/>
    </row>
    <row r="1097" spans="4:4" x14ac:dyDescent="0.25">
      <c r="D1097" s="145"/>
    </row>
    <row r="1098" spans="4:4" x14ac:dyDescent="0.25">
      <c r="D1098" s="145"/>
    </row>
    <row r="1099" spans="4:4" x14ac:dyDescent="0.25">
      <c r="D1099" s="145"/>
    </row>
    <row r="1100" spans="4:4" x14ac:dyDescent="0.25">
      <c r="D1100" s="145"/>
    </row>
    <row r="1101" spans="4:4" x14ac:dyDescent="0.25">
      <c r="D1101" s="145"/>
    </row>
    <row r="1102" spans="4:4" x14ac:dyDescent="0.25">
      <c r="D1102" s="145"/>
    </row>
    <row r="1103" spans="4:4" x14ac:dyDescent="0.25">
      <c r="D1103" s="145"/>
    </row>
    <row r="1104" spans="4:4" x14ac:dyDescent="0.25">
      <c r="D1104" s="145"/>
    </row>
    <row r="1105" spans="4:4" x14ac:dyDescent="0.25">
      <c r="D1105" s="145"/>
    </row>
    <row r="1106" spans="4:4" x14ac:dyDescent="0.25">
      <c r="D1106" s="145"/>
    </row>
    <row r="1107" spans="4:4" x14ac:dyDescent="0.25">
      <c r="D1107" s="145"/>
    </row>
    <row r="1108" spans="4:4" x14ac:dyDescent="0.25">
      <c r="D1108" s="145"/>
    </row>
    <row r="1109" spans="4:4" x14ac:dyDescent="0.25">
      <c r="D1109" s="145"/>
    </row>
    <row r="1110" spans="4:4" x14ac:dyDescent="0.25">
      <c r="D1110" s="145"/>
    </row>
    <row r="1111" spans="4:4" x14ac:dyDescent="0.25">
      <c r="D1111" s="145"/>
    </row>
    <row r="1112" spans="4:4" x14ac:dyDescent="0.25">
      <c r="D1112" s="145"/>
    </row>
    <row r="1113" spans="4:4" x14ac:dyDescent="0.25">
      <c r="D1113" s="145"/>
    </row>
    <row r="1114" spans="4:4" x14ac:dyDescent="0.25">
      <c r="D1114" s="145"/>
    </row>
    <row r="1115" spans="4:4" x14ac:dyDescent="0.25">
      <c r="D1115" s="145"/>
    </row>
    <row r="1116" spans="4:4" x14ac:dyDescent="0.25">
      <c r="D1116" s="145"/>
    </row>
    <row r="1117" spans="4:4" x14ac:dyDescent="0.25">
      <c r="D1117" s="145"/>
    </row>
    <row r="1118" spans="4:4" x14ac:dyDescent="0.25">
      <c r="D1118" s="145"/>
    </row>
    <row r="1119" spans="4:4" x14ac:dyDescent="0.25">
      <c r="D1119" s="145"/>
    </row>
    <row r="1120" spans="4:4" x14ac:dyDescent="0.25">
      <c r="D1120" s="145"/>
    </row>
    <row r="1121" spans="4:4" x14ac:dyDescent="0.25">
      <c r="D1121" s="145"/>
    </row>
    <row r="1122" spans="4:4" x14ac:dyDescent="0.25">
      <c r="D1122" s="145"/>
    </row>
    <row r="1123" spans="4:4" x14ac:dyDescent="0.25">
      <c r="D1123" s="145"/>
    </row>
    <row r="1124" spans="4:4" x14ac:dyDescent="0.25">
      <c r="D1124" s="145"/>
    </row>
    <row r="1125" spans="4:4" x14ac:dyDescent="0.25">
      <c r="D1125" s="145"/>
    </row>
    <row r="1126" spans="4:4" x14ac:dyDescent="0.25">
      <c r="D1126" s="145"/>
    </row>
    <row r="1127" spans="4:4" x14ac:dyDescent="0.25">
      <c r="D1127" s="145"/>
    </row>
    <row r="1128" spans="4:4" x14ac:dyDescent="0.25">
      <c r="D1128" s="145"/>
    </row>
    <row r="1129" spans="4:4" x14ac:dyDescent="0.25">
      <c r="D1129" s="145"/>
    </row>
    <row r="1130" spans="4:4" x14ac:dyDescent="0.25">
      <c r="D1130" s="145"/>
    </row>
    <row r="1131" spans="4:4" x14ac:dyDescent="0.25">
      <c r="D1131" s="145"/>
    </row>
    <row r="1132" spans="4:4" x14ac:dyDescent="0.25">
      <c r="D1132" s="145"/>
    </row>
    <row r="1133" spans="4:4" x14ac:dyDescent="0.25">
      <c r="D1133" s="145"/>
    </row>
    <row r="1134" spans="4:4" x14ac:dyDescent="0.25">
      <c r="D1134" s="145"/>
    </row>
    <row r="1135" spans="4:4" x14ac:dyDescent="0.25">
      <c r="D1135" s="145"/>
    </row>
    <row r="1136" spans="4:4" x14ac:dyDescent="0.25">
      <c r="D1136" s="145"/>
    </row>
    <row r="1137" spans="4:4" x14ac:dyDescent="0.25">
      <c r="D1137" s="145"/>
    </row>
    <row r="1138" spans="4:4" x14ac:dyDescent="0.25">
      <c r="D1138" s="145"/>
    </row>
    <row r="1139" spans="4:4" x14ac:dyDescent="0.25">
      <c r="D1139" s="145"/>
    </row>
    <row r="1140" spans="4:4" x14ac:dyDescent="0.25">
      <c r="D1140" s="145"/>
    </row>
    <row r="1141" spans="4:4" x14ac:dyDescent="0.25">
      <c r="D1141" s="145"/>
    </row>
    <row r="1142" spans="4:4" x14ac:dyDescent="0.25">
      <c r="D1142" s="145"/>
    </row>
    <row r="1143" spans="4:4" x14ac:dyDescent="0.25">
      <c r="D1143" s="145"/>
    </row>
    <row r="1144" spans="4:4" x14ac:dyDescent="0.25">
      <c r="D1144" s="145"/>
    </row>
    <row r="1145" spans="4:4" x14ac:dyDescent="0.25">
      <c r="D1145" s="145"/>
    </row>
    <row r="1146" spans="4:4" x14ac:dyDescent="0.25">
      <c r="D1146" s="145"/>
    </row>
    <row r="1147" spans="4:4" x14ac:dyDescent="0.25">
      <c r="D1147" s="145"/>
    </row>
    <row r="1148" spans="4:4" x14ac:dyDescent="0.25">
      <c r="D1148" s="145"/>
    </row>
    <row r="1149" spans="4:4" x14ac:dyDescent="0.25">
      <c r="D1149" s="145"/>
    </row>
    <row r="1150" spans="4:4" x14ac:dyDescent="0.25">
      <c r="D1150" s="145"/>
    </row>
    <row r="1151" spans="4:4" x14ac:dyDescent="0.25">
      <c r="D1151" s="145"/>
    </row>
    <row r="1152" spans="4:4" x14ac:dyDescent="0.25">
      <c r="D1152" s="145"/>
    </row>
    <row r="1153" spans="4:4" x14ac:dyDescent="0.25">
      <c r="D1153" s="145"/>
    </row>
    <row r="1154" spans="4:4" x14ac:dyDescent="0.25">
      <c r="D1154" s="145"/>
    </row>
    <row r="1155" spans="4:4" x14ac:dyDescent="0.25">
      <c r="D1155" s="145"/>
    </row>
    <row r="1156" spans="4:4" x14ac:dyDescent="0.25">
      <c r="D1156" s="145"/>
    </row>
    <row r="1157" spans="4:4" x14ac:dyDescent="0.25">
      <c r="D1157" s="145"/>
    </row>
    <row r="1158" spans="4:4" x14ac:dyDescent="0.25">
      <c r="D1158" s="145"/>
    </row>
    <row r="1159" spans="4:4" x14ac:dyDescent="0.25">
      <c r="D1159" s="145"/>
    </row>
    <row r="1160" spans="4:4" x14ac:dyDescent="0.25">
      <c r="D1160" s="145"/>
    </row>
    <row r="1161" spans="4:4" x14ac:dyDescent="0.25">
      <c r="D1161" s="145"/>
    </row>
    <row r="1162" spans="4:4" x14ac:dyDescent="0.25">
      <c r="D1162" s="145"/>
    </row>
    <row r="1163" spans="4:4" x14ac:dyDescent="0.25">
      <c r="D1163" s="145"/>
    </row>
    <row r="1164" spans="4:4" x14ac:dyDescent="0.25">
      <c r="D1164" s="145"/>
    </row>
    <row r="1165" spans="4:4" x14ac:dyDescent="0.25">
      <c r="D1165" s="145"/>
    </row>
    <row r="1166" spans="4:4" x14ac:dyDescent="0.25">
      <c r="D1166" s="145"/>
    </row>
    <row r="1167" spans="4:4" x14ac:dyDescent="0.25">
      <c r="D1167" s="145"/>
    </row>
    <row r="1168" spans="4:4" x14ac:dyDescent="0.25">
      <c r="D1168" s="145"/>
    </row>
    <row r="1169" spans="4:4" x14ac:dyDescent="0.25">
      <c r="D1169" s="145"/>
    </row>
    <row r="1170" spans="4:4" x14ac:dyDescent="0.25">
      <c r="D1170" s="145"/>
    </row>
    <row r="1171" spans="4:4" x14ac:dyDescent="0.25">
      <c r="D1171" s="145"/>
    </row>
    <row r="1172" spans="4:4" x14ac:dyDescent="0.25">
      <c r="D1172" s="145"/>
    </row>
    <row r="1173" spans="4:4" x14ac:dyDescent="0.25">
      <c r="D1173" s="145"/>
    </row>
    <row r="1174" spans="4:4" x14ac:dyDescent="0.25">
      <c r="D1174" s="145"/>
    </row>
    <row r="1175" spans="4:4" x14ac:dyDescent="0.25">
      <c r="D1175" s="145"/>
    </row>
    <row r="1176" spans="4:4" x14ac:dyDescent="0.25">
      <c r="D1176" s="145"/>
    </row>
    <row r="1177" spans="4:4" x14ac:dyDescent="0.25">
      <c r="D1177" s="145"/>
    </row>
    <row r="1178" spans="4:4" x14ac:dyDescent="0.25">
      <c r="D1178" s="145"/>
    </row>
    <row r="1179" spans="4:4" x14ac:dyDescent="0.25">
      <c r="D1179" s="145"/>
    </row>
    <row r="1180" spans="4:4" x14ac:dyDescent="0.25">
      <c r="D1180" s="145"/>
    </row>
    <row r="1181" spans="4:4" x14ac:dyDescent="0.25">
      <c r="D1181" s="145"/>
    </row>
    <row r="1182" spans="4:4" x14ac:dyDescent="0.25">
      <c r="D1182" s="145"/>
    </row>
    <row r="1183" spans="4:4" x14ac:dyDescent="0.25">
      <c r="D1183" s="145"/>
    </row>
    <row r="1184" spans="4:4" x14ac:dyDescent="0.25">
      <c r="D1184" s="145"/>
    </row>
    <row r="1185" spans="4:4" x14ac:dyDescent="0.25">
      <c r="D1185" s="145"/>
    </row>
    <row r="1186" spans="4:4" x14ac:dyDescent="0.25">
      <c r="D1186" s="145"/>
    </row>
    <row r="1187" spans="4:4" x14ac:dyDescent="0.25">
      <c r="D1187" s="145"/>
    </row>
    <row r="1188" spans="4:4" x14ac:dyDescent="0.25">
      <c r="D1188" s="145"/>
    </row>
    <row r="1189" spans="4:4" x14ac:dyDescent="0.25">
      <c r="D1189" s="145"/>
    </row>
    <row r="1190" spans="4:4" x14ac:dyDescent="0.25">
      <c r="D1190" s="145"/>
    </row>
    <row r="1191" spans="4:4" x14ac:dyDescent="0.25">
      <c r="D1191" s="145"/>
    </row>
    <row r="1192" spans="4:4" x14ac:dyDescent="0.25">
      <c r="D1192" s="145"/>
    </row>
    <row r="1193" spans="4:4" x14ac:dyDescent="0.25">
      <c r="D1193" s="145"/>
    </row>
    <row r="1194" spans="4:4" x14ac:dyDescent="0.25">
      <c r="D1194" s="145"/>
    </row>
    <row r="1195" spans="4:4" x14ac:dyDescent="0.25">
      <c r="D1195" s="145"/>
    </row>
    <row r="1196" spans="4:4" x14ac:dyDescent="0.25">
      <c r="D1196" s="145"/>
    </row>
    <row r="1197" spans="4:4" x14ac:dyDescent="0.25">
      <c r="D1197" s="145"/>
    </row>
    <row r="1198" spans="4:4" x14ac:dyDescent="0.25">
      <c r="D1198" s="145"/>
    </row>
    <row r="1199" spans="4:4" x14ac:dyDescent="0.25">
      <c r="D1199" s="145"/>
    </row>
    <row r="1200" spans="4:4" x14ac:dyDescent="0.25">
      <c r="D1200" s="145"/>
    </row>
    <row r="1201" spans="4:4" x14ac:dyDescent="0.25">
      <c r="D1201" s="145"/>
    </row>
    <row r="1202" spans="4:4" x14ac:dyDescent="0.25">
      <c r="D1202" s="145"/>
    </row>
    <row r="1203" spans="4:4" x14ac:dyDescent="0.25">
      <c r="D1203" s="145"/>
    </row>
    <row r="1204" spans="4:4" x14ac:dyDescent="0.25">
      <c r="D1204" s="145"/>
    </row>
    <row r="1205" spans="4:4" x14ac:dyDescent="0.25">
      <c r="D1205" s="145"/>
    </row>
    <row r="1206" spans="4:4" x14ac:dyDescent="0.25">
      <c r="D1206" s="145"/>
    </row>
    <row r="1207" spans="4:4" x14ac:dyDescent="0.25">
      <c r="D1207" s="145"/>
    </row>
    <row r="1208" spans="4:4" x14ac:dyDescent="0.25">
      <c r="D1208" s="145"/>
    </row>
    <row r="1209" spans="4:4" x14ac:dyDescent="0.25">
      <c r="D1209" s="145"/>
    </row>
    <row r="1210" spans="4:4" x14ac:dyDescent="0.25">
      <c r="D1210" s="145"/>
    </row>
    <row r="1211" spans="4:4" x14ac:dyDescent="0.25">
      <c r="D1211" s="145"/>
    </row>
    <row r="1212" spans="4:4" x14ac:dyDescent="0.25">
      <c r="D1212" s="145"/>
    </row>
    <row r="1213" spans="4:4" x14ac:dyDescent="0.25">
      <c r="D1213" s="145"/>
    </row>
    <row r="1214" spans="4:4" x14ac:dyDescent="0.25">
      <c r="D1214" s="145"/>
    </row>
    <row r="1215" spans="4:4" x14ac:dyDescent="0.25">
      <c r="D1215" s="145"/>
    </row>
    <row r="1216" spans="4:4" x14ac:dyDescent="0.25">
      <c r="D1216" s="145"/>
    </row>
    <row r="1217" spans="4:4" x14ac:dyDescent="0.25">
      <c r="D1217" s="145"/>
    </row>
    <row r="1218" spans="4:4" x14ac:dyDescent="0.25">
      <c r="D1218" s="145"/>
    </row>
    <row r="1219" spans="4:4" x14ac:dyDescent="0.25">
      <c r="D1219" s="145"/>
    </row>
    <row r="1220" spans="4:4" x14ac:dyDescent="0.25">
      <c r="D1220" s="145"/>
    </row>
    <row r="1221" spans="4:4" x14ac:dyDescent="0.25">
      <c r="D1221" s="145"/>
    </row>
    <row r="1222" spans="4:4" x14ac:dyDescent="0.25">
      <c r="D1222" s="145"/>
    </row>
    <row r="1223" spans="4:4" x14ac:dyDescent="0.25">
      <c r="D1223" s="145"/>
    </row>
    <row r="1224" spans="4:4" x14ac:dyDescent="0.25">
      <c r="D1224" s="145"/>
    </row>
    <row r="1225" spans="4:4" x14ac:dyDescent="0.25">
      <c r="D1225" s="145"/>
    </row>
    <row r="1226" spans="4:4" x14ac:dyDescent="0.25">
      <c r="D1226" s="145"/>
    </row>
    <row r="1227" spans="4:4" x14ac:dyDescent="0.25">
      <c r="D1227" s="145"/>
    </row>
    <row r="1228" spans="4:4" x14ac:dyDescent="0.25">
      <c r="D1228" s="145"/>
    </row>
    <row r="1229" spans="4:4" x14ac:dyDescent="0.25">
      <c r="D1229" s="145"/>
    </row>
    <row r="1230" spans="4:4" x14ac:dyDescent="0.25">
      <c r="D1230" s="145"/>
    </row>
    <row r="1231" spans="4:4" x14ac:dyDescent="0.25">
      <c r="D1231" s="145"/>
    </row>
    <row r="1232" spans="4:4" x14ac:dyDescent="0.25">
      <c r="D1232" s="145"/>
    </row>
    <row r="1233" spans="4:4" x14ac:dyDescent="0.25">
      <c r="D1233" s="145"/>
    </row>
    <row r="1234" spans="4:4" x14ac:dyDescent="0.25">
      <c r="D1234" s="145"/>
    </row>
    <row r="1235" spans="4:4" x14ac:dyDescent="0.25">
      <c r="D1235" s="145"/>
    </row>
    <row r="1236" spans="4:4" x14ac:dyDescent="0.25">
      <c r="D1236" s="145"/>
    </row>
    <row r="1237" spans="4:4" x14ac:dyDescent="0.25">
      <c r="D1237" s="145"/>
    </row>
    <row r="1238" spans="4:4" x14ac:dyDescent="0.25">
      <c r="D1238" s="145"/>
    </row>
    <row r="1239" spans="4:4" x14ac:dyDescent="0.25">
      <c r="D1239" s="145"/>
    </row>
    <row r="1240" spans="4:4" x14ac:dyDescent="0.25">
      <c r="D1240" s="145"/>
    </row>
    <row r="1241" spans="4:4" x14ac:dyDescent="0.25">
      <c r="D1241" s="145"/>
    </row>
    <row r="1242" spans="4:4" x14ac:dyDescent="0.25">
      <c r="D1242" s="145"/>
    </row>
    <row r="1243" spans="4:4" x14ac:dyDescent="0.25">
      <c r="D1243" s="145"/>
    </row>
    <row r="1244" spans="4:4" x14ac:dyDescent="0.25">
      <c r="D1244" s="145"/>
    </row>
    <row r="1245" spans="4:4" x14ac:dyDescent="0.25">
      <c r="D1245" s="145"/>
    </row>
    <row r="1246" spans="4:4" x14ac:dyDescent="0.25">
      <c r="D1246" s="145"/>
    </row>
    <row r="1247" spans="4:4" x14ac:dyDescent="0.25">
      <c r="D1247" s="145"/>
    </row>
    <row r="1248" spans="4:4" x14ac:dyDescent="0.25">
      <c r="D1248" s="145"/>
    </row>
    <row r="1249" spans="4:4" x14ac:dyDescent="0.25">
      <c r="D1249" s="145"/>
    </row>
    <row r="1250" spans="4:4" x14ac:dyDescent="0.25">
      <c r="D1250" s="145"/>
    </row>
    <row r="1251" spans="4:4" x14ac:dyDescent="0.25">
      <c r="D1251" s="145"/>
    </row>
    <row r="1252" spans="4:4" x14ac:dyDescent="0.25">
      <c r="D1252" s="145"/>
    </row>
    <row r="1253" spans="4:4" x14ac:dyDescent="0.25">
      <c r="D1253" s="145"/>
    </row>
    <row r="1254" spans="4:4" x14ac:dyDescent="0.25">
      <c r="D1254" s="145"/>
    </row>
    <row r="1255" spans="4:4" x14ac:dyDescent="0.25">
      <c r="D1255" s="145"/>
    </row>
    <row r="1256" spans="4:4" x14ac:dyDescent="0.25">
      <c r="D1256" s="145"/>
    </row>
    <row r="1257" spans="4:4" x14ac:dyDescent="0.25">
      <c r="D1257" s="145"/>
    </row>
    <row r="1258" spans="4:4" x14ac:dyDescent="0.25">
      <c r="D1258" s="145"/>
    </row>
    <row r="1259" spans="4:4" x14ac:dyDescent="0.25">
      <c r="D1259" s="145"/>
    </row>
    <row r="1260" spans="4:4" x14ac:dyDescent="0.25">
      <c r="D1260" s="145"/>
    </row>
    <row r="1261" spans="4:4" x14ac:dyDescent="0.25">
      <c r="D1261" s="145"/>
    </row>
    <row r="1262" spans="4:4" x14ac:dyDescent="0.25">
      <c r="D1262" s="145"/>
    </row>
    <row r="1263" spans="4:4" x14ac:dyDescent="0.25">
      <c r="D1263" s="145"/>
    </row>
    <row r="1264" spans="4:4" x14ac:dyDescent="0.25">
      <c r="D1264" s="145"/>
    </row>
    <row r="1265" spans="4:4" x14ac:dyDescent="0.25">
      <c r="D1265" s="145"/>
    </row>
    <row r="1266" spans="4:4" x14ac:dyDescent="0.25">
      <c r="D1266" s="145"/>
    </row>
    <row r="1267" spans="4:4" x14ac:dyDescent="0.25">
      <c r="D1267" s="145"/>
    </row>
    <row r="1268" spans="4:4" x14ac:dyDescent="0.25">
      <c r="D1268" s="145"/>
    </row>
    <row r="1269" spans="4:4" x14ac:dyDescent="0.25">
      <c r="D1269" s="145"/>
    </row>
    <row r="1270" spans="4:4" x14ac:dyDescent="0.25">
      <c r="D1270" s="145"/>
    </row>
    <row r="1271" spans="4:4" x14ac:dyDescent="0.25">
      <c r="D1271" s="145"/>
    </row>
    <row r="1272" spans="4:4" x14ac:dyDescent="0.25">
      <c r="D1272" s="145"/>
    </row>
    <row r="1273" spans="4:4" x14ac:dyDescent="0.25">
      <c r="D1273" s="145"/>
    </row>
    <row r="1274" spans="4:4" x14ac:dyDescent="0.25">
      <c r="D1274" s="145"/>
    </row>
    <row r="1275" spans="4:4" x14ac:dyDescent="0.25">
      <c r="D1275" s="145"/>
    </row>
    <row r="1276" spans="4:4" x14ac:dyDescent="0.25">
      <c r="D1276" s="145"/>
    </row>
    <row r="1277" spans="4:4" x14ac:dyDescent="0.25">
      <c r="D1277" s="145"/>
    </row>
    <row r="1278" spans="4:4" x14ac:dyDescent="0.25">
      <c r="D1278" s="145"/>
    </row>
    <row r="1279" spans="4:4" x14ac:dyDescent="0.25">
      <c r="D1279" s="145"/>
    </row>
    <row r="1280" spans="4:4" x14ac:dyDescent="0.25">
      <c r="D1280" s="145"/>
    </row>
    <row r="1281" spans="4:4" x14ac:dyDescent="0.25">
      <c r="D1281" s="145"/>
    </row>
    <row r="1282" spans="4:4" x14ac:dyDescent="0.25">
      <c r="D1282" s="145"/>
    </row>
    <row r="1283" spans="4:4" x14ac:dyDescent="0.25">
      <c r="D1283" s="145"/>
    </row>
    <row r="1284" spans="4:4" x14ac:dyDescent="0.25">
      <c r="D1284" s="145"/>
    </row>
    <row r="1285" spans="4:4" x14ac:dyDescent="0.25">
      <c r="D1285" s="145"/>
    </row>
    <row r="1286" spans="4:4" x14ac:dyDescent="0.25">
      <c r="D1286" s="145"/>
    </row>
    <row r="1287" spans="4:4" x14ac:dyDescent="0.25">
      <c r="D1287" s="145"/>
    </row>
    <row r="1288" spans="4:4" x14ac:dyDescent="0.25">
      <c r="D1288" s="145"/>
    </row>
    <row r="1289" spans="4:4" x14ac:dyDescent="0.25">
      <c r="D1289" s="145"/>
    </row>
    <row r="1290" spans="4:4" x14ac:dyDescent="0.25">
      <c r="D1290" s="145"/>
    </row>
    <row r="1291" spans="4:4" x14ac:dyDescent="0.25">
      <c r="D1291" s="145"/>
    </row>
    <row r="1292" spans="4:4" x14ac:dyDescent="0.25">
      <c r="D1292" s="145"/>
    </row>
    <row r="1293" spans="4:4" x14ac:dyDescent="0.25">
      <c r="D1293" s="145"/>
    </row>
    <row r="1294" spans="4:4" x14ac:dyDescent="0.25">
      <c r="D1294" s="145"/>
    </row>
    <row r="1295" spans="4:4" x14ac:dyDescent="0.25">
      <c r="D1295" s="145"/>
    </row>
    <row r="1296" spans="4:4" x14ac:dyDescent="0.25">
      <c r="D1296" s="145"/>
    </row>
    <row r="1297" spans="4:4" x14ac:dyDescent="0.25">
      <c r="D1297" s="145"/>
    </row>
    <row r="1298" spans="4:4" x14ac:dyDescent="0.25">
      <c r="D1298" s="145"/>
    </row>
    <row r="1299" spans="4:4" x14ac:dyDescent="0.25">
      <c r="D1299" s="145"/>
    </row>
    <row r="1300" spans="4:4" x14ac:dyDescent="0.25">
      <c r="D1300" s="145"/>
    </row>
    <row r="1301" spans="4:4" x14ac:dyDescent="0.25">
      <c r="D1301" s="145"/>
    </row>
    <row r="1302" spans="4:4" x14ac:dyDescent="0.25">
      <c r="D1302" s="145"/>
    </row>
    <row r="1303" spans="4:4" x14ac:dyDescent="0.25">
      <c r="D1303" s="145"/>
    </row>
    <row r="1304" spans="4:4" x14ac:dyDescent="0.25">
      <c r="D1304" s="145"/>
    </row>
    <row r="1305" spans="4:4" x14ac:dyDescent="0.25">
      <c r="D1305" s="145"/>
    </row>
    <row r="1306" spans="4:4" x14ac:dyDescent="0.25">
      <c r="D1306" s="145"/>
    </row>
    <row r="1307" spans="4:4" x14ac:dyDescent="0.25">
      <c r="D1307" s="145"/>
    </row>
    <row r="1308" spans="4:4" x14ac:dyDescent="0.25">
      <c r="D1308" s="145"/>
    </row>
    <row r="1309" spans="4:4" x14ac:dyDescent="0.25">
      <c r="D1309" s="145"/>
    </row>
    <row r="1310" spans="4:4" x14ac:dyDescent="0.25">
      <c r="D1310" s="145"/>
    </row>
    <row r="1311" spans="4:4" x14ac:dyDescent="0.25">
      <c r="D1311" s="145"/>
    </row>
    <row r="1312" spans="4:4" x14ac:dyDescent="0.25">
      <c r="D1312" s="145"/>
    </row>
    <row r="1313" spans="4:4" x14ac:dyDescent="0.25">
      <c r="D1313" s="145"/>
    </row>
    <row r="1314" spans="4:4" x14ac:dyDescent="0.25">
      <c r="D1314" s="145"/>
    </row>
    <row r="1315" spans="4:4" x14ac:dyDescent="0.25">
      <c r="D1315" s="145"/>
    </row>
    <row r="1316" spans="4:4" x14ac:dyDescent="0.25">
      <c r="D1316" s="145"/>
    </row>
    <row r="1317" spans="4:4" x14ac:dyDescent="0.25">
      <c r="D1317" s="145"/>
    </row>
    <row r="1318" spans="4:4" x14ac:dyDescent="0.25">
      <c r="D1318" s="145"/>
    </row>
    <row r="1319" spans="4:4" x14ac:dyDescent="0.25">
      <c r="D1319" s="145"/>
    </row>
    <row r="1320" spans="4:4" x14ac:dyDescent="0.25">
      <c r="D1320" s="145"/>
    </row>
    <row r="1321" spans="4:4" x14ac:dyDescent="0.25">
      <c r="D1321" s="145"/>
    </row>
    <row r="1322" spans="4:4" x14ac:dyDescent="0.25">
      <c r="D1322" s="145"/>
    </row>
    <row r="1323" spans="4:4" x14ac:dyDescent="0.25">
      <c r="D1323" s="145"/>
    </row>
    <row r="1324" spans="4:4" x14ac:dyDescent="0.25">
      <c r="D1324" s="145"/>
    </row>
    <row r="1325" spans="4:4" x14ac:dyDescent="0.25">
      <c r="D1325" s="145"/>
    </row>
    <row r="1326" spans="4:4" x14ac:dyDescent="0.25">
      <c r="D1326" s="145"/>
    </row>
    <row r="1327" spans="4:4" x14ac:dyDescent="0.25">
      <c r="D1327" s="145"/>
    </row>
    <row r="1328" spans="4:4" x14ac:dyDescent="0.25">
      <c r="D1328" s="145"/>
    </row>
    <row r="1329" spans="4:4" x14ac:dyDescent="0.25">
      <c r="D1329" s="145"/>
    </row>
    <row r="1330" spans="4:4" x14ac:dyDescent="0.25">
      <c r="D1330" s="145"/>
    </row>
    <row r="1331" spans="4:4" x14ac:dyDescent="0.25">
      <c r="D1331" s="145"/>
    </row>
    <row r="1332" spans="4:4" x14ac:dyDescent="0.25">
      <c r="D1332" s="145"/>
    </row>
    <row r="1333" spans="4:4" x14ac:dyDescent="0.25">
      <c r="D1333" s="145"/>
    </row>
    <row r="1334" spans="4:4" x14ac:dyDescent="0.25">
      <c r="D1334" s="145"/>
    </row>
    <row r="1335" spans="4:4" x14ac:dyDescent="0.25">
      <c r="D1335" s="145"/>
    </row>
    <row r="1336" spans="4:4" x14ac:dyDescent="0.25">
      <c r="D1336" s="145"/>
    </row>
    <row r="1337" spans="4:4" x14ac:dyDescent="0.25">
      <c r="D1337" s="145"/>
    </row>
    <row r="1338" spans="4:4" x14ac:dyDescent="0.25">
      <c r="D1338" s="145"/>
    </row>
    <row r="1339" spans="4:4" x14ac:dyDescent="0.25">
      <c r="D1339" s="145"/>
    </row>
    <row r="1340" spans="4:4" x14ac:dyDescent="0.25">
      <c r="D1340" s="145"/>
    </row>
    <row r="1341" spans="4:4" x14ac:dyDescent="0.25">
      <c r="D1341" s="145"/>
    </row>
    <row r="1342" spans="4:4" x14ac:dyDescent="0.25">
      <c r="D1342" s="145"/>
    </row>
    <row r="1343" spans="4:4" x14ac:dyDescent="0.25">
      <c r="D1343" s="145"/>
    </row>
    <row r="1344" spans="4:4" x14ac:dyDescent="0.25">
      <c r="D1344" s="145"/>
    </row>
    <row r="1345" spans="4:4" x14ac:dyDescent="0.25">
      <c r="D1345" s="145"/>
    </row>
    <row r="1346" spans="4:4" x14ac:dyDescent="0.25">
      <c r="D1346" s="145"/>
    </row>
    <row r="1347" spans="4:4" x14ac:dyDescent="0.25">
      <c r="D1347" s="145"/>
    </row>
    <row r="1348" spans="4:4" x14ac:dyDescent="0.25">
      <c r="D1348" s="145"/>
    </row>
    <row r="1349" spans="4:4" x14ac:dyDescent="0.25">
      <c r="D1349" s="145"/>
    </row>
    <row r="1350" spans="4:4" x14ac:dyDescent="0.25">
      <c r="D1350" s="145"/>
    </row>
    <row r="1351" spans="4:4" x14ac:dyDescent="0.25">
      <c r="D1351" s="145"/>
    </row>
    <row r="1352" spans="4:4" x14ac:dyDescent="0.25">
      <c r="D1352" s="145"/>
    </row>
    <row r="1353" spans="4:4" x14ac:dyDescent="0.25">
      <c r="D1353" s="145"/>
    </row>
    <row r="1354" spans="4:4" x14ac:dyDescent="0.25">
      <c r="D1354" s="145"/>
    </row>
    <row r="1355" spans="4:4" x14ac:dyDescent="0.25">
      <c r="D1355" s="145"/>
    </row>
    <row r="1356" spans="4:4" x14ac:dyDescent="0.25">
      <c r="D1356" s="145"/>
    </row>
    <row r="1357" spans="4:4" x14ac:dyDescent="0.25">
      <c r="D1357" s="145"/>
    </row>
    <row r="1358" spans="4:4" x14ac:dyDescent="0.25">
      <c r="D1358" s="145"/>
    </row>
    <row r="1359" spans="4:4" x14ac:dyDescent="0.25">
      <c r="D1359" s="145"/>
    </row>
    <row r="1360" spans="4:4" x14ac:dyDescent="0.25">
      <c r="D1360" s="145"/>
    </row>
    <row r="1361" spans="4:4" x14ac:dyDescent="0.25">
      <c r="D1361" s="145"/>
    </row>
    <row r="1362" spans="4:4" x14ac:dyDescent="0.25">
      <c r="D1362" s="145"/>
    </row>
    <row r="1363" spans="4:4" x14ac:dyDescent="0.25">
      <c r="D1363" s="145"/>
    </row>
    <row r="1364" spans="4:4" x14ac:dyDescent="0.25">
      <c r="D1364" s="145"/>
    </row>
    <row r="1365" spans="4:4" x14ac:dyDescent="0.25">
      <c r="D1365" s="145"/>
    </row>
    <row r="1366" spans="4:4" x14ac:dyDescent="0.25">
      <c r="D1366" s="145"/>
    </row>
    <row r="1367" spans="4:4" x14ac:dyDescent="0.25">
      <c r="D1367" s="145"/>
    </row>
    <row r="1368" spans="4:4" x14ac:dyDescent="0.25">
      <c r="D1368" s="145"/>
    </row>
    <row r="1369" spans="4:4" x14ac:dyDescent="0.25">
      <c r="D1369" s="145"/>
    </row>
    <row r="1370" spans="4:4" x14ac:dyDescent="0.25">
      <c r="D1370" s="145"/>
    </row>
    <row r="1371" spans="4:4" x14ac:dyDescent="0.25">
      <c r="D1371" s="145"/>
    </row>
    <row r="1372" spans="4:4" x14ac:dyDescent="0.25">
      <c r="D1372" s="145"/>
    </row>
    <row r="1373" spans="4:4" x14ac:dyDescent="0.25">
      <c r="D1373" s="145"/>
    </row>
    <row r="1374" spans="4:4" x14ac:dyDescent="0.25">
      <c r="D1374" s="145"/>
    </row>
    <row r="1375" spans="4:4" x14ac:dyDescent="0.25">
      <c r="D1375" s="145"/>
    </row>
    <row r="1376" spans="4:4" x14ac:dyDescent="0.25">
      <c r="D1376" s="145"/>
    </row>
    <row r="1377" spans="4:4" x14ac:dyDescent="0.25">
      <c r="D1377" s="145"/>
    </row>
    <row r="1378" spans="4:4" x14ac:dyDescent="0.25">
      <c r="D1378" s="145"/>
    </row>
    <row r="1379" spans="4:4" x14ac:dyDescent="0.25">
      <c r="D1379" s="145"/>
    </row>
    <row r="1380" spans="4:4" x14ac:dyDescent="0.25">
      <c r="D1380" s="145"/>
    </row>
    <row r="1381" spans="4:4" x14ac:dyDescent="0.25">
      <c r="D1381" s="145"/>
    </row>
    <row r="1382" spans="4:4" x14ac:dyDescent="0.25">
      <c r="D1382" s="145"/>
    </row>
    <row r="1383" spans="4:4" x14ac:dyDescent="0.25">
      <c r="D1383" s="145"/>
    </row>
    <row r="1384" spans="4:4" x14ac:dyDescent="0.25">
      <c r="D1384" s="145"/>
    </row>
    <row r="1385" spans="4:4" x14ac:dyDescent="0.25">
      <c r="D1385" s="145"/>
    </row>
    <row r="1386" spans="4:4" x14ac:dyDescent="0.25">
      <c r="D1386" s="145"/>
    </row>
    <row r="1387" spans="4:4" x14ac:dyDescent="0.25">
      <c r="D1387" s="145"/>
    </row>
    <row r="1388" spans="4:4" x14ac:dyDescent="0.25">
      <c r="D1388" s="145"/>
    </row>
    <row r="1389" spans="4:4" x14ac:dyDescent="0.25">
      <c r="D1389" s="145"/>
    </row>
    <row r="1390" spans="4:4" x14ac:dyDescent="0.25">
      <c r="D1390" s="145"/>
    </row>
    <row r="1391" spans="4:4" x14ac:dyDescent="0.25">
      <c r="D1391" s="145"/>
    </row>
    <row r="1392" spans="4:4" x14ac:dyDescent="0.25">
      <c r="D1392" s="145"/>
    </row>
    <row r="1393" spans="4:4" x14ac:dyDescent="0.25">
      <c r="D1393" s="145"/>
    </row>
    <row r="1394" spans="4:4" x14ac:dyDescent="0.25">
      <c r="D1394" s="145"/>
    </row>
    <row r="1395" spans="4:4" x14ac:dyDescent="0.25">
      <c r="D1395" s="145"/>
    </row>
    <row r="1396" spans="4:4" x14ac:dyDescent="0.25">
      <c r="D1396" s="145"/>
    </row>
    <row r="1397" spans="4:4" x14ac:dyDescent="0.25">
      <c r="D1397" s="145"/>
    </row>
    <row r="1398" spans="4:4" x14ac:dyDescent="0.25">
      <c r="D1398" s="145"/>
    </row>
    <row r="1399" spans="4:4" x14ac:dyDescent="0.25">
      <c r="D1399" s="145"/>
    </row>
    <row r="1400" spans="4:4" x14ac:dyDescent="0.25">
      <c r="D1400" s="145"/>
    </row>
    <row r="1401" spans="4:4" x14ac:dyDescent="0.25">
      <c r="D1401" s="145"/>
    </row>
    <row r="1402" spans="4:4" x14ac:dyDescent="0.25">
      <c r="D1402" s="145"/>
    </row>
    <row r="1403" spans="4:4" x14ac:dyDescent="0.25">
      <c r="D1403" s="145"/>
    </row>
    <row r="1404" spans="4:4" x14ac:dyDescent="0.25">
      <c r="D1404" s="145"/>
    </row>
    <row r="1405" spans="4:4" x14ac:dyDescent="0.25">
      <c r="D1405" s="145"/>
    </row>
    <row r="1406" spans="4:4" x14ac:dyDescent="0.25">
      <c r="D1406" s="145"/>
    </row>
    <row r="1407" spans="4:4" x14ac:dyDescent="0.25">
      <c r="D1407" s="145"/>
    </row>
    <row r="1408" spans="4:4" x14ac:dyDescent="0.25">
      <c r="D1408" s="145"/>
    </row>
    <row r="1409" spans="4:4" x14ac:dyDescent="0.25">
      <c r="D1409" s="145"/>
    </row>
    <row r="1410" spans="4:4" x14ac:dyDescent="0.25">
      <c r="D1410" s="145"/>
    </row>
    <row r="1411" spans="4:4" x14ac:dyDescent="0.25">
      <c r="D1411" s="145"/>
    </row>
    <row r="1412" spans="4:4" x14ac:dyDescent="0.25">
      <c r="D1412" s="145"/>
    </row>
    <row r="1413" spans="4:4" x14ac:dyDescent="0.25">
      <c r="D1413" s="145"/>
    </row>
    <row r="1414" spans="4:4" x14ac:dyDescent="0.25">
      <c r="D1414" s="145"/>
    </row>
    <row r="1415" spans="4:4" x14ac:dyDescent="0.25">
      <c r="D1415" s="145"/>
    </row>
    <row r="1416" spans="4:4" x14ac:dyDescent="0.25">
      <c r="D1416" s="145"/>
    </row>
    <row r="1417" spans="4:4" x14ac:dyDescent="0.25">
      <c r="D1417" s="145"/>
    </row>
    <row r="1418" spans="4:4" x14ac:dyDescent="0.25">
      <c r="D1418" s="145"/>
    </row>
    <row r="1419" spans="4:4" x14ac:dyDescent="0.25">
      <c r="D1419" s="145"/>
    </row>
    <row r="1420" spans="4:4" x14ac:dyDescent="0.25">
      <c r="D1420" s="145"/>
    </row>
    <row r="1421" spans="4:4" x14ac:dyDescent="0.25">
      <c r="D1421" s="145"/>
    </row>
    <row r="1422" spans="4:4" x14ac:dyDescent="0.25">
      <c r="D1422" s="145"/>
    </row>
    <row r="1423" spans="4:4" x14ac:dyDescent="0.25">
      <c r="D1423" s="145"/>
    </row>
    <row r="1424" spans="4:4" x14ac:dyDescent="0.25">
      <c r="D1424" s="145"/>
    </row>
    <row r="1425" spans="4:4" x14ac:dyDescent="0.25">
      <c r="D1425" s="145"/>
    </row>
    <row r="1426" spans="4:4" x14ac:dyDescent="0.25">
      <c r="D1426" s="145"/>
    </row>
    <row r="1427" spans="4:4" x14ac:dyDescent="0.25">
      <c r="D1427" s="145"/>
    </row>
    <row r="1428" spans="4:4" x14ac:dyDescent="0.25">
      <c r="D1428" s="145"/>
    </row>
    <row r="1429" spans="4:4" x14ac:dyDescent="0.25">
      <c r="D1429" s="145"/>
    </row>
    <row r="1430" spans="4:4" x14ac:dyDescent="0.25">
      <c r="D1430" s="145"/>
    </row>
    <row r="1431" spans="4:4" x14ac:dyDescent="0.25">
      <c r="D1431" s="145"/>
    </row>
    <row r="1432" spans="4:4" x14ac:dyDescent="0.25">
      <c r="D1432" s="145"/>
    </row>
    <row r="1433" spans="4:4" x14ac:dyDescent="0.25">
      <c r="D1433" s="145"/>
    </row>
    <row r="1434" spans="4:4" x14ac:dyDescent="0.25">
      <c r="D1434" s="145"/>
    </row>
    <row r="1435" spans="4:4" x14ac:dyDescent="0.25">
      <c r="D1435" s="145"/>
    </row>
    <row r="1436" spans="4:4" x14ac:dyDescent="0.25">
      <c r="D1436" s="145"/>
    </row>
    <row r="1437" spans="4:4" x14ac:dyDescent="0.25">
      <c r="D1437" s="145"/>
    </row>
    <row r="1438" spans="4:4" x14ac:dyDescent="0.25">
      <c r="D1438" s="145"/>
    </row>
    <row r="1439" spans="4:4" x14ac:dyDescent="0.25">
      <c r="D1439" s="145"/>
    </row>
    <row r="1440" spans="4:4" x14ac:dyDescent="0.25">
      <c r="D1440" s="145"/>
    </row>
    <row r="1441" spans="4:4" x14ac:dyDescent="0.25">
      <c r="D1441" s="145"/>
    </row>
    <row r="1442" spans="4:4" x14ac:dyDescent="0.25">
      <c r="D1442" s="145"/>
    </row>
    <row r="1443" spans="4:4" x14ac:dyDescent="0.25">
      <c r="D1443" s="145"/>
    </row>
    <row r="1444" spans="4:4" x14ac:dyDescent="0.25">
      <c r="D1444" s="145"/>
    </row>
    <row r="1445" spans="4:4" x14ac:dyDescent="0.25">
      <c r="D1445" s="145"/>
    </row>
    <row r="1446" spans="4:4" x14ac:dyDescent="0.25">
      <c r="D1446" s="145"/>
    </row>
    <row r="1447" spans="4:4" x14ac:dyDescent="0.25">
      <c r="D1447" s="145"/>
    </row>
    <row r="1448" spans="4:4" x14ac:dyDescent="0.25">
      <c r="D1448" s="145"/>
    </row>
    <row r="1449" spans="4:4" x14ac:dyDescent="0.25">
      <c r="D1449" s="145"/>
    </row>
    <row r="1450" spans="4:4" x14ac:dyDescent="0.25">
      <c r="D1450" s="145"/>
    </row>
    <row r="1451" spans="4:4" x14ac:dyDescent="0.25">
      <c r="D1451" s="145"/>
    </row>
    <row r="1452" spans="4:4" x14ac:dyDescent="0.25">
      <c r="D1452" s="145"/>
    </row>
    <row r="1453" spans="4:4" x14ac:dyDescent="0.25">
      <c r="D1453" s="145"/>
    </row>
    <row r="1454" spans="4:4" x14ac:dyDescent="0.25">
      <c r="D1454" s="145"/>
    </row>
    <row r="1455" spans="4:4" x14ac:dyDescent="0.25">
      <c r="D1455" s="145"/>
    </row>
    <row r="1456" spans="4:4" x14ac:dyDescent="0.25">
      <c r="D1456" s="145"/>
    </row>
    <row r="1457" spans="4:4" x14ac:dyDescent="0.25">
      <c r="D1457" s="145"/>
    </row>
    <row r="1458" spans="4:4" x14ac:dyDescent="0.25">
      <c r="D1458" s="145"/>
    </row>
    <row r="1459" spans="4:4" x14ac:dyDescent="0.25">
      <c r="D1459" s="145"/>
    </row>
    <row r="1460" spans="4:4" x14ac:dyDescent="0.25">
      <c r="D1460" s="145"/>
    </row>
    <row r="1461" spans="4:4" x14ac:dyDescent="0.25">
      <c r="D1461" s="145"/>
    </row>
    <row r="1462" spans="4:4" x14ac:dyDescent="0.25">
      <c r="D1462" s="145"/>
    </row>
    <row r="1463" spans="4:4" x14ac:dyDescent="0.25">
      <c r="D1463" s="145"/>
    </row>
    <row r="1464" spans="4:4" x14ac:dyDescent="0.25">
      <c r="D1464" s="145"/>
    </row>
    <row r="1465" spans="4:4" x14ac:dyDescent="0.25">
      <c r="D1465" s="145"/>
    </row>
    <row r="1466" spans="4:4" x14ac:dyDescent="0.25">
      <c r="D1466" s="145"/>
    </row>
    <row r="1467" spans="4:4" x14ac:dyDescent="0.25">
      <c r="D1467" s="145"/>
    </row>
    <row r="1468" spans="4:4" x14ac:dyDescent="0.25">
      <c r="D1468" s="145"/>
    </row>
    <row r="1469" spans="4:4" x14ac:dyDescent="0.25">
      <c r="D1469" s="145"/>
    </row>
    <row r="1470" spans="4:4" x14ac:dyDescent="0.25">
      <c r="D1470" s="145"/>
    </row>
    <row r="1471" spans="4:4" x14ac:dyDescent="0.25">
      <c r="D1471" s="145"/>
    </row>
    <row r="1472" spans="4:4" x14ac:dyDescent="0.25">
      <c r="D1472" s="145"/>
    </row>
    <row r="1473" spans="4:4" x14ac:dyDescent="0.25">
      <c r="D1473" s="145"/>
    </row>
    <row r="1474" spans="4:4" x14ac:dyDescent="0.25">
      <c r="D1474" s="145"/>
    </row>
    <row r="1475" spans="4:4" x14ac:dyDescent="0.25">
      <c r="D1475" s="145"/>
    </row>
    <row r="1476" spans="4:4" x14ac:dyDescent="0.25">
      <c r="D1476" s="145"/>
    </row>
    <row r="1477" spans="4:4" x14ac:dyDescent="0.25">
      <c r="D1477" s="145"/>
    </row>
    <row r="1478" spans="4:4" x14ac:dyDescent="0.25">
      <c r="D1478" s="145"/>
    </row>
    <row r="1479" spans="4:4" x14ac:dyDescent="0.25">
      <c r="D1479" s="145"/>
    </row>
    <row r="1480" spans="4:4" x14ac:dyDescent="0.25">
      <c r="D1480" s="145"/>
    </row>
    <row r="1481" spans="4:4" x14ac:dyDescent="0.25">
      <c r="D1481" s="145"/>
    </row>
    <row r="1482" spans="4:4" x14ac:dyDescent="0.25">
      <c r="D1482" s="145"/>
    </row>
    <row r="1483" spans="4:4" x14ac:dyDescent="0.25">
      <c r="D1483" s="145"/>
    </row>
    <row r="1484" spans="4:4" x14ac:dyDescent="0.25">
      <c r="D1484" s="145"/>
    </row>
    <row r="1485" spans="4:4" x14ac:dyDescent="0.25">
      <c r="D1485" s="145"/>
    </row>
    <row r="1486" spans="4:4" x14ac:dyDescent="0.25">
      <c r="D1486" s="145"/>
    </row>
    <row r="1487" spans="4:4" x14ac:dyDescent="0.25">
      <c r="D1487" s="145"/>
    </row>
    <row r="1488" spans="4:4" x14ac:dyDescent="0.25">
      <c r="D1488" s="145"/>
    </row>
    <row r="1489" spans="4:4" x14ac:dyDescent="0.25">
      <c r="D1489" s="145"/>
    </row>
    <row r="1490" spans="4:4" x14ac:dyDescent="0.25">
      <c r="D1490" s="145"/>
    </row>
    <row r="1491" spans="4:4" x14ac:dyDescent="0.25">
      <c r="D1491" s="145"/>
    </row>
    <row r="1492" spans="4:4" x14ac:dyDescent="0.25">
      <c r="D1492" s="145"/>
    </row>
    <row r="1493" spans="4:4" x14ac:dyDescent="0.25">
      <c r="D1493" s="145"/>
    </row>
    <row r="1494" spans="4:4" x14ac:dyDescent="0.25">
      <c r="D1494" s="145"/>
    </row>
    <row r="1495" spans="4:4" x14ac:dyDescent="0.25">
      <c r="D1495" s="145"/>
    </row>
    <row r="1496" spans="4:4" x14ac:dyDescent="0.25">
      <c r="D1496" s="145"/>
    </row>
    <row r="1497" spans="4:4" x14ac:dyDescent="0.25">
      <c r="D1497" s="145"/>
    </row>
    <row r="1498" spans="4:4" x14ac:dyDescent="0.25">
      <c r="D1498" s="145"/>
    </row>
    <row r="1499" spans="4:4" x14ac:dyDescent="0.25">
      <c r="D1499" s="145"/>
    </row>
    <row r="1500" spans="4:4" x14ac:dyDescent="0.25">
      <c r="D1500" s="145"/>
    </row>
    <row r="1501" spans="4:4" x14ac:dyDescent="0.25">
      <c r="D1501" s="145"/>
    </row>
    <row r="1502" spans="4:4" x14ac:dyDescent="0.25">
      <c r="D1502" s="145"/>
    </row>
    <row r="1503" spans="4:4" x14ac:dyDescent="0.25">
      <c r="D1503" s="145"/>
    </row>
    <row r="1504" spans="4:4" x14ac:dyDescent="0.25">
      <c r="D1504" s="145"/>
    </row>
    <row r="1505" spans="4:4" x14ac:dyDescent="0.25">
      <c r="D1505" s="145"/>
    </row>
    <row r="1506" spans="4:4" x14ac:dyDescent="0.25">
      <c r="D1506" s="145"/>
    </row>
    <row r="1507" spans="4:4" x14ac:dyDescent="0.25">
      <c r="D1507" s="145"/>
    </row>
    <row r="1508" spans="4:4" x14ac:dyDescent="0.25">
      <c r="D1508" s="145"/>
    </row>
    <row r="1509" spans="4:4" x14ac:dyDescent="0.25">
      <c r="D1509" s="145"/>
    </row>
    <row r="1510" spans="4:4" x14ac:dyDescent="0.25">
      <c r="D1510" s="145"/>
    </row>
    <row r="1511" spans="4:4" x14ac:dyDescent="0.25">
      <c r="D1511" s="145"/>
    </row>
    <row r="1512" spans="4:4" x14ac:dyDescent="0.25">
      <c r="D1512" s="145"/>
    </row>
    <row r="1513" spans="4:4" x14ac:dyDescent="0.25">
      <c r="D1513" s="145"/>
    </row>
    <row r="1514" spans="4:4" x14ac:dyDescent="0.25">
      <c r="D1514" s="145"/>
    </row>
    <row r="1515" spans="4:4" x14ac:dyDescent="0.25">
      <c r="D1515" s="145"/>
    </row>
    <row r="1516" spans="4:4" x14ac:dyDescent="0.25">
      <c r="D1516" s="145"/>
    </row>
    <row r="1517" spans="4:4" x14ac:dyDescent="0.25">
      <c r="D1517" s="145"/>
    </row>
    <row r="1518" spans="4:4" x14ac:dyDescent="0.25">
      <c r="D1518" s="145"/>
    </row>
    <row r="1519" spans="4:4" x14ac:dyDescent="0.25">
      <c r="D1519" s="145"/>
    </row>
    <row r="1520" spans="4:4" x14ac:dyDescent="0.25">
      <c r="D1520" s="145"/>
    </row>
    <row r="1521" spans="4:4" x14ac:dyDescent="0.25">
      <c r="D1521" s="145"/>
    </row>
    <row r="1522" spans="4:4" x14ac:dyDescent="0.25">
      <c r="D1522" s="145"/>
    </row>
    <row r="1523" spans="4:4" x14ac:dyDescent="0.25">
      <c r="D1523" s="145"/>
    </row>
    <row r="1524" spans="4:4" x14ac:dyDescent="0.25">
      <c r="D1524" s="145"/>
    </row>
    <row r="1525" spans="4:4" x14ac:dyDescent="0.25">
      <c r="D1525" s="145"/>
    </row>
    <row r="1526" spans="4:4" x14ac:dyDescent="0.25">
      <c r="D1526" s="145"/>
    </row>
    <row r="1527" spans="4:4" x14ac:dyDescent="0.25">
      <c r="D1527" s="145"/>
    </row>
    <row r="1528" spans="4:4" x14ac:dyDescent="0.25">
      <c r="D1528" s="145"/>
    </row>
    <row r="1529" spans="4:4" x14ac:dyDescent="0.25">
      <c r="D1529" s="145"/>
    </row>
    <row r="1530" spans="4:4" x14ac:dyDescent="0.25">
      <c r="D1530" s="145"/>
    </row>
    <row r="1531" spans="4:4" x14ac:dyDescent="0.25">
      <c r="D1531" s="145"/>
    </row>
    <row r="1532" spans="4:4" x14ac:dyDescent="0.25">
      <c r="D1532" s="145"/>
    </row>
    <row r="1533" spans="4:4" x14ac:dyDescent="0.25">
      <c r="D1533" s="145"/>
    </row>
    <row r="1534" spans="4:4" x14ac:dyDescent="0.25">
      <c r="D1534" s="145"/>
    </row>
    <row r="1535" spans="4:4" x14ac:dyDescent="0.25">
      <c r="D1535" s="145"/>
    </row>
    <row r="1536" spans="4:4" x14ac:dyDescent="0.25">
      <c r="D1536" s="145"/>
    </row>
    <row r="1537" spans="4:4" x14ac:dyDescent="0.25">
      <c r="D1537" s="145"/>
    </row>
    <row r="1538" spans="4:4" x14ac:dyDescent="0.25">
      <c r="D1538" s="145"/>
    </row>
    <row r="1539" spans="4:4" x14ac:dyDescent="0.25">
      <c r="D1539" s="145"/>
    </row>
    <row r="1540" spans="4:4" x14ac:dyDescent="0.25">
      <c r="D1540" s="145"/>
    </row>
    <row r="1541" spans="4:4" x14ac:dyDescent="0.25">
      <c r="D1541" s="145"/>
    </row>
    <row r="1542" spans="4:4" x14ac:dyDescent="0.25">
      <c r="D1542" s="145"/>
    </row>
    <row r="1543" spans="4:4" x14ac:dyDescent="0.25">
      <c r="D1543" s="145"/>
    </row>
    <row r="1544" spans="4:4" x14ac:dyDescent="0.25">
      <c r="D1544" s="145"/>
    </row>
    <row r="1545" spans="4:4" x14ac:dyDescent="0.25">
      <c r="D1545" s="145"/>
    </row>
    <row r="1546" spans="4:4" x14ac:dyDescent="0.25">
      <c r="D1546" s="145"/>
    </row>
    <row r="1547" spans="4:4" x14ac:dyDescent="0.25">
      <c r="D1547" s="145"/>
    </row>
    <row r="1548" spans="4:4" x14ac:dyDescent="0.25">
      <c r="D1548" s="145"/>
    </row>
    <row r="1549" spans="4:4" x14ac:dyDescent="0.25">
      <c r="D1549" s="145"/>
    </row>
    <row r="1550" spans="4:4" x14ac:dyDescent="0.25">
      <c r="D1550" s="145"/>
    </row>
    <row r="1551" spans="4:4" x14ac:dyDescent="0.25">
      <c r="D1551" s="145"/>
    </row>
    <row r="1552" spans="4:4" x14ac:dyDescent="0.25">
      <c r="D1552" s="145"/>
    </row>
    <row r="1553" spans="4:4" x14ac:dyDescent="0.25">
      <c r="D1553" s="145"/>
    </row>
    <row r="1554" spans="4:4" x14ac:dyDescent="0.25">
      <c r="D1554" s="145"/>
    </row>
    <row r="1555" spans="4:4" x14ac:dyDescent="0.25">
      <c r="D1555" s="145"/>
    </row>
    <row r="1556" spans="4:4" x14ac:dyDescent="0.25">
      <c r="D1556" s="145"/>
    </row>
    <row r="1557" spans="4:4" x14ac:dyDescent="0.25">
      <c r="D1557" s="145"/>
    </row>
    <row r="1558" spans="4:4" x14ac:dyDescent="0.25">
      <c r="D1558" s="145"/>
    </row>
    <row r="1559" spans="4:4" x14ac:dyDescent="0.25">
      <c r="D1559" s="145"/>
    </row>
    <row r="1560" spans="4:4" x14ac:dyDescent="0.25">
      <c r="D1560" s="145"/>
    </row>
    <row r="1561" spans="4:4" x14ac:dyDescent="0.25">
      <c r="D1561" s="145"/>
    </row>
    <row r="1562" spans="4:4" x14ac:dyDescent="0.25">
      <c r="D1562" s="145"/>
    </row>
    <row r="1563" spans="4:4" x14ac:dyDescent="0.25">
      <c r="D1563" s="145"/>
    </row>
    <row r="1564" spans="4:4" x14ac:dyDescent="0.25">
      <c r="D1564" s="145"/>
    </row>
    <row r="1565" spans="4:4" x14ac:dyDescent="0.25">
      <c r="D1565" s="145"/>
    </row>
    <row r="1566" spans="4:4" x14ac:dyDescent="0.25">
      <c r="D1566" s="145"/>
    </row>
    <row r="1567" spans="4:4" x14ac:dyDescent="0.25">
      <c r="D1567" s="145"/>
    </row>
    <row r="1568" spans="4:4" x14ac:dyDescent="0.25">
      <c r="D1568" s="145"/>
    </row>
    <row r="1569" spans="4:4" x14ac:dyDescent="0.25">
      <c r="D1569" s="145"/>
    </row>
    <row r="1570" spans="4:4" x14ac:dyDescent="0.25">
      <c r="D1570" s="145"/>
    </row>
    <row r="1571" spans="4:4" x14ac:dyDescent="0.25">
      <c r="D1571" s="145"/>
    </row>
    <row r="1572" spans="4:4" x14ac:dyDescent="0.25">
      <c r="D1572" s="145"/>
    </row>
    <row r="1573" spans="4:4" x14ac:dyDescent="0.25">
      <c r="D1573" s="145"/>
    </row>
    <row r="1574" spans="4:4" x14ac:dyDescent="0.25">
      <c r="D1574" s="145"/>
    </row>
    <row r="1575" spans="4:4" x14ac:dyDescent="0.25">
      <c r="D1575" s="145"/>
    </row>
    <row r="1576" spans="4:4" x14ac:dyDescent="0.25">
      <c r="D1576" s="145"/>
    </row>
    <row r="1577" spans="4:4" x14ac:dyDescent="0.25">
      <c r="D1577" s="145"/>
    </row>
    <row r="1578" spans="4:4" x14ac:dyDescent="0.25">
      <c r="D1578" s="145"/>
    </row>
    <row r="1579" spans="4:4" x14ac:dyDescent="0.25">
      <c r="D1579" s="145"/>
    </row>
    <row r="1580" spans="4:4" x14ac:dyDescent="0.25">
      <c r="D1580" s="145"/>
    </row>
    <row r="1581" spans="4:4" x14ac:dyDescent="0.25">
      <c r="D1581" s="145"/>
    </row>
    <row r="1582" spans="4:4" x14ac:dyDescent="0.25">
      <c r="D1582" s="145"/>
    </row>
    <row r="1583" spans="4:4" x14ac:dyDescent="0.25">
      <c r="D1583" s="145"/>
    </row>
    <row r="1584" spans="4:4" x14ac:dyDescent="0.25">
      <c r="D1584" s="145"/>
    </row>
    <row r="1585" spans="4:4" x14ac:dyDescent="0.25">
      <c r="D1585" s="145"/>
    </row>
    <row r="1586" spans="4:4" x14ac:dyDescent="0.25">
      <c r="D1586" s="145"/>
    </row>
    <row r="1587" spans="4:4" x14ac:dyDescent="0.25">
      <c r="D1587" s="145"/>
    </row>
    <row r="1588" spans="4:4" x14ac:dyDescent="0.25">
      <c r="D1588" s="145"/>
    </row>
    <row r="1589" spans="4:4" x14ac:dyDescent="0.25">
      <c r="D1589" s="145"/>
    </row>
    <row r="1590" spans="4:4" x14ac:dyDescent="0.25">
      <c r="D1590" s="145"/>
    </row>
    <row r="1591" spans="4:4" x14ac:dyDescent="0.25">
      <c r="D1591" s="145"/>
    </row>
    <row r="1592" spans="4:4" x14ac:dyDescent="0.25">
      <c r="D1592" s="145"/>
    </row>
    <row r="1593" spans="4:4" x14ac:dyDescent="0.25">
      <c r="D1593" s="145"/>
    </row>
    <row r="1594" spans="4:4" x14ac:dyDescent="0.25">
      <c r="D1594" s="145"/>
    </row>
    <row r="1595" spans="4:4" x14ac:dyDescent="0.25">
      <c r="D1595" s="145"/>
    </row>
    <row r="1596" spans="4:4" x14ac:dyDescent="0.25">
      <c r="D1596" s="145"/>
    </row>
    <row r="1597" spans="4:4" x14ac:dyDescent="0.25">
      <c r="D1597" s="145"/>
    </row>
    <row r="1598" spans="4:4" x14ac:dyDescent="0.25">
      <c r="D1598" s="145"/>
    </row>
    <row r="1599" spans="4:4" x14ac:dyDescent="0.25">
      <c r="D1599" s="145"/>
    </row>
    <row r="1600" spans="4:4" x14ac:dyDescent="0.25">
      <c r="D1600" s="145"/>
    </row>
    <row r="1601" spans="4:4" x14ac:dyDescent="0.25">
      <c r="D1601" s="145"/>
    </row>
    <row r="1602" spans="4:4" x14ac:dyDescent="0.25">
      <c r="D1602" s="145"/>
    </row>
    <row r="1603" spans="4:4" x14ac:dyDescent="0.25">
      <c r="D1603" s="145"/>
    </row>
    <row r="1604" spans="4:4" x14ac:dyDescent="0.25">
      <c r="D1604" s="145"/>
    </row>
    <row r="1605" spans="4:4" x14ac:dyDescent="0.25">
      <c r="D1605" s="145"/>
    </row>
    <row r="1606" spans="4:4" x14ac:dyDescent="0.25">
      <c r="D1606" s="145"/>
    </row>
    <row r="1607" spans="4:4" x14ac:dyDescent="0.25">
      <c r="D1607" s="145"/>
    </row>
    <row r="1608" spans="4:4" x14ac:dyDescent="0.25">
      <c r="D1608" s="145"/>
    </row>
    <row r="1609" spans="4:4" x14ac:dyDescent="0.25">
      <c r="D1609" s="145"/>
    </row>
    <row r="1610" spans="4:4" x14ac:dyDescent="0.25">
      <c r="D1610" s="145"/>
    </row>
    <row r="1611" spans="4:4" x14ac:dyDescent="0.25">
      <c r="D1611" s="145"/>
    </row>
    <row r="1612" spans="4:4" x14ac:dyDescent="0.25">
      <c r="D1612" s="145"/>
    </row>
    <row r="1613" spans="4:4" x14ac:dyDescent="0.25">
      <c r="D1613" s="145"/>
    </row>
    <row r="1614" spans="4:4" x14ac:dyDescent="0.25">
      <c r="D1614" s="145"/>
    </row>
    <row r="1615" spans="4:4" x14ac:dyDescent="0.25">
      <c r="D1615" s="145"/>
    </row>
    <row r="1616" spans="4:4" x14ac:dyDescent="0.25">
      <c r="D1616" s="145"/>
    </row>
    <row r="1617" spans="4:4" x14ac:dyDescent="0.25">
      <c r="D1617" s="145"/>
    </row>
    <row r="1618" spans="4:4" x14ac:dyDescent="0.25">
      <c r="D1618" s="145"/>
    </row>
    <row r="1619" spans="4:4" x14ac:dyDescent="0.25">
      <c r="D1619" s="145"/>
    </row>
    <row r="1620" spans="4:4" x14ac:dyDescent="0.25">
      <c r="D1620" s="145"/>
    </row>
    <row r="1621" spans="4:4" x14ac:dyDescent="0.25">
      <c r="D1621" s="145"/>
    </row>
    <row r="1622" spans="4:4" x14ac:dyDescent="0.25">
      <c r="D1622" s="145"/>
    </row>
    <row r="1623" spans="4:4" x14ac:dyDescent="0.25">
      <c r="D1623" s="145"/>
    </row>
    <row r="1624" spans="4:4" x14ac:dyDescent="0.25">
      <c r="D1624" s="145"/>
    </row>
    <row r="1625" spans="4:4" x14ac:dyDescent="0.25">
      <c r="D1625" s="145"/>
    </row>
    <row r="1626" spans="4:4" x14ac:dyDescent="0.25">
      <c r="D1626" s="145"/>
    </row>
    <row r="1627" spans="4:4" x14ac:dyDescent="0.25">
      <c r="D1627" s="145"/>
    </row>
    <row r="1628" spans="4:4" x14ac:dyDescent="0.25">
      <c r="D1628" s="145"/>
    </row>
    <row r="1629" spans="4:4" x14ac:dyDescent="0.25">
      <c r="D1629" s="145"/>
    </row>
    <row r="1630" spans="4:4" x14ac:dyDescent="0.25">
      <c r="D1630" s="145"/>
    </row>
    <row r="1631" spans="4:4" x14ac:dyDescent="0.25">
      <c r="D1631" s="145"/>
    </row>
    <row r="1632" spans="4:4" x14ac:dyDescent="0.25">
      <c r="D1632" s="145"/>
    </row>
    <row r="1633" spans="4:4" x14ac:dyDescent="0.25">
      <c r="D1633" s="145"/>
    </row>
    <row r="1634" spans="4:4" x14ac:dyDescent="0.25">
      <c r="D1634" s="145"/>
    </row>
    <row r="1635" spans="4:4" x14ac:dyDescent="0.25">
      <c r="D1635" s="145"/>
    </row>
    <row r="1636" spans="4:4" x14ac:dyDescent="0.25">
      <c r="D1636" s="145"/>
    </row>
    <row r="1637" spans="4:4" x14ac:dyDescent="0.25">
      <c r="D1637" s="145"/>
    </row>
    <row r="1638" spans="4:4" x14ac:dyDescent="0.25">
      <c r="D1638" s="145"/>
    </row>
    <row r="1639" spans="4:4" x14ac:dyDescent="0.25">
      <c r="D1639" s="145"/>
    </row>
    <row r="1640" spans="4:4" x14ac:dyDescent="0.25">
      <c r="D1640" s="145"/>
    </row>
    <row r="1641" spans="4:4" x14ac:dyDescent="0.25">
      <c r="D1641" s="145"/>
    </row>
    <row r="1642" spans="4:4" x14ac:dyDescent="0.25">
      <c r="D1642" s="145"/>
    </row>
    <row r="1643" spans="4:4" x14ac:dyDescent="0.25">
      <c r="D1643" s="145"/>
    </row>
    <row r="1644" spans="4:4" x14ac:dyDescent="0.25">
      <c r="D1644" s="145"/>
    </row>
    <row r="1645" spans="4:4" x14ac:dyDescent="0.25">
      <c r="D1645" s="145"/>
    </row>
    <row r="1646" spans="4:4" x14ac:dyDescent="0.25">
      <c r="D1646" s="145"/>
    </row>
    <row r="1647" spans="4:4" x14ac:dyDescent="0.25">
      <c r="D1647" s="145"/>
    </row>
    <row r="1648" spans="4:4" x14ac:dyDescent="0.25">
      <c r="D1648" s="145"/>
    </row>
    <row r="1649" spans="4:4" x14ac:dyDescent="0.25">
      <c r="D1649" s="145"/>
    </row>
    <row r="1650" spans="4:4" x14ac:dyDescent="0.25">
      <c r="D1650" s="145"/>
    </row>
    <row r="1651" spans="4:4" x14ac:dyDescent="0.25">
      <c r="D1651" s="145"/>
    </row>
    <row r="1652" spans="4:4" x14ac:dyDescent="0.25">
      <c r="D1652" s="145"/>
    </row>
    <row r="1653" spans="4:4" x14ac:dyDescent="0.25">
      <c r="D1653" s="145"/>
    </row>
    <row r="1654" spans="4:4" x14ac:dyDescent="0.25">
      <c r="D1654" s="145"/>
    </row>
    <row r="1655" spans="4:4" x14ac:dyDescent="0.25">
      <c r="D1655" s="145"/>
    </row>
    <row r="1656" spans="4:4" x14ac:dyDescent="0.25">
      <c r="D1656" s="145"/>
    </row>
    <row r="1657" spans="4:4" x14ac:dyDescent="0.25">
      <c r="D1657" s="145"/>
    </row>
    <row r="1658" spans="4:4" x14ac:dyDescent="0.25">
      <c r="D1658" s="145"/>
    </row>
    <row r="1659" spans="4:4" x14ac:dyDescent="0.25">
      <c r="D1659" s="145"/>
    </row>
    <row r="1660" spans="4:4" x14ac:dyDescent="0.25">
      <c r="D1660" s="145"/>
    </row>
    <row r="1661" spans="4:4" x14ac:dyDescent="0.25">
      <c r="D1661" s="145"/>
    </row>
    <row r="1662" spans="4:4" x14ac:dyDescent="0.25">
      <c r="D1662" s="145"/>
    </row>
    <row r="1663" spans="4:4" x14ac:dyDescent="0.25">
      <c r="D1663" s="145"/>
    </row>
    <row r="1664" spans="4:4" x14ac:dyDescent="0.25">
      <c r="D1664" s="145"/>
    </row>
    <row r="1665" spans="4:4" x14ac:dyDescent="0.25">
      <c r="D1665" s="145"/>
    </row>
    <row r="1666" spans="4:4" x14ac:dyDescent="0.25">
      <c r="D1666" s="145"/>
    </row>
    <row r="1667" spans="4:4" x14ac:dyDescent="0.25">
      <c r="D1667" s="145"/>
    </row>
    <row r="1668" spans="4:4" x14ac:dyDescent="0.25">
      <c r="D1668" s="145"/>
    </row>
    <row r="1669" spans="4:4" x14ac:dyDescent="0.25">
      <c r="D1669" s="145"/>
    </row>
    <row r="1670" spans="4:4" x14ac:dyDescent="0.25">
      <c r="D1670" s="145"/>
    </row>
    <row r="1671" spans="4:4" x14ac:dyDescent="0.25">
      <c r="D1671" s="145"/>
    </row>
    <row r="1672" spans="4:4" x14ac:dyDescent="0.25">
      <c r="D1672" s="145"/>
    </row>
    <row r="1673" spans="4:4" x14ac:dyDescent="0.25">
      <c r="D1673" s="145"/>
    </row>
    <row r="1674" spans="4:4" x14ac:dyDescent="0.25">
      <c r="D1674" s="145"/>
    </row>
    <row r="1675" spans="4:4" x14ac:dyDescent="0.25">
      <c r="D1675" s="145"/>
    </row>
    <row r="1676" spans="4:4" x14ac:dyDescent="0.25">
      <c r="D1676" s="145"/>
    </row>
    <row r="1677" spans="4:4" x14ac:dyDescent="0.25">
      <c r="D1677" s="145"/>
    </row>
    <row r="1678" spans="4:4" x14ac:dyDescent="0.25">
      <c r="D1678" s="145"/>
    </row>
    <row r="1679" spans="4:4" x14ac:dyDescent="0.25">
      <c r="D1679" s="145"/>
    </row>
    <row r="1680" spans="4:4" x14ac:dyDescent="0.25">
      <c r="D1680" s="145"/>
    </row>
    <row r="1681" spans="4:4" x14ac:dyDescent="0.25">
      <c r="D1681" s="145"/>
    </row>
    <row r="1682" spans="4:4" x14ac:dyDescent="0.25">
      <c r="D1682" s="145"/>
    </row>
    <row r="1683" spans="4:4" x14ac:dyDescent="0.25">
      <c r="D1683" s="145"/>
    </row>
    <row r="1684" spans="4:4" x14ac:dyDescent="0.25">
      <c r="D1684" s="145"/>
    </row>
    <row r="1685" spans="4:4" x14ac:dyDescent="0.25">
      <c r="D1685" s="145"/>
    </row>
    <row r="1686" spans="4:4" x14ac:dyDescent="0.25">
      <c r="D1686" s="145"/>
    </row>
    <row r="1687" spans="4:4" x14ac:dyDescent="0.25">
      <c r="D1687" s="145"/>
    </row>
    <row r="1688" spans="4:4" x14ac:dyDescent="0.25">
      <c r="D1688" s="145"/>
    </row>
    <row r="1689" spans="4:4" x14ac:dyDescent="0.25">
      <c r="D1689" s="145"/>
    </row>
    <row r="1690" spans="4:4" x14ac:dyDescent="0.25">
      <c r="D1690" s="145"/>
    </row>
    <row r="1691" spans="4:4" x14ac:dyDescent="0.25">
      <c r="D1691" s="145"/>
    </row>
    <row r="1692" spans="4:4" x14ac:dyDescent="0.25">
      <c r="D1692" s="145"/>
    </row>
    <row r="1693" spans="4:4" x14ac:dyDescent="0.25">
      <c r="D1693" s="145"/>
    </row>
    <row r="1694" spans="4:4" x14ac:dyDescent="0.25">
      <c r="D1694" s="145"/>
    </row>
    <row r="1695" spans="4:4" x14ac:dyDescent="0.25">
      <c r="D1695" s="145"/>
    </row>
    <row r="1696" spans="4:4" x14ac:dyDescent="0.25">
      <c r="D1696" s="145"/>
    </row>
    <row r="1697" spans="4:4" x14ac:dyDescent="0.25">
      <c r="D1697" s="145"/>
    </row>
    <row r="1698" spans="4:4" x14ac:dyDescent="0.25">
      <c r="D1698" s="145"/>
    </row>
    <row r="1699" spans="4:4" x14ac:dyDescent="0.25">
      <c r="D1699" s="145"/>
    </row>
    <row r="1700" spans="4:4" x14ac:dyDescent="0.25">
      <c r="D1700" s="145"/>
    </row>
    <row r="1701" spans="4:4" x14ac:dyDescent="0.25">
      <c r="D1701" s="145"/>
    </row>
    <row r="1702" spans="4:4" x14ac:dyDescent="0.25">
      <c r="D1702" s="145"/>
    </row>
    <row r="1703" spans="4:4" x14ac:dyDescent="0.25">
      <c r="D1703" s="145"/>
    </row>
    <row r="1704" spans="4:4" x14ac:dyDescent="0.25">
      <c r="D1704" s="145"/>
    </row>
    <row r="1705" spans="4:4" x14ac:dyDescent="0.25">
      <c r="D1705" s="145"/>
    </row>
    <row r="1706" spans="4:4" x14ac:dyDescent="0.25">
      <c r="D1706" s="145"/>
    </row>
    <row r="1707" spans="4:4" x14ac:dyDescent="0.25">
      <c r="D1707" s="145"/>
    </row>
    <row r="1708" spans="4:4" x14ac:dyDescent="0.25">
      <c r="D1708" s="145"/>
    </row>
    <row r="1709" spans="4:4" x14ac:dyDescent="0.25">
      <c r="D1709" s="145"/>
    </row>
    <row r="1710" spans="4:4" x14ac:dyDescent="0.25">
      <c r="D1710" s="145"/>
    </row>
    <row r="1711" spans="4:4" x14ac:dyDescent="0.25">
      <c r="D1711" s="145"/>
    </row>
    <row r="1712" spans="4:4" x14ac:dyDescent="0.25">
      <c r="D1712" s="145"/>
    </row>
    <row r="1713" spans="4:4" x14ac:dyDescent="0.25">
      <c r="D1713" s="145"/>
    </row>
    <row r="1714" spans="4:4" x14ac:dyDescent="0.25">
      <c r="D1714" s="145"/>
    </row>
    <row r="1715" spans="4:4" x14ac:dyDescent="0.25">
      <c r="D1715" s="145"/>
    </row>
    <row r="1716" spans="4:4" x14ac:dyDescent="0.25">
      <c r="D1716" s="145"/>
    </row>
    <row r="1717" spans="4:4" x14ac:dyDescent="0.25">
      <c r="D1717" s="145"/>
    </row>
    <row r="1718" spans="4:4" x14ac:dyDescent="0.25">
      <c r="D1718" s="145"/>
    </row>
    <row r="1719" spans="4:4" x14ac:dyDescent="0.25">
      <c r="D1719" s="145"/>
    </row>
    <row r="1720" spans="4:4" x14ac:dyDescent="0.25">
      <c r="D1720" s="145"/>
    </row>
    <row r="1721" spans="4:4" x14ac:dyDescent="0.25">
      <c r="D1721" s="145"/>
    </row>
    <row r="1722" spans="4:4" x14ac:dyDescent="0.25">
      <c r="D1722" s="145"/>
    </row>
    <row r="1723" spans="4:4" x14ac:dyDescent="0.25">
      <c r="D1723" s="145"/>
    </row>
    <row r="1724" spans="4:4" x14ac:dyDescent="0.25">
      <c r="D1724" s="145"/>
    </row>
    <row r="1725" spans="4:4" x14ac:dyDescent="0.25">
      <c r="D1725" s="145"/>
    </row>
    <row r="1726" spans="4:4" x14ac:dyDescent="0.25">
      <c r="D1726" s="145"/>
    </row>
    <row r="1727" spans="4:4" x14ac:dyDescent="0.25">
      <c r="D1727" s="145"/>
    </row>
    <row r="1728" spans="4:4" x14ac:dyDescent="0.25">
      <c r="D1728" s="145"/>
    </row>
    <row r="1729" spans="4:4" x14ac:dyDescent="0.25">
      <c r="D1729" s="145"/>
    </row>
    <row r="1730" spans="4:4" x14ac:dyDescent="0.25">
      <c r="D1730" s="145"/>
    </row>
    <row r="1731" spans="4:4" x14ac:dyDescent="0.25">
      <c r="D1731" s="145"/>
    </row>
    <row r="1732" spans="4:4" x14ac:dyDescent="0.25">
      <c r="D1732" s="145"/>
    </row>
    <row r="1733" spans="4:4" x14ac:dyDescent="0.25">
      <c r="D1733" s="145"/>
    </row>
    <row r="1734" spans="4:4" x14ac:dyDescent="0.25">
      <c r="D1734" s="145"/>
    </row>
    <row r="1735" spans="4:4" x14ac:dyDescent="0.25">
      <c r="D1735" s="145"/>
    </row>
    <row r="1736" spans="4:4" x14ac:dyDescent="0.25">
      <c r="D1736" s="145"/>
    </row>
    <row r="1737" spans="4:4" x14ac:dyDescent="0.25">
      <c r="D1737" s="145"/>
    </row>
    <row r="1738" spans="4:4" x14ac:dyDescent="0.25">
      <c r="D1738" s="145"/>
    </row>
    <row r="1739" spans="4:4" x14ac:dyDescent="0.25">
      <c r="D1739" s="145"/>
    </row>
    <row r="1740" spans="4:4" x14ac:dyDescent="0.25">
      <c r="D1740" s="145"/>
    </row>
    <row r="1741" spans="4:4" x14ac:dyDescent="0.25">
      <c r="D1741" s="145"/>
    </row>
    <row r="1742" spans="4:4" x14ac:dyDescent="0.25">
      <c r="D1742" s="145"/>
    </row>
    <row r="1743" spans="4:4" x14ac:dyDescent="0.25">
      <c r="D1743" s="145"/>
    </row>
    <row r="1744" spans="4:4" x14ac:dyDescent="0.25">
      <c r="D1744" s="145"/>
    </row>
    <row r="1745" spans="4:4" x14ac:dyDescent="0.25">
      <c r="D1745" s="145"/>
    </row>
    <row r="1746" spans="4:4" x14ac:dyDescent="0.25">
      <c r="D1746" s="145"/>
    </row>
    <row r="1747" spans="4:4" x14ac:dyDescent="0.25">
      <c r="D1747" s="145"/>
    </row>
    <row r="1748" spans="4:4" x14ac:dyDescent="0.25">
      <c r="D1748" s="145"/>
    </row>
    <row r="1749" spans="4:4" x14ac:dyDescent="0.25">
      <c r="D1749" s="145"/>
    </row>
    <row r="1750" spans="4:4" x14ac:dyDescent="0.25">
      <c r="D1750" s="145"/>
    </row>
    <row r="1751" spans="4:4" x14ac:dyDescent="0.25">
      <c r="D1751" s="145"/>
    </row>
    <row r="1752" spans="4:4" x14ac:dyDescent="0.25">
      <c r="D1752" s="145"/>
    </row>
    <row r="1753" spans="4:4" x14ac:dyDescent="0.25">
      <c r="D1753" s="145"/>
    </row>
    <row r="1754" spans="4:4" x14ac:dyDescent="0.25">
      <c r="D1754" s="145"/>
    </row>
    <row r="1755" spans="4:4" x14ac:dyDescent="0.25">
      <c r="D1755" s="145"/>
    </row>
    <row r="1756" spans="4:4" x14ac:dyDescent="0.25">
      <c r="D1756" s="145"/>
    </row>
    <row r="1757" spans="4:4" x14ac:dyDescent="0.25">
      <c r="D1757" s="145"/>
    </row>
    <row r="1758" spans="4:4" x14ac:dyDescent="0.25">
      <c r="D1758" s="145"/>
    </row>
    <row r="1759" spans="4:4" x14ac:dyDescent="0.25">
      <c r="D1759" s="145"/>
    </row>
    <row r="1760" spans="4:4" x14ac:dyDescent="0.25">
      <c r="D1760" s="145"/>
    </row>
    <row r="1761" spans="4:4" x14ac:dyDescent="0.25">
      <c r="D1761" s="145"/>
    </row>
    <row r="1762" spans="4:4" x14ac:dyDescent="0.25">
      <c r="D1762" s="145"/>
    </row>
    <row r="1763" spans="4:4" x14ac:dyDescent="0.25">
      <c r="D1763" s="145"/>
    </row>
    <row r="1764" spans="4:4" x14ac:dyDescent="0.25">
      <c r="D1764" s="145"/>
    </row>
    <row r="1765" spans="4:4" x14ac:dyDescent="0.25">
      <c r="D1765" s="145"/>
    </row>
    <row r="1766" spans="4:4" x14ac:dyDescent="0.25">
      <c r="D1766" s="145"/>
    </row>
    <row r="1767" spans="4:4" x14ac:dyDescent="0.25">
      <c r="D1767" s="145"/>
    </row>
    <row r="1768" spans="4:4" x14ac:dyDescent="0.25">
      <c r="D1768" s="145"/>
    </row>
    <row r="1769" spans="4:4" x14ac:dyDescent="0.25">
      <c r="D1769" s="145"/>
    </row>
    <row r="1770" spans="4:4" x14ac:dyDescent="0.25">
      <c r="D1770" s="145"/>
    </row>
    <row r="1771" spans="4:4" x14ac:dyDescent="0.25">
      <c r="D1771" s="145"/>
    </row>
    <row r="1772" spans="4:4" x14ac:dyDescent="0.25">
      <c r="D1772" s="145"/>
    </row>
    <row r="1773" spans="4:4" x14ac:dyDescent="0.25">
      <c r="D1773" s="145"/>
    </row>
    <row r="1774" spans="4:4" x14ac:dyDescent="0.25">
      <c r="D1774" s="145"/>
    </row>
    <row r="1775" spans="4:4" x14ac:dyDescent="0.25">
      <c r="D1775" s="145"/>
    </row>
    <row r="1776" spans="4:4" x14ac:dyDescent="0.25">
      <c r="D1776" s="145"/>
    </row>
    <row r="1777" spans="4:4" x14ac:dyDescent="0.25">
      <c r="D1777" s="145"/>
    </row>
    <row r="1778" spans="4:4" x14ac:dyDescent="0.25">
      <c r="D1778" s="145"/>
    </row>
    <row r="1779" spans="4:4" x14ac:dyDescent="0.25">
      <c r="D1779" s="145"/>
    </row>
    <row r="1780" spans="4:4" x14ac:dyDescent="0.25">
      <c r="D1780" s="145"/>
    </row>
    <row r="1781" spans="4:4" x14ac:dyDescent="0.25">
      <c r="D1781" s="145"/>
    </row>
    <row r="1782" spans="4:4" x14ac:dyDescent="0.25">
      <c r="D1782" s="145"/>
    </row>
    <row r="1783" spans="4:4" x14ac:dyDescent="0.25">
      <c r="D1783" s="145"/>
    </row>
    <row r="1784" spans="4:4" x14ac:dyDescent="0.25">
      <c r="D1784" s="145"/>
    </row>
    <row r="1785" spans="4:4" x14ac:dyDescent="0.25">
      <c r="D1785" s="145"/>
    </row>
    <row r="1786" spans="4:4" x14ac:dyDescent="0.25">
      <c r="D1786" s="145"/>
    </row>
    <row r="1787" spans="4:4" x14ac:dyDescent="0.25">
      <c r="D1787" s="145"/>
    </row>
    <row r="1788" spans="4:4" x14ac:dyDescent="0.25">
      <c r="D1788" s="145"/>
    </row>
    <row r="1789" spans="4:4" x14ac:dyDescent="0.25">
      <c r="D1789" s="145"/>
    </row>
    <row r="1790" spans="4:4" x14ac:dyDescent="0.25">
      <c r="D1790" s="145"/>
    </row>
    <row r="1791" spans="4:4" x14ac:dyDescent="0.25">
      <c r="D1791" s="145"/>
    </row>
    <row r="1792" spans="4:4" x14ac:dyDescent="0.25">
      <c r="D1792" s="145"/>
    </row>
    <row r="1793" spans="4:4" x14ac:dyDescent="0.25">
      <c r="D1793" s="145"/>
    </row>
    <row r="1794" spans="4:4" x14ac:dyDescent="0.25">
      <c r="D1794" s="145"/>
    </row>
    <row r="1795" spans="4:4" x14ac:dyDescent="0.25">
      <c r="D1795" s="145"/>
    </row>
    <row r="1796" spans="4:4" x14ac:dyDescent="0.25">
      <c r="D1796" s="145"/>
    </row>
    <row r="1797" spans="4:4" x14ac:dyDescent="0.25">
      <c r="D1797" s="145"/>
    </row>
    <row r="1798" spans="4:4" x14ac:dyDescent="0.25">
      <c r="D1798" s="145"/>
    </row>
    <row r="1799" spans="4:4" x14ac:dyDescent="0.25">
      <c r="D1799" s="145"/>
    </row>
    <row r="1800" spans="4:4" x14ac:dyDescent="0.25">
      <c r="D1800" s="145"/>
    </row>
    <row r="1801" spans="4:4" x14ac:dyDescent="0.25">
      <c r="D1801" s="145"/>
    </row>
    <row r="1802" spans="4:4" x14ac:dyDescent="0.25">
      <c r="D1802" s="145"/>
    </row>
    <row r="1803" spans="4:4" x14ac:dyDescent="0.25">
      <c r="D1803" s="145"/>
    </row>
    <row r="1804" spans="4:4" x14ac:dyDescent="0.25">
      <c r="D1804" s="145"/>
    </row>
    <row r="1805" spans="4:4" x14ac:dyDescent="0.25">
      <c r="D1805" s="145"/>
    </row>
    <row r="1806" spans="4:4" x14ac:dyDescent="0.25">
      <c r="D1806" s="145"/>
    </row>
    <row r="1807" spans="4:4" x14ac:dyDescent="0.25">
      <c r="D1807" s="145"/>
    </row>
    <row r="1808" spans="4:4" x14ac:dyDescent="0.25">
      <c r="D1808" s="145"/>
    </row>
    <row r="1809" spans="4:4" x14ac:dyDescent="0.25">
      <c r="D1809" s="145"/>
    </row>
    <row r="1810" spans="4:4" x14ac:dyDescent="0.25">
      <c r="D1810" s="145"/>
    </row>
    <row r="1811" spans="4:4" x14ac:dyDescent="0.25">
      <c r="D1811" s="145"/>
    </row>
    <row r="1812" spans="4:4" x14ac:dyDescent="0.25">
      <c r="D1812" s="145"/>
    </row>
    <row r="1813" spans="4:4" x14ac:dyDescent="0.25">
      <c r="D1813" s="145"/>
    </row>
    <row r="1814" spans="4:4" x14ac:dyDescent="0.25">
      <c r="D1814" s="145"/>
    </row>
    <row r="1815" spans="4:4" x14ac:dyDescent="0.25">
      <c r="D1815" s="145"/>
    </row>
    <row r="1816" spans="4:4" x14ac:dyDescent="0.25">
      <c r="D1816" s="145"/>
    </row>
    <row r="1817" spans="4:4" x14ac:dyDescent="0.25">
      <c r="D1817" s="145"/>
    </row>
    <row r="1818" spans="4:4" x14ac:dyDescent="0.25">
      <c r="D1818" s="145"/>
    </row>
    <row r="1819" spans="4:4" x14ac:dyDescent="0.25">
      <c r="D1819" s="145"/>
    </row>
    <row r="1820" spans="4:4" x14ac:dyDescent="0.25">
      <c r="D1820" s="145"/>
    </row>
    <row r="1821" spans="4:4" x14ac:dyDescent="0.25">
      <c r="D1821" s="145"/>
    </row>
    <row r="1822" spans="4:4" x14ac:dyDescent="0.25">
      <c r="D1822" s="145"/>
    </row>
    <row r="1823" spans="4:4" x14ac:dyDescent="0.25">
      <c r="D1823" s="145"/>
    </row>
    <row r="1824" spans="4:4" x14ac:dyDescent="0.25">
      <c r="D1824" s="145"/>
    </row>
    <row r="1825" spans="4:4" x14ac:dyDescent="0.25">
      <c r="D1825" s="145"/>
    </row>
    <row r="1826" spans="4:4" x14ac:dyDescent="0.25">
      <c r="D1826" s="145"/>
    </row>
    <row r="1827" spans="4:4" x14ac:dyDescent="0.25">
      <c r="D1827" s="145"/>
    </row>
    <row r="1828" spans="4:4" x14ac:dyDescent="0.25">
      <c r="D1828" s="145"/>
    </row>
    <row r="1829" spans="4:4" x14ac:dyDescent="0.25">
      <c r="D1829" s="145"/>
    </row>
    <row r="1830" spans="4:4" x14ac:dyDescent="0.25">
      <c r="D1830" s="145"/>
    </row>
    <row r="1831" spans="4:4" x14ac:dyDescent="0.25">
      <c r="D1831" s="145"/>
    </row>
    <row r="1832" spans="4:4" x14ac:dyDescent="0.25">
      <c r="D1832" s="145"/>
    </row>
    <row r="1833" spans="4:4" x14ac:dyDescent="0.25">
      <c r="D1833" s="145"/>
    </row>
    <row r="1834" spans="4:4" x14ac:dyDescent="0.25">
      <c r="D1834" s="145"/>
    </row>
    <row r="1835" spans="4:4" x14ac:dyDescent="0.25">
      <c r="D1835" s="145"/>
    </row>
    <row r="1836" spans="4:4" x14ac:dyDescent="0.25">
      <c r="D1836" s="145"/>
    </row>
    <row r="1837" spans="4:4" x14ac:dyDescent="0.25">
      <c r="D1837" s="145"/>
    </row>
    <row r="1838" spans="4:4" x14ac:dyDescent="0.25">
      <c r="D1838" s="145"/>
    </row>
    <row r="1839" spans="4:4" x14ac:dyDescent="0.25">
      <c r="D1839" s="145"/>
    </row>
    <row r="1840" spans="4:4" x14ac:dyDescent="0.25">
      <c r="D1840" s="145"/>
    </row>
    <row r="1841" spans="4:4" x14ac:dyDescent="0.25">
      <c r="D1841" s="145"/>
    </row>
    <row r="1842" spans="4:4" x14ac:dyDescent="0.25">
      <c r="D1842" s="145"/>
    </row>
    <row r="1843" spans="4:4" x14ac:dyDescent="0.25">
      <c r="D1843" s="145"/>
    </row>
    <row r="1844" spans="4:4" x14ac:dyDescent="0.25">
      <c r="D1844" s="145"/>
    </row>
    <row r="1845" spans="4:4" x14ac:dyDescent="0.25">
      <c r="D1845" s="145"/>
    </row>
    <row r="1846" spans="4:4" x14ac:dyDescent="0.25">
      <c r="D1846" s="145"/>
    </row>
    <row r="1847" spans="4:4" x14ac:dyDescent="0.25">
      <c r="D1847" s="145"/>
    </row>
    <row r="1848" spans="4:4" x14ac:dyDescent="0.25">
      <c r="D1848" s="145"/>
    </row>
    <row r="1849" spans="4:4" x14ac:dyDescent="0.25">
      <c r="D1849" s="145"/>
    </row>
    <row r="1850" spans="4:4" x14ac:dyDescent="0.25">
      <c r="D1850" s="145"/>
    </row>
    <row r="1851" spans="4:4" x14ac:dyDescent="0.25">
      <c r="D1851" s="145"/>
    </row>
    <row r="1852" spans="4:4" x14ac:dyDescent="0.25">
      <c r="D1852" s="145"/>
    </row>
    <row r="1853" spans="4:4" x14ac:dyDescent="0.25">
      <c r="D1853" s="145"/>
    </row>
    <row r="1854" spans="4:4" x14ac:dyDescent="0.25">
      <c r="D1854" s="145"/>
    </row>
    <row r="1855" spans="4:4" x14ac:dyDescent="0.25">
      <c r="D1855" s="145"/>
    </row>
    <row r="1856" spans="4:4" x14ac:dyDescent="0.25">
      <c r="D1856" s="145"/>
    </row>
    <row r="1857" spans="4:4" x14ac:dyDescent="0.25">
      <c r="D1857" s="145"/>
    </row>
    <row r="1858" spans="4:4" x14ac:dyDescent="0.25">
      <c r="D1858" s="145"/>
    </row>
    <row r="1859" spans="4:4" x14ac:dyDescent="0.25">
      <c r="D1859" s="145"/>
    </row>
    <row r="1860" spans="4:4" x14ac:dyDescent="0.25">
      <c r="D1860" s="145"/>
    </row>
    <row r="1861" spans="4:4" x14ac:dyDescent="0.25">
      <c r="D1861" s="145"/>
    </row>
    <row r="1862" spans="4:4" x14ac:dyDescent="0.25">
      <c r="D1862" s="145"/>
    </row>
    <row r="1863" spans="4:4" x14ac:dyDescent="0.25">
      <c r="D1863" s="145"/>
    </row>
    <row r="1864" spans="4:4" x14ac:dyDescent="0.25">
      <c r="D1864" s="145"/>
    </row>
    <row r="1865" spans="4:4" x14ac:dyDescent="0.25">
      <c r="D1865" s="145"/>
    </row>
    <row r="1866" spans="4:4" x14ac:dyDescent="0.25">
      <c r="D1866" s="145"/>
    </row>
    <row r="1867" spans="4:4" x14ac:dyDescent="0.25">
      <c r="D1867" s="145"/>
    </row>
    <row r="1868" spans="4:4" x14ac:dyDescent="0.25">
      <c r="D1868" s="145"/>
    </row>
    <row r="1869" spans="4:4" x14ac:dyDescent="0.25">
      <c r="D1869" s="145"/>
    </row>
    <row r="1870" spans="4:4" x14ac:dyDescent="0.25">
      <c r="D1870" s="145"/>
    </row>
    <row r="1871" spans="4:4" x14ac:dyDescent="0.25">
      <c r="D1871" s="145"/>
    </row>
    <row r="1872" spans="4:4" x14ac:dyDescent="0.25">
      <c r="D1872" s="145"/>
    </row>
    <row r="1873" spans="4:4" x14ac:dyDescent="0.25">
      <c r="D1873" s="145"/>
    </row>
    <row r="1874" spans="4:4" x14ac:dyDescent="0.25">
      <c r="D1874" s="145"/>
    </row>
    <row r="1875" spans="4:4" x14ac:dyDescent="0.25">
      <c r="D1875" s="145"/>
    </row>
    <row r="1876" spans="4:4" x14ac:dyDescent="0.25">
      <c r="D1876" s="145"/>
    </row>
    <row r="1877" spans="4:4" x14ac:dyDescent="0.25">
      <c r="D1877" s="145"/>
    </row>
    <row r="1878" spans="4:4" x14ac:dyDescent="0.25">
      <c r="D1878" s="145"/>
    </row>
    <row r="1879" spans="4:4" x14ac:dyDescent="0.25">
      <c r="D1879" s="145"/>
    </row>
    <row r="1880" spans="4:4" x14ac:dyDescent="0.25">
      <c r="D1880" s="145"/>
    </row>
    <row r="1881" spans="4:4" x14ac:dyDescent="0.25">
      <c r="D1881" s="145"/>
    </row>
    <row r="1882" spans="4:4" x14ac:dyDescent="0.25">
      <c r="D1882" s="145"/>
    </row>
    <row r="1883" spans="4:4" x14ac:dyDescent="0.25">
      <c r="D1883" s="145"/>
    </row>
    <row r="1884" spans="4:4" x14ac:dyDescent="0.25">
      <c r="D1884" s="145"/>
    </row>
    <row r="1885" spans="4:4" x14ac:dyDescent="0.25">
      <c r="D1885" s="145"/>
    </row>
    <row r="1886" spans="4:4" x14ac:dyDescent="0.25">
      <c r="D1886" s="145"/>
    </row>
    <row r="1887" spans="4:4" x14ac:dyDescent="0.25">
      <c r="D1887" s="145"/>
    </row>
    <row r="1888" spans="4:4" x14ac:dyDescent="0.25">
      <c r="D1888" s="145"/>
    </row>
    <row r="1889" spans="4:4" x14ac:dyDescent="0.25">
      <c r="D1889" s="145"/>
    </row>
    <row r="1890" spans="4:4" x14ac:dyDescent="0.25">
      <c r="D1890" s="145"/>
    </row>
    <row r="1891" spans="4:4" x14ac:dyDescent="0.25">
      <c r="D1891" s="145"/>
    </row>
    <row r="1892" spans="4:4" x14ac:dyDescent="0.25">
      <c r="D1892" s="145"/>
    </row>
    <row r="1893" spans="4:4" x14ac:dyDescent="0.25">
      <c r="D1893" s="145"/>
    </row>
    <row r="1894" spans="4:4" x14ac:dyDescent="0.25">
      <c r="D1894" s="145"/>
    </row>
    <row r="1895" spans="4:4" x14ac:dyDescent="0.25">
      <c r="D1895" s="145"/>
    </row>
    <row r="1896" spans="4:4" x14ac:dyDescent="0.25">
      <c r="D1896" s="145"/>
    </row>
    <row r="1897" spans="4:4" x14ac:dyDescent="0.25">
      <c r="D1897" s="145"/>
    </row>
    <row r="1898" spans="4:4" x14ac:dyDescent="0.25">
      <c r="D1898" s="145"/>
    </row>
    <row r="1899" spans="4:4" x14ac:dyDescent="0.25">
      <c r="D1899" s="145"/>
    </row>
    <row r="1900" spans="4:4" x14ac:dyDescent="0.25">
      <c r="D1900" s="145"/>
    </row>
    <row r="1901" spans="4:4" x14ac:dyDescent="0.25">
      <c r="D1901" s="145"/>
    </row>
    <row r="1902" spans="4:4" x14ac:dyDescent="0.25">
      <c r="D1902" s="145"/>
    </row>
    <row r="1903" spans="4:4" x14ac:dyDescent="0.25">
      <c r="D1903" s="145"/>
    </row>
    <row r="1904" spans="4:4" x14ac:dyDescent="0.25">
      <c r="D1904" s="145"/>
    </row>
    <row r="1905" spans="4:4" x14ac:dyDescent="0.25">
      <c r="D1905" s="145"/>
    </row>
    <row r="1906" spans="4:4" x14ac:dyDescent="0.25">
      <c r="D1906" s="145"/>
    </row>
    <row r="1907" spans="4:4" x14ac:dyDescent="0.25">
      <c r="D1907" s="145"/>
    </row>
    <row r="1908" spans="4:4" x14ac:dyDescent="0.25">
      <c r="D1908" s="145"/>
    </row>
    <row r="1909" spans="4:4" x14ac:dyDescent="0.25">
      <c r="D1909" s="145"/>
    </row>
    <row r="1910" spans="4:4" x14ac:dyDescent="0.25">
      <c r="D1910" s="145"/>
    </row>
    <row r="1911" spans="4:4" x14ac:dyDescent="0.25">
      <c r="D1911" s="145"/>
    </row>
    <row r="1912" spans="4:4" x14ac:dyDescent="0.25">
      <c r="D1912" s="145"/>
    </row>
    <row r="1913" spans="4:4" x14ac:dyDescent="0.25">
      <c r="D1913" s="145"/>
    </row>
    <row r="1914" spans="4:4" x14ac:dyDescent="0.25">
      <c r="D1914" s="145"/>
    </row>
    <row r="1915" spans="4:4" x14ac:dyDescent="0.25">
      <c r="D1915" s="145"/>
    </row>
    <row r="1916" spans="4:4" x14ac:dyDescent="0.25">
      <c r="D1916" s="145"/>
    </row>
    <row r="1917" spans="4:4" x14ac:dyDescent="0.25">
      <c r="D1917" s="145"/>
    </row>
    <row r="1918" spans="4:4" x14ac:dyDescent="0.25">
      <c r="D1918" s="145"/>
    </row>
    <row r="1919" spans="4:4" x14ac:dyDescent="0.25">
      <c r="D1919" s="145"/>
    </row>
    <row r="1920" spans="4:4" x14ac:dyDescent="0.25">
      <c r="D1920" s="145"/>
    </row>
    <row r="1921" spans="4:4" x14ac:dyDescent="0.25">
      <c r="D1921" s="145"/>
    </row>
    <row r="1922" spans="4:4" x14ac:dyDescent="0.25">
      <c r="D1922" s="145"/>
    </row>
    <row r="1923" spans="4:4" x14ac:dyDescent="0.25">
      <c r="D1923" s="145"/>
    </row>
    <row r="1924" spans="4:4" x14ac:dyDescent="0.25">
      <c r="D1924" s="145"/>
    </row>
    <row r="1925" spans="4:4" x14ac:dyDescent="0.25">
      <c r="D1925" s="145"/>
    </row>
    <row r="1926" spans="4:4" x14ac:dyDescent="0.25">
      <c r="D1926" s="145"/>
    </row>
    <row r="1927" spans="4:4" x14ac:dyDescent="0.25">
      <c r="D1927" s="145"/>
    </row>
    <row r="1928" spans="4:4" x14ac:dyDescent="0.25">
      <c r="D1928" s="145"/>
    </row>
    <row r="1929" spans="4:4" x14ac:dyDescent="0.25">
      <c r="D1929" s="145"/>
    </row>
    <row r="1930" spans="4:4" x14ac:dyDescent="0.25">
      <c r="D1930" s="145"/>
    </row>
    <row r="1931" spans="4:4" x14ac:dyDescent="0.25">
      <c r="D1931" s="145"/>
    </row>
    <row r="1932" spans="4:4" x14ac:dyDescent="0.25">
      <c r="D1932" s="145"/>
    </row>
    <row r="1933" spans="4:4" x14ac:dyDescent="0.25">
      <c r="D1933" s="145"/>
    </row>
    <row r="1934" spans="4:4" x14ac:dyDescent="0.25">
      <c r="D1934" s="145"/>
    </row>
    <row r="1935" spans="4:4" x14ac:dyDescent="0.25">
      <c r="D1935" s="145"/>
    </row>
    <row r="1936" spans="4:4" x14ac:dyDescent="0.25">
      <c r="D1936" s="145"/>
    </row>
    <row r="1937" spans="4:4" x14ac:dyDescent="0.25">
      <c r="D1937" s="145"/>
    </row>
    <row r="1938" spans="4:4" x14ac:dyDescent="0.25">
      <c r="D1938" s="145"/>
    </row>
    <row r="1939" spans="4:4" x14ac:dyDescent="0.25">
      <c r="D1939" s="145"/>
    </row>
    <row r="1940" spans="4:4" x14ac:dyDescent="0.25">
      <c r="D1940" s="145"/>
    </row>
    <row r="1941" spans="4:4" x14ac:dyDescent="0.25">
      <c r="D1941" s="145"/>
    </row>
    <row r="1942" spans="4:4" x14ac:dyDescent="0.25">
      <c r="D1942" s="145"/>
    </row>
    <row r="1943" spans="4:4" x14ac:dyDescent="0.25">
      <c r="D1943" s="145"/>
    </row>
    <row r="1944" spans="4:4" x14ac:dyDescent="0.25">
      <c r="D1944" s="145"/>
    </row>
    <row r="1945" spans="4:4" x14ac:dyDescent="0.25">
      <c r="D1945" s="145"/>
    </row>
    <row r="1946" spans="4:4" x14ac:dyDescent="0.25">
      <c r="D1946" s="145"/>
    </row>
    <row r="1947" spans="4:4" x14ac:dyDescent="0.25">
      <c r="D1947" s="145"/>
    </row>
    <row r="1948" spans="4:4" x14ac:dyDescent="0.25">
      <c r="D1948" s="145"/>
    </row>
    <row r="1949" spans="4:4" x14ac:dyDescent="0.25">
      <c r="D1949" s="145"/>
    </row>
    <row r="1950" spans="4:4" x14ac:dyDescent="0.25">
      <c r="D1950" s="145"/>
    </row>
    <row r="1951" spans="4:4" x14ac:dyDescent="0.25">
      <c r="D1951" s="145"/>
    </row>
    <row r="1952" spans="4:4" x14ac:dyDescent="0.25">
      <c r="D1952" s="145"/>
    </row>
    <row r="1953" spans="4:4" x14ac:dyDescent="0.25">
      <c r="D1953" s="145"/>
    </row>
    <row r="1954" spans="4:4" x14ac:dyDescent="0.25">
      <c r="D1954" s="145"/>
    </row>
    <row r="1955" spans="4:4" x14ac:dyDescent="0.25">
      <c r="D1955" s="145"/>
    </row>
    <row r="1956" spans="4:4" x14ac:dyDescent="0.25">
      <c r="D1956" s="145"/>
    </row>
    <row r="1957" spans="4:4" x14ac:dyDescent="0.25">
      <c r="D1957" s="145"/>
    </row>
    <row r="1958" spans="4:4" x14ac:dyDescent="0.25">
      <c r="D1958" s="145"/>
    </row>
    <row r="1959" spans="4:4" x14ac:dyDescent="0.25">
      <c r="D1959" s="145"/>
    </row>
    <row r="1960" spans="4:4" x14ac:dyDescent="0.25">
      <c r="D1960" s="145"/>
    </row>
    <row r="1961" spans="4:4" x14ac:dyDescent="0.25">
      <c r="D1961" s="145"/>
    </row>
    <row r="1962" spans="4:4" x14ac:dyDescent="0.25">
      <c r="D1962" s="145"/>
    </row>
    <row r="1963" spans="4:4" x14ac:dyDescent="0.25">
      <c r="D1963" s="145"/>
    </row>
    <row r="1964" spans="4:4" x14ac:dyDescent="0.25">
      <c r="D1964" s="145"/>
    </row>
    <row r="1965" spans="4:4" x14ac:dyDescent="0.25">
      <c r="D1965" s="145"/>
    </row>
    <row r="1966" spans="4:4" x14ac:dyDescent="0.25">
      <c r="D1966" s="145"/>
    </row>
    <row r="1967" spans="4:4" x14ac:dyDescent="0.25">
      <c r="D1967" s="145"/>
    </row>
    <row r="1968" spans="4:4" x14ac:dyDescent="0.25">
      <c r="D1968" s="145"/>
    </row>
    <row r="1969" spans="4:4" x14ac:dyDescent="0.25">
      <c r="D1969" s="145"/>
    </row>
    <row r="1970" spans="4:4" x14ac:dyDescent="0.25">
      <c r="D1970" s="145"/>
    </row>
    <row r="1971" spans="4:4" x14ac:dyDescent="0.25">
      <c r="D1971" s="145"/>
    </row>
    <row r="1972" spans="4:4" x14ac:dyDescent="0.25">
      <c r="D1972" s="145"/>
    </row>
    <row r="1973" spans="4:4" x14ac:dyDescent="0.25">
      <c r="D1973" s="145"/>
    </row>
    <row r="1974" spans="4:4" x14ac:dyDescent="0.25">
      <c r="D1974" s="145"/>
    </row>
    <row r="1975" spans="4:4" x14ac:dyDescent="0.25">
      <c r="D1975" s="145"/>
    </row>
    <row r="1976" spans="4:4" x14ac:dyDescent="0.25">
      <c r="D1976" s="145"/>
    </row>
    <row r="1977" spans="4:4" x14ac:dyDescent="0.25">
      <c r="D1977" s="145"/>
    </row>
    <row r="1978" spans="4:4" x14ac:dyDescent="0.25">
      <c r="D1978" s="145"/>
    </row>
    <row r="1979" spans="4:4" x14ac:dyDescent="0.25">
      <c r="D1979" s="145"/>
    </row>
    <row r="1980" spans="4:4" x14ac:dyDescent="0.25">
      <c r="D1980" s="145"/>
    </row>
    <row r="1981" spans="4:4" x14ac:dyDescent="0.25">
      <c r="D1981" s="145"/>
    </row>
    <row r="1982" spans="4:4" x14ac:dyDescent="0.25">
      <c r="D1982" s="145"/>
    </row>
    <row r="1983" spans="4:4" x14ac:dyDescent="0.25">
      <c r="D1983" s="145"/>
    </row>
    <row r="1984" spans="4:4" x14ac:dyDescent="0.25">
      <c r="D1984" s="145"/>
    </row>
    <row r="1985" spans="4:4" x14ac:dyDescent="0.25">
      <c r="D1985" s="145"/>
    </row>
    <row r="1986" spans="4:4" x14ac:dyDescent="0.25">
      <c r="D1986" s="145"/>
    </row>
    <row r="1987" spans="4:4" x14ac:dyDescent="0.25">
      <c r="D1987" s="145"/>
    </row>
    <row r="1988" spans="4:4" x14ac:dyDescent="0.25">
      <c r="D1988" s="145"/>
    </row>
    <row r="1989" spans="4:4" x14ac:dyDescent="0.25">
      <c r="D1989" s="145"/>
    </row>
    <row r="1990" spans="4:4" x14ac:dyDescent="0.25">
      <c r="D1990" s="145"/>
    </row>
    <row r="1991" spans="4:4" x14ac:dyDescent="0.25">
      <c r="D1991" s="145"/>
    </row>
    <row r="1992" spans="4:4" x14ac:dyDescent="0.25">
      <c r="D1992" s="145"/>
    </row>
    <row r="1993" spans="4:4" x14ac:dyDescent="0.25">
      <c r="D1993" s="145"/>
    </row>
    <row r="1994" spans="4:4" x14ac:dyDescent="0.25">
      <c r="D1994" s="145"/>
    </row>
    <row r="1995" spans="4:4" x14ac:dyDescent="0.25">
      <c r="D1995" s="145"/>
    </row>
    <row r="1996" spans="4:4" x14ac:dyDescent="0.25">
      <c r="D1996" s="145"/>
    </row>
    <row r="1997" spans="4:4" x14ac:dyDescent="0.25">
      <c r="D1997" s="145"/>
    </row>
    <row r="1998" spans="4:4" x14ac:dyDescent="0.25">
      <c r="D1998" s="145"/>
    </row>
    <row r="1999" spans="4:4" x14ac:dyDescent="0.25">
      <c r="D1999" s="145"/>
    </row>
    <row r="2000" spans="4:4" x14ac:dyDescent="0.25">
      <c r="D2000" s="145"/>
    </row>
    <row r="2001" spans="4:4" x14ac:dyDescent="0.25">
      <c r="D2001" s="145"/>
    </row>
    <row r="2002" spans="4:4" x14ac:dyDescent="0.25">
      <c r="D2002" s="145"/>
    </row>
    <row r="2003" spans="4:4" x14ac:dyDescent="0.25">
      <c r="D2003" s="145"/>
    </row>
    <row r="2004" spans="4:4" x14ac:dyDescent="0.25">
      <c r="D2004" s="145"/>
    </row>
    <row r="2005" spans="4:4" x14ac:dyDescent="0.25">
      <c r="D2005" s="145"/>
    </row>
    <row r="2006" spans="4:4" x14ac:dyDescent="0.25">
      <c r="D2006" s="145"/>
    </row>
    <row r="2007" spans="4:4" x14ac:dyDescent="0.25">
      <c r="D2007" s="145"/>
    </row>
    <row r="2008" spans="4:4" x14ac:dyDescent="0.25">
      <c r="D2008" s="145"/>
    </row>
    <row r="2009" spans="4:4" x14ac:dyDescent="0.25">
      <c r="D2009" s="145"/>
    </row>
    <row r="2010" spans="4:4" x14ac:dyDescent="0.25">
      <c r="D2010" s="145"/>
    </row>
    <row r="2011" spans="4:4" x14ac:dyDescent="0.25">
      <c r="D2011" s="145"/>
    </row>
    <row r="2012" spans="4:4" x14ac:dyDescent="0.25">
      <c r="D2012" s="145"/>
    </row>
    <row r="2013" spans="4:4" x14ac:dyDescent="0.25">
      <c r="D2013" s="145"/>
    </row>
    <row r="2014" spans="4:4" x14ac:dyDescent="0.25">
      <c r="D2014" s="145"/>
    </row>
    <row r="2015" spans="4:4" x14ac:dyDescent="0.25">
      <c r="D2015" s="145"/>
    </row>
    <row r="2016" spans="4:4" x14ac:dyDescent="0.25">
      <c r="D2016" s="145"/>
    </row>
    <row r="2017" spans="4:4" x14ac:dyDescent="0.25">
      <c r="D2017" s="145"/>
    </row>
    <row r="2018" spans="4:4" x14ac:dyDescent="0.25">
      <c r="D2018" s="145"/>
    </row>
    <row r="2019" spans="4:4" x14ac:dyDescent="0.25">
      <c r="D2019" s="145"/>
    </row>
    <row r="2020" spans="4:4" x14ac:dyDescent="0.25">
      <c r="D2020" s="145"/>
    </row>
    <row r="2021" spans="4:4" x14ac:dyDescent="0.25">
      <c r="D2021" s="145"/>
    </row>
    <row r="2022" spans="4:4" x14ac:dyDescent="0.25">
      <c r="D2022" s="145"/>
    </row>
    <row r="2023" spans="4:4" x14ac:dyDescent="0.25">
      <c r="D2023" s="145"/>
    </row>
    <row r="2024" spans="4:4" x14ac:dyDescent="0.25">
      <c r="D2024" s="145"/>
    </row>
    <row r="2025" spans="4:4" x14ac:dyDescent="0.25">
      <c r="D2025" s="145"/>
    </row>
    <row r="2026" spans="4:4" x14ac:dyDescent="0.25">
      <c r="D2026" s="145"/>
    </row>
    <row r="2027" spans="4:4" x14ac:dyDescent="0.25">
      <c r="D2027" s="145"/>
    </row>
    <row r="2028" spans="4:4" x14ac:dyDescent="0.25">
      <c r="D2028" s="145"/>
    </row>
    <row r="2029" spans="4:4" x14ac:dyDescent="0.25">
      <c r="D2029" s="145"/>
    </row>
    <row r="2030" spans="4:4" x14ac:dyDescent="0.25">
      <c r="D2030" s="145"/>
    </row>
    <row r="2031" spans="4:4" x14ac:dyDescent="0.25">
      <c r="D2031" s="145"/>
    </row>
    <row r="2032" spans="4:4" x14ac:dyDescent="0.25">
      <c r="D2032" s="145"/>
    </row>
    <row r="2033" spans="4:4" x14ac:dyDescent="0.25">
      <c r="D2033" s="145"/>
    </row>
    <row r="2034" spans="4:4" x14ac:dyDescent="0.25">
      <c r="D2034" s="145"/>
    </row>
    <row r="2035" spans="4:4" x14ac:dyDescent="0.25">
      <c r="D2035" s="145"/>
    </row>
    <row r="2036" spans="4:4" x14ac:dyDescent="0.25">
      <c r="D2036" s="145"/>
    </row>
    <row r="2037" spans="4:4" x14ac:dyDescent="0.25">
      <c r="D2037" s="145"/>
    </row>
    <row r="2038" spans="4:4" x14ac:dyDescent="0.25">
      <c r="D2038" s="145"/>
    </row>
    <row r="2039" spans="4:4" x14ac:dyDescent="0.25">
      <c r="D2039" s="145"/>
    </row>
    <row r="2040" spans="4:4" x14ac:dyDescent="0.25">
      <c r="D2040" s="145"/>
    </row>
    <row r="2041" spans="4:4" x14ac:dyDescent="0.25">
      <c r="D2041" s="145"/>
    </row>
    <row r="2042" spans="4:4" x14ac:dyDescent="0.25">
      <c r="D2042" s="145"/>
    </row>
    <row r="2043" spans="4:4" x14ac:dyDescent="0.25">
      <c r="D2043" s="145"/>
    </row>
    <row r="2044" spans="4:4" x14ac:dyDescent="0.25">
      <c r="D2044" s="145"/>
    </row>
    <row r="2045" spans="4:4" x14ac:dyDescent="0.25">
      <c r="D2045" s="145"/>
    </row>
    <row r="2046" spans="4:4" x14ac:dyDescent="0.25">
      <c r="D2046" s="145"/>
    </row>
    <row r="2047" spans="4:4" x14ac:dyDescent="0.25">
      <c r="D2047" s="145"/>
    </row>
    <row r="2048" spans="4:4" x14ac:dyDescent="0.25">
      <c r="D2048" s="145"/>
    </row>
    <row r="2049" spans="4:4" x14ac:dyDescent="0.25">
      <c r="D2049" s="145"/>
    </row>
    <row r="2050" spans="4:4" x14ac:dyDescent="0.25">
      <c r="D2050" s="145"/>
    </row>
    <row r="2051" spans="4:4" x14ac:dyDescent="0.25">
      <c r="D2051" s="145"/>
    </row>
    <row r="2052" spans="4:4" x14ac:dyDescent="0.25">
      <c r="D2052" s="145"/>
    </row>
    <row r="2053" spans="4:4" x14ac:dyDescent="0.25">
      <c r="D2053" s="145"/>
    </row>
    <row r="2054" spans="4:4" x14ac:dyDescent="0.25">
      <c r="D2054" s="145"/>
    </row>
    <row r="2055" spans="4:4" x14ac:dyDescent="0.25">
      <c r="D2055" s="145"/>
    </row>
    <row r="2056" spans="4:4" x14ac:dyDescent="0.25">
      <c r="D2056" s="145"/>
    </row>
    <row r="2057" spans="4:4" x14ac:dyDescent="0.25">
      <c r="D2057" s="145"/>
    </row>
    <row r="2058" spans="4:4" x14ac:dyDescent="0.25">
      <c r="D2058" s="145"/>
    </row>
    <row r="2059" spans="4:4" x14ac:dyDescent="0.25">
      <c r="D2059" s="145"/>
    </row>
    <row r="2060" spans="4:4" x14ac:dyDescent="0.25">
      <c r="D2060" s="145"/>
    </row>
    <row r="2061" spans="4:4" x14ac:dyDescent="0.25">
      <c r="D2061" s="145"/>
    </row>
    <row r="2062" spans="4:4" x14ac:dyDescent="0.25">
      <c r="D2062" s="145"/>
    </row>
    <row r="2063" spans="4:4" x14ac:dyDescent="0.25">
      <c r="D2063" s="145"/>
    </row>
    <row r="2064" spans="4:4" x14ac:dyDescent="0.25">
      <c r="D2064" s="145"/>
    </row>
    <row r="2065" spans="4:4" x14ac:dyDescent="0.25">
      <c r="D2065" s="145"/>
    </row>
    <row r="2066" spans="4:4" x14ac:dyDescent="0.25">
      <c r="D2066" s="145"/>
    </row>
    <row r="2067" spans="4:4" x14ac:dyDescent="0.25">
      <c r="D2067" s="145"/>
    </row>
    <row r="2068" spans="4:4" x14ac:dyDescent="0.25">
      <c r="D2068" s="145"/>
    </row>
    <row r="2069" spans="4:4" x14ac:dyDescent="0.25">
      <c r="D2069" s="145"/>
    </row>
    <row r="2070" spans="4:4" x14ac:dyDescent="0.25">
      <c r="D2070" s="145"/>
    </row>
    <row r="2071" spans="4:4" x14ac:dyDescent="0.25">
      <c r="D2071" s="145"/>
    </row>
    <row r="2072" spans="4:4" x14ac:dyDescent="0.25">
      <c r="D2072" s="145"/>
    </row>
    <row r="2073" spans="4:4" x14ac:dyDescent="0.25">
      <c r="D2073" s="145"/>
    </row>
    <row r="2074" spans="4:4" x14ac:dyDescent="0.25">
      <c r="D2074" s="145"/>
    </row>
    <row r="2075" spans="4:4" x14ac:dyDescent="0.25">
      <c r="D2075" s="145"/>
    </row>
    <row r="2076" spans="4:4" x14ac:dyDescent="0.25">
      <c r="D2076" s="145"/>
    </row>
    <row r="2077" spans="4:4" x14ac:dyDescent="0.25">
      <c r="D2077" s="145"/>
    </row>
    <row r="2078" spans="4:4" x14ac:dyDescent="0.25">
      <c r="D2078" s="145"/>
    </row>
    <row r="2079" spans="4:4" x14ac:dyDescent="0.25">
      <c r="D2079" s="145"/>
    </row>
    <row r="2080" spans="4:4" x14ac:dyDescent="0.25">
      <c r="D2080" s="145"/>
    </row>
    <row r="2081" spans="4:4" x14ac:dyDescent="0.25">
      <c r="D2081" s="145"/>
    </row>
    <row r="2082" spans="4:4" x14ac:dyDescent="0.25">
      <c r="D2082" s="145"/>
    </row>
    <row r="2083" spans="4:4" x14ac:dyDescent="0.25">
      <c r="D2083" s="145"/>
    </row>
    <row r="2084" spans="4:4" x14ac:dyDescent="0.25">
      <c r="D2084" s="145"/>
    </row>
    <row r="2085" spans="4:4" x14ac:dyDescent="0.25">
      <c r="D2085" s="145"/>
    </row>
    <row r="2086" spans="4:4" x14ac:dyDescent="0.25">
      <c r="D2086" s="145"/>
    </row>
    <row r="2087" spans="4:4" x14ac:dyDescent="0.25">
      <c r="D2087" s="145"/>
    </row>
    <row r="2088" spans="4:4" x14ac:dyDescent="0.25">
      <c r="D2088" s="145"/>
    </row>
    <row r="2089" spans="4:4" x14ac:dyDescent="0.25">
      <c r="D2089" s="145"/>
    </row>
    <row r="2090" spans="4:4" x14ac:dyDescent="0.25">
      <c r="D2090" s="145"/>
    </row>
    <row r="2091" spans="4:4" x14ac:dyDescent="0.25">
      <c r="D2091" s="145"/>
    </row>
    <row r="2092" spans="4:4" x14ac:dyDescent="0.25">
      <c r="D2092" s="145"/>
    </row>
    <row r="2093" spans="4:4" x14ac:dyDescent="0.25">
      <c r="D2093" s="145"/>
    </row>
    <row r="2094" spans="4:4" x14ac:dyDescent="0.25">
      <c r="D2094" s="145"/>
    </row>
    <row r="2095" spans="4:4" x14ac:dyDescent="0.25">
      <c r="D2095" s="145"/>
    </row>
    <row r="2096" spans="4:4" x14ac:dyDescent="0.25">
      <c r="D2096" s="145"/>
    </row>
    <row r="2097" spans="4:4" x14ac:dyDescent="0.25">
      <c r="D2097" s="145"/>
    </row>
    <row r="2098" spans="4:4" x14ac:dyDescent="0.25">
      <c r="D2098" s="145"/>
    </row>
    <row r="2099" spans="4:4" x14ac:dyDescent="0.25">
      <c r="D2099" s="145"/>
    </row>
    <row r="2100" spans="4:4" x14ac:dyDescent="0.25">
      <c r="D2100" s="145"/>
    </row>
    <row r="2101" spans="4:4" x14ac:dyDescent="0.25">
      <c r="D2101" s="145"/>
    </row>
    <row r="2102" spans="4:4" x14ac:dyDescent="0.25">
      <c r="D2102" s="145"/>
    </row>
    <row r="2103" spans="4:4" x14ac:dyDescent="0.25">
      <c r="D2103" s="145"/>
    </row>
    <row r="2104" spans="4:4" x14ac:dyDescent="0.25">
      <c r="D2104" s="145"/>
    </row>
    <row r="2105" spans="4:4" x14ac:dyDescent="0.25">
      <c r="D2105" s="145"/>
    </row>
    <row r="2106" spans="4:4" x14ac:dyDescent="0.25">
      <c r="D2106" s="145"/>
    </row>
    <row r="2107" spans="4:4" x14ac:dyDescent="0.25">
      <c r="D2107" s="145"/>
    </row>
    <row r="2108" spans="4:4" x14ac:dyDescent="0.25">
      <c r="D2108" s="145"/>
    </row>
    <row r="2109" spans="4:4" x14ac:dyDescent="0.25">
      <c r="D2109" s="145"/>
    </row>
    <row r="2110" spans="4:4" x14ac:dyDescent="0.25">
      <c r="D2110" s="145"/>
    </row>
    <row r="2111" spans="4:4" x14ac:dyDescent="0.25">
      <c r="D2111" s="145"/>
    </row>
    <row r="2112" spans="4:4" x14ac:dyDescent="0.25">
      <c r="D2112" s="145"/>
    </row>
    <row r="2113" spans="4:4" x14ac:dyDescent="0.25">
      <c r="D2113" s="145"/>
    </row>
    <row r="2114" spans="4:4" x14ac:dyDescent="0.25">
      <c r="D2114" s="145"/>
    </row>
    <row r="2115" spans="4:4" x14ac:dyDescent="0.25">
      <c r="D2115" s="145"/>
    </row>
    <row r="2116" spans="4:4" x14ac:dyDescent="0.25">
      <c r="D2116" s="145"/>
    </row>
    <row r="2117" spans="4:4" x14ac:dyDescent="0.25">
      <c r="D2117" s="145"/>
    </row>
    <row r="2118" spans="4:4" x14ac:dyDescent="0.25">
      <c r="D2118" s="145"/>
    </row>
    <row r="2119" spans="4:4" x14ac:dyDescent="0.25">
      <c r="D2119" s="145"/>
    </row>
    <row r="2120" spans="4:4" x14ac:dyDescent="0.25">
      <c r="D2120" s="145"/>
    </row>
    <row r="2121" spans="4:4" x14ac:dyDescent="0.25">
      <c r="D2121" s="145"/>
    </row>
    <row r="2122" spans="4:4" x14ac:dyDescent="0.25">
      <c r="D2122" s="145"/>
    </row>
    <row r="2123" spans="4:4" x14ac:dyDescent="0.25">
      <c r="D2123" s="145"/>
    </row>
    <row r="2124" spans="4:4" x14ac:dyDescent="0.25">
      <c r="D2124" s="145"/>
    </row>
    <row r="2125" spans="4:4" x14ac:dyDescent="0.25">
      <c r="D2125" s="145"/>
    </row>
    <row r="2126" spans="4:4" x14ac:dyDescent="0.25">
      <c r="D2126" s="145"/>
    </row>
    <row r="2127" spans="4:4" x14ac:dyDescent="0.25">
      <c r="D2127" s="145"/>
    </row>
    <row r="2128" spans="4:4" x14ac:dyDescent="0.25">
      <c r="D2128" s="145"/>
    </row>
    <row r="2129" spans="4:4" x14ac:dyDescent="0.25">
      <c r="D2129" s="145"/>
    </row>
    <row r="2130" spans="4:4" x14ac:dyDescent="0.25">
      <c r="D2130" s="145"/>
    </row>
    <row r="2131" spans="4:4" x14ac:dyDescent="0.25">
      <c r="D2131" s="145"/>
    </row>
    <row r="2132" spans="4:4" x14ac:dyDescent="0.25">
      <c r="D2132" s="145"/>
    </row>
    <row r="2133" spans="4:4" x14ac:dyDescent="0.25">
      <c r="D2133" s="145"/>
    </row>
    <row r="2134" spans="4:4" x14ac:dyDescent="0.25">
      <c r="D2134" s="145"/>
    </row>
    <row r="2135" spans="4:4" x14ac:dyDescent="0.25">
      <c r="D2135" s="145"/>
    </row>
    <row r="2136" spans="4:4" x14ac:dyDescent="0.25">
      <c r="D2136" s="145"/>
    </row>
    <row r="2137" spans="4:4" x14ac:dyDescent="0.25">
      <c r="D2137" s="145"/>
    </row>
    <row r="2138" spans="4:4" x14ac:dyDescent="0.25">
      <c r="D2138" s="145"/>
    </row>
    <row r="2139" spans="4:4" x14ac:dyDescent="0.25">
      <c r="D2139" s="145"/>
    </row>
    <row r="2140" spans="4:4" x14ac:dyDescent="0.25">
      <c r="D2140" s="145"/>
    </row>
    <row r="2141" spans="4:4" x14ac:dyDescent="0.25">
      <c r="D2141" s="145"/>
    </row>
    <row r="2142" spans="4:4" x14ac:dyDescent="0.25">
      <c r="D2142" s="145"/>
    </row>
    <row r="2143" spans="4:4" x14ac:dyDescent="0.25">
      <c r="D2143" s="145"/>
    </row>
    <row r="2144" spans="4:4" x14ac:dyDescent="0.25">
      <c r="D2144" s="145"/>
    </row>
    <row r="2145" spans="4:4" x14ac:dyDescent="0.25">
      <c r="D2145" s="145"/>
    </row>
    <row r="2146" spans="4:4" x14ac:dyDescent="0.25">
      <c r="D2146" s="145"/>
    </row>
    <row r="2147" spans="4:4" x14ac:dyDescent="0.25">
      <c r="D2147" s="145"/>
    </row>
    <row r="2148" spans="4:4" x14ac:dyDescent="0.25">
      <c r="D2148" s="145"/>
    </row>
    <row r="2149" spans="4:4" x14ac:dyDescent="0.25">
      <c r="D2149" s="145"/>
    </row>
    <row r="2150" spans="4:4" x14ac:dyDescent="0.25">
      <c r="D2150" s="145"/>
    </row>
    <row r="2151" spans="4:4" x14ac:dyDescent="0.25">
      <c r="D2151" s="145"/>
    </row>
    <row r="2152" spans="4:4" x14ac:dyDescent="0.25">
      <c r="D2152" s="145"/>
    </row>
    <row r="2153" spans="4:4" x14ac:dyDescent="0.25">
      <c r="D2153" s="145"/>
    </row>
    <row r="2154" spans="4:4" x14ac:dyDescent="0.25">
      <c r="D2154" s="145"/>
    </row>
    <row r="2155" spans="4:4" x14ac:dyDescent="0.25">
      <c r="D2155" s="145"/>
    </row>
    <row r="2156" spans="4:4" x14ac:dyDescent="0.25">
      <c r="D2156" s="145"/>
    </row>
    <row r="2157" spans="4:4" x14ac:dyDescent="0.25">
      <c r="D2157" s="145"/>
    </row>
    <row r="2158" spans="4:4" x14ac:dyDescent="0.25">
      <c r="D2158" s="145"/>
    </row>
    <row r="2159" spans="4:4" x14ac:dyDescent="0.25">
      <c r="D2159" s="145"/>
    </row>
    <row r="2160" spans="4:4" x14ac:dyDescent="0.25">
      <c r="D2160" s="145"/>
    </row>
    <row r="2161" spans="4:4" x14ac:dyDescent="0.25">
      <c r="D2161" s="145"/>
    </row>
    <row r="2162" spans="4:4" x14ac:dyDescent="0.25">
      <c r="D2162" s="145"/>
    </row>
    <row r="2163" spans="4:4" x14ac:dyDescent="0.25">
      <c r="D2163" s="145"/>
    </row>
    <row r="2164" spans="4:4" x14ac:dyDescent="0.25">
      <c r="D2164" s="145"/>
    </row>
    <row r="2165" spans="4:4" x14ac:dyDescent="0.25">
      <c r="D2165" s="145"/>
    </row>
    <row r="2166" spans="4:4" x14ac:dyDescent="0.25">
      <c r="D2166" s="145"/>
    </row>
    <row r="2167" spans="4:4" x14ac:dyDescent="0.25">
      <c r="D2167" s="145"/>
    </row>
    <row r="2168" spans="4:4" x14ac:dyDescent="0.25">
      <c r="D2168" s="145"/>
    </row>
    <row r="2169" spans="4:4" x14ac:dyDescent="0.25">
      <c r="D2169" s="145"/>
    </row>
    <row r="2170" spans="4:4" x14ac:dyDescent="0.25">
      <c r="D2170" s="145"/>
    </row>
    <row r="2171" spans="4:4" x14ac:dyDescent="0.25">
      <c r="D2171" s="145"/>
    </row>
    <row r="2172" spans="4:4" x14ac:dyDescent="0.25">
      <c r="D2172" s="145"/>
    </row>
    <row r="2173" spans="4:4" x14ac:dyDescent="0.25">
      <c r="D2173" s="145"/>
    </row>
    <row r="2174" spans="4:4" x14ac:dyDescent="0.25">
      <c r="D2174" s="145"/>
    </row>
    <row r="2175" spans="4:4" x14ac:dyDescent="0.25">
      <c r="D2175" s="145"/>
    </row>
    <row r="2176" spans="4:4" x14ac:dyDescent="0.25">
      <c r="D2176" s="145"/>
    </row>
    <row r="2177" spans="4:4" x14ac:dyDescent="0.25">
      <c r="D2177" s="145"/>
    </row>
    <row r="2178" spans="4:4" x14ac:dyDescent="0.25">
      <c r="D2178" s="145"/>
    </row>
    <row r="2179" spans="4:4" x14ac:dyDescent="0.25">
      <c r="D2179" s="145"/>
    </row>
    <row r="2180" spans="4:4" x14ac:dyDescent="0.25">
      <c r="D2180" s="145"/>
    </row>
    <row r="2181" spans="4:4" x14ac:dyDescent="0.25">
      <c r="D2181" s="145"/>
    </row>
    <row r="2182" spans="4:4" x14ac:dyDescent="0.25">
      <c r="D2182" s="145"/>
    </row>
    <row r="2183" spans="4:4" x14ac:dyDescent="0.25">
      <c r="D2183" s="145"/>
    </row>
    <row r="2184" spans="4:4" x14ac:dyDescent="0.25">
      <c r="D2184" s="145"/>
    </row>
    <row r="2185" spans="4:4" x14ac:dyDescent="0.25">
      <c r="D2185" s="145"/>
    </row>
    <row r="2186" spans="4:4" x14ac:dyDescent="0.25">
      <c r="D2186" s="145"/>
    </row>
    <row r="2187" spans="4:4" x14ac:dyDescent="0.25">
      <c r="D2187" s="145"/>
    </row>
    <row r="2188" spans="4:4" x14ac:dyDescent="0.25">
      <c r="D2188" s="145"/>
    </row>
    <row r="2189" spans="4:4" x14ac:dyDescent="0.25">
      <c r="D2189" s="145"/>
    </row>
    <row r="2190" spans="4:4" x14ac:dyDescent="0.25">
      <c r="D2190" s="145"/>
    </row>
    <row r="2191" spans="4:4" x14ac:dyDescent="0.25">
      <c r="D2191" s="145"/>
    </row>
    <row r="2192" spans="4:4" x14ac:dyDescent="0.25">
      <c r="D2192" s="145"/>
    </row>
    <row r="2193" spans="4:4" x14ac:dyDescent="0.25">
      <c r="D2193" s="145"/>
    </row>
    <row r="2194" spans="4:4" x14ac:dyDescent="0.25">
      <c r="D2194" s="145"/>
    </row>
    <row r="2195" spans="4:4" x14ac:dyDescent="0.25">
      <c r="D2195" s="145"/>
    </row>
    <row r="2196" spans="4:4" x14ac:dyDescent="0.25">
      <c r="D2196" s="145"/>
    </row>
    <row r="2197" spans="4:4" x14ac:dyDescent="0.25">
      <c r="D2197" s="145"/>
    </row>
    <row r="2198" spans="4:4" x14ac:dyDescent="0.25">
      <c r="D2198" s="145"/>
    </row>
    <row r="2199" spans="4:4" x14ac:dyDescent="0.25">
      <c r="D2199" s="145"/>
    </row>
    <row r="2200" spans="4:4" x14ac:dyDescent="0.25">
      <c r="D2200" s="145"/>
    </row>
    <row r="2201" spans="4:4" x14ac:dyDescent="0.25">
      <c r="D2201" s="145"/>
    </row>
    <row r="2202" spans="4:4" x14ac:dyDescent="0.25">
      <c r="D2202" s="145"/>
    </row>
    <row r="2203" spans="4:4" x14ac:dyDescent="0.25">
      <c r="D2203" s="145"/>
    </row>
    <row r="2204" spans="4:4" x14ac:dyDescent="0.25">
      <c r="D2204" s="145"/>
    </row>
    <row r="2205" spans="4:4" x14ac:dyDescent="0.25">
      <c r="D2205" s="145"/>
    </row>
    <row r="2206" spans="4:4" x14ac:dyDescent="0.25">
      <c r="D2206" s="145"/>
    </row>
    <row r="2207" spans="4:4" x14ac:dyDescent="0.25">
      <c r="D2207" s="145"/>
    </row>
    <row r="2208" spans="4:4" x14ac:dyDescent="0.25">
      <c r="D2208" s="145"/>
    </row>
    <row r="2209" spans="4:4" x14ac:dyDescent="0.25">
      <c r="D2209" s="145"/>
    </row>
    <row r="2210" spans="4:4" x14ac:dyDescent="0.25">
      <c r="D2210" s="145"/>
    </row>
    <row r="2211" spans="4:4" x14ac:dyDescent="0.25">
      <c r="D2211" s="145"/>
    </row>
    <row r="2212" spans="4:4" x14ac:dyDescent="0.25">
      <c r="D2212" s="145"/>
    </row>
    <row r="2213" spans="4:4" x14ac:dyDescent="0.25">
      <c r="D2213" s="145"/>
    </row>
    <row r="2214" spans="4:4" x14ac:dyDescent="0.25">
      <c r="D2214" s="145"/>
    </row>
    <row r="2215" spans="4:4" x14ac:dyDescent="0.25">
      <c r="D2215" s="145"/>
    </row>
    <row r="2216" spans="4:4" x14ac:dyDescent="0.25">
      <c r="D2216" s="145"/>
    </row>
    <row r="2217" spans="4:4" x14ac:dyDescent="0.25">
      <c r="D2217" s="145"/>
    </row>
    <row r="2218" spans="4:4" x14ac:dyDescent="0.25">
      <c r="D2218" s="145"/>
    </row>
    <row r="2219" spans="4:4" x14ac:dyDescent="0.25">
      <c r="D2219" s="145"/>
    </row>
    <row r="2220" spans="4:4" x14ac:dyDescent="0.25">
      <c r="D2220" s="145"/>
    </row>
    <row r="2221" spans="4:4" x14ac:dyDescent="0.25">
      <c r="D2221" s="145"/>
    </row>
    <row r="2222" spans="4:4" x14ac:dyDescent="0.25">
      <c r="D2222" s="145"/>
    </row>
    <row r="2223" spans="4:4" x14ac:dyDescent="0.25">
      <c r="D2223" s="145"/>
    </row>
    <row r="2224" spans="4:4" x14ac:dyDescent="0.25">
      <c r="D2224" s="145"/>
    </row>
    <row r="2225" spans="4:4" x14ac:dyDescent="0.25">
      <c r="D2225" s="145"/>
    </row>
    <row r="2226" spans="4:4" x14ac:dyDescent="0.25">
      <c r="D2226" s="145"/>
    </row>
    <row r="2227" spans="4:4" x14ac:dyDescent="0.25">
      <c r="D2227" s="145"/>
    </row>
    <row r="2228" spans="4:4" x14ac:dyDescent="0.25">
      <c r="D2228" s="145"/>
    </row>
    <row r="2229" spans="4:4" x14ac:dyDescent="0.25">
      <c r="D2229" s="145"/>
    </row>
    <row r="2230" spans="4:4" x14ac:dyDescent="0.25">
      <c r="D2230" s="145"/>
    </row>
    <row r="2231" spans="4:4" x14ac:dyDescent="0.25">
      <c r="D2231" s="145"/>
    </row>
    <row r="2232" spans="4:4" x14ac:dyDescent="0.25">
      <c r="D2232" s="145"/>
    </row>
    <row r="2233" spans="4:4" x14ac:dyDescent="0.25">
      <c r="D2233" s="145"/>
    </row>
    <row r="2234" spans="4:4" x14ac:dyDescent="0.25">
      <c r="D2234" s="145"/>
    </row>
    <row r="2235" spans="4:4" x14ac:dyDescent="0.25">
      <c r="D2235" s="145"/>
    </row>
    <row r="2236" spans="4:4" x14ac:dyDescent="0.25">
      <c r="D2236" s="145"/>
    </row>
    <row r="2237" spans="4:4" x14ac:dyDescent="0.25">
      <c r="D2237" s="145"/>
    </row>
    <row r="2238" spans="4:4" x14ac:dyDescent="0.25">
      <c r="D2238" s="145"/>
    </row>
    <row r="2239" spans="4:4" x14ac:dyDescent="0.25">
      <c r="D2239" s="145"/>
    </row>
    <row r="2240" spans="4:4" x14ac:dyDescent="0.25">
      <c r="D2240" s="145"/>
    </row>
    <row r="2241" spans="4:4" x14ac:dyDescent="0.25">
      <c r="D2241" s="145"/>
    </row>
    <row r="2242" spans="4:4" x14ac:dyDescent="0.25">
      <c r="D2242" s="145"/>
    </row>
    <row r="2243" spans="4:4" x14ac:dyDescent="0.25">
      <c r="D2243" s="145"/>
    </row>
    <row r="2244" spans="4:4" x14ac:dyDescent="0.25">
      <c r="D2244" s="145"/>
    </row>
    <row r="2245" spans="4:4" x14ac:dyDescent="0.25">
      <c r="D2245" s="145"/>
    </row>
    <row r="2246" spans="4:4" x14ac:dyDescent="0.25">
      <c r="D2246" s="145"/>
    </row>
    <row r="2247" spans="4:4" x14ac:dyDescent="0.25">
      <c r="D2247" s="145"/>
    </row>
    <row r="2248" spans="4:4" x14ac:dyDescent="0.25">
      <c r="D2248" s="145"/>
    </row>
    <row r="2249" spans="4:4" x14ac:dyDescent="0.25">
      <c r="D2249" s="145"/>
    </row>
    <row r="2250" spans="4:4" x14ac:dyDescent="0.25">
      <c r="D2250" s="145"/>
    </row>
    <row r="2251" spans="4:4" x14ac:dyDescent="0.25">
      <c r="D2251" s="145"/>
    </row>
    <row r="2252" spans="4:4" x14ac:dyDescent="0.25">
      <c r="D2252" s="145"/>
    </row>
    <row r="2253" spans="4:4" x14ac:dyDescent="0.25">
      <c r="D2253" s="145"/>
    </row>
    <row r="2254" spans="4:4" x14ac:dyDescent="0.25">
      <c r="D2254" s="145"/>
    </row>
    <row r="2255" spans="4:4" x14ac:dyDescent="0.25">
      <c r="D2255" s="145"/>
    </row>
    <row r="2256" spans="4:4" x14ac:dyDescent="0.25">
      <c r="D2256" s="145"/>
    </row>
    <row r="2257" spans="4:4" x14ac:dyDescent="0.25">
      <c r="D2257" s="145"/>
    </row>
    <row r="2258" spans="4:4" x14ac:dyDescent="0.25">
      <c r="D2258" s="145"/>
    </row>
    <row r="2259" spans="4:4" x14ac:dyDescent="0.25">
      <c r="D2259" s="145"/>
    </row>
    <row r="2260" spans="4:4" x14ac:dyDescent="0.25">
      <c r="D2260" s="145"/>
    </row>
    <row r="2261" spans="4:4" x14ac:dyDescent="0.25">
      <c r="D2261" s="145"/>
    </row>
    <row r="2262" spans="4:4" x14ac:dyDescent="0.25">
      <c r="D2262" s="145"/>
    </row>
    <row r="2263" spans="4:4" x14ac:dyDescent="0.25">
      <c r="D2263" s="145"/>
    </row>
    <row r="2264" spans="4:4" x14ac:dyDescent="0.25">
      <c r="D2264" s="145"/>
    </row>
    <row r="2265" spans="4:4" x14ac:dyDescent="0.25">
      <c r="D2265" s="145"/>
    </row>
    <row r="2266" spans="4:4" x14ac:dyDescent="0.25">
      <c r="D2266" s="145"/>
    </row>
    <row r="2267" spans="4:4" x14ac:dyDescent="0.25">
      <c r="D2267" s="145"/>
    </row>
    <row r="2268" spans="4:4" x14ac:dyDescent="0.25">
      <c r="D2268" s="145"/>
    </row>
    <row r="2269" spans="4:4" x14ac:dyDescent="0.25">
      <c r="D2269" s="145"/>
    </row>
    <row r="2270" spans="4:4" x14ac:dyDescent="0.25">
      <c r="D2270" s="145"/>
    </row>
    <row r="2271" spans="4:4" x14ac:dyDescent="0.25">
      <c r="D2271" s="145"/>
    </row>
    <row r="2272" spans="4:4" x14ac:dyDescent="0.25">
      <c r="D2272" s="145"/>
    </row>
    <row r="2273" spans="4:4" x14ac:dyDescent="0.25">
      <c r="D2273" s="145"/>
    </row>
    <row r="2274" spans="4:4" x14ac:dyDescent="0.25">
      <c r="D2274" s="145"/>
    </row>
    <row r="2275" spans="4:4" x14ac:dyDescent="0.25">
      <c r="D2275" s="145"/>
    </row>
    <row r="2276" spans="4:4" x14ac:dyDescent="0.25">
      <c r="D2276" s="145"/>
    </row>
    <row r="2277" spans="4:4" x14ac:dyDescent="0.25">
      <c r="D2277" s="145"/>
    </row>
    <row r="2278" spans="4:4" x14ac:dyDescent="0.25">
      <c r="D2278" s="145"/>
    </row>
    <row r="2279" spans="4:4" x14ac:dyDescent="0.25">
      <c r="D2279" s="145"/>
    </row>
    <row r="2280" spans="4:4" x14ac:dyDescent="0.25">
      <c r="D2280" s="145"/>
    </row>
    <row r="2281" spans="4:4" x14ac:dyDescent="0.25">
      <c r="D2281" s="145"/>
    </row>
    <row r="2282" spans="4:4" x14ac:dyDescent="0.25">
      <c r="D2282" s="145"/>
    </row>
    <row r="2283" spans="4:4" x14ac:dyDescent="0.25">
      <c r="D2283" s="145"/>
    </row>
    <row r="2284" spans="4:4" x14ac:dyDescent="0.25">
      <c r="D2284" s="145"/>
    </row>
    <row r="2285" spans="4:4" x14ac:dyDescent="0.25">
      <c r="D2285" s="145"/>
    </row>
    <row r="2286" spans="4:4" x14ac:dyDescent="0.25">
      <c r="D2286" s="145"/>
    </row>
    <row r="2287" spans="4:4" x14ac:dyDescent="0.25">
      <c r="D2287" s="145"/>
    </row>
    <row r="2288" spans="4:4" x14ac:dyDescent="0.25">
      <c r="D2288" s="145"/>
    </row>
    <row r="2289" spans="4:4" x14ac:dyDescent="0.25">
      <c r="D2289" s="145"/>
    </row>
    <row r="2290" spans="4:4" x14ac:dyDescent="0.25">
      <c r="D2290" s="145"/>
    </row>
    <row r="2291" spans="4:4" x14ac:dyDescent="0.25">
      <c r="D2291" s="145"/>
    </row>
    <row r="2292" spans="4:4" x14ac:dyDescent="0.25">
      <c r="D2292" s="145"/>
    </row>
    <row r="2293" spans="4:4" x14ac:dyDescent="0.25">
      <c r="D2293" s="145"/>
    </row>
    <row r="2294" spans="4:4" x14ac:dyDescent="0.25">
      <c r="D2294" s="145"/>
    </row>
    <row r="2295" spans="4:4" x14ac:dyDescent="0.25">
      <c r="D2295" s="145"/>
    </row>
    <row r="2296" spans="4:4" x14ac:dyDescent="0.25">
      <c r="D2296" s="145"/>
    </row>
    <row r="2297" spans="4:4" x14ac:dyDescent="0.25">
      <c r="D2297" s="145"/>
    </row>
    <row r="2298" spans="4:4" x14ac:dyDescent="0.25">
      <c r="D2298" s="145"/>
    </row>
    <row r="2299" spans="4:4" x14ac:dyDescent="0.25">
      <c r="D2299" s="145"/>
    </row>
    <row r="2300" spans="4:4" x14ac:dyDescent="0.25">
      <c r="D2300" s="145"/>
    </row>
    <row r="2301" spans="4:4" x14ac:dyDescent="0.25">
      <c r="D2301" s="145"/>
    </row>
    <row r="2302" spans="4:4" x14ac:dyDescent="0.25">
      <c r="D2302" s="145"/>
    </row>
    <row r="2303" spans="4:4" x14ac:dyDescent="0.25">
      <c r="D2303" s="145"/>
    </row>
    <row r="2304" spans="4:4" x14ac:dyDescent="0.25">
      <c r="D2304" s="145"/>
    </row>
    <row r="2305" spans="4:4" x14ac:dyDescent="0.25">
      <c r="D2305" s="145"/>
    </row>
    <row r="2306" spans="4:4" x14ac:dyDescent="0.25">
      <c r="D2306" s="145"/>
    </row>
    <row r="2307" spans="4:4" x14ac:dyDescent="0.25">
      <c r="D2307" s="145"/>
    </row>
    <row r="2308" spans="4:4" x14ac:dyDescent="0.25">
      <c r="D2308" s="145"/>
    </row>
    <row r="2309" spans="4:4" x14ac:dyDescent="0.25">
      <c r="D2309" s="145"/>
    </row>
    <row r="2310" spans="4:4" x14ac:dyDescent="0.25">
      <c r="D2310" s="145"/>
    </row>
    <row r="2311" spans="4:4" x14ac:dyDescent="0.25">
      <c r="D2311" s="145"/>
    </row>
    <row r="2312" spans="4:4" x14ac:dyDescent="0.25">
      <c r="D2312" s="145"/>
    </row>
    <row r="2313" spans="4:4" x14ac:dyDescent="0.25">
      <c r="D2313" s="145"/>
    </row>
    <row r="2314" spans="4:4" x14ac:dyDescent="0.25">
      <c r="D2314" s="145"/>
    </row>
    <row r="2315" spans="4:4" x14ac:dyDescent="0.25">
      <c r="D2315" s="145"/>
    </row>
    <row r="2316" spans="4:4" x14ac:dyDescent="0.25">
      <c r="D2316" s="145"/>
    </row>
    <row r="2317" spans="4:4" x14ac:dyDescent="0.25">
      <c r="D2317" s="145"/>
    </row>
    <row r="2318" spans="4:4" x14ac:dyDescent="0.25">
      <c r="D2318" s="145"/>
    </row>
    <row r="2319" spans="4:4" x14ac:dyDescent="0.25">
      <c r="D2319" s="145"/>
    </row>
    <row r="2320" spans="4:4" x14ac:dyDescent="0.25">
      <c r="D2320" s="145"/>
    </row>
    <row r="2321" spans="4:4" x14ac:dyDescent="0.25">
      <c r="D2321" s="145"/>
    </row>
    <row r="2322" spans="4:4" x14ac:dyDescent="0.25">
      <c r="D2322" s="145"/>
    </row>
    <row r="2323" spans="4:4" x14ac:dyDescent="0.25">
      <c r="D2323" s="145"/>
    </row>
    <row r="2324" spans="4:4" x14ac:dyDescent="0.25">
      <c r="D2324" s="145"/>
    </row>
    <row r="2325" spans="4:4" x14ac:dyDescent="0.25">
      <c r="D2325" s="145"/>
    </row>
    <row r="2326" spans="4:4" x14ac:dyDescent="0.25">
      <c r="D2326" s="145"/>
    </row>
    <row r="2327" spans="4:4" x14ac:dyDescent="0.25">
      <c r="D2327" s="145"/>
    </row>
    <row r="2328" spans="4:4" x14ac:dyDescent="0.25">
      <c r="D2328" s="145"/>
    </row>
    <row r="2329" spans="4:4" x14ac:dyDescent="0.25">
      <c r="D2329" s="145"/>
    </row>
    <row r="2330" spans="4:4" x14ac:dyDescent="0.25">
      <c r="D2330" s="145"/>
    </row>
    <row r="2331" spans="4:4" x14ac:dyDescent="0.25">
      <c r="D2331" s="145"/>
    </row>
    <row r="2332" spans="4:4" x14ac:dyDescent="0.25">
      <c r="D2332" s="145"/>
    </row>
    <row r="2333" spans="4:4" x14ac:dyDescent="0.25">
      <c r="D2333" s="145"/>
    </row>
    <row r="2334" spans="4:4" x14ac:dyDescent="0.25">
      <c r="D2334" s="145"/>
    </row>
    <row r="2335" spans="4:4" x14ac:dyDescent="0.25">
      <c r="D2335" s="145"/>
    </row>
    <row r="2336" spans="4:4" x14ac:dyDescent="0.25">
      <c r="D2336" s="145"/>
    </row>
    <row r="2337" spans="4:4" x14ac:dyDescent="0.25">
      <c r="D2337" s="145"/>
    </row>
    <row r="2338" spans="4:4" x14ac:dyDescent="0.25">
      <c r="D2338" s="145"/>
    </row>
    <row r="2339" spans="4:4" x14ac:dyDescent="0.25">
      <c r="D2339" s="145"/>
    </row>
    <row r="2340" spans="4:4" x14ac:dyDescent="0.25">
      <c r="D2340" s="145"/>
    </row>
    <row r="2341" spans="4:4" x14ac:dyDescent="0.25">
      <c r="D2341" s="145"/>
    </row>
    <row r="2342" spans="4:4" x14ac:dyDescent="0.25">
      <c r="D2342" s="145"/>
    </row>
    <row r="2343" spans="4:4" x14ac:dyDescent="0.25">
      <c r="D2343" s="145"/>
    </row>
    <row r="2344" spans="4:4" x14ac:dyDescent="0.25">
      <c r="D2344" s="145"/>
    </row>
    <row r="2345" spans="4:4" x14ac:dyDescent="0.25">
      <c r="D2345" s="145"/>
    </row>
    <row r="2346" spans="4:4" x14ac:dyDescent="0.25">
      <c r="D2346" s="145"/>
    </row>
    <row r="2347" spans="4:4" x14ac:dyDescent="0.25">
      <c r="D2347" s="145"/>
    </row>
    <row r="2348" spans="4:4" x14ac:dyDescent="0.25">
      <c r="D2348" s="145"/>
    </row>
    <row r="2349" spans="4:4" x14ac:dyDescent="0.25">
      <c r="D2349" s="145"/>
    </row>
    <row r="2350" spans="4:4" x14ac:dyDescent="0.25">
      <c r="D2350" s="145"/>
    </row>
    <row r="2351" spans="4:4" x14ac:dyDescent="0.25">
      <c r="D2351" s="145"/>
    </row>
    <row r="2352" spans="4:4" x14ac:dyDescent="0.25">
      <c r="D2352" s="145"/>
    </row>
    <row r="2353" spans="4:4" x14ac:dyDescent="0.25">
      <c r="D2353" s="145"/>
    </row>
    <row r="2354" spans="4:4" x14ac:dyDescent="0.25">
      <c r="D2354" s="145"/>
    </row>
    <row r="2355" spans="4:4" x14ac:dyDescent="0.25">
      <c r="D2355" s="145"/>
    </row>
    <row r="2356" spans="4:4" x14ac:dyDescent="0.25">
      <c r="D2356" s="145"/>
    </row>
    <row r="2357" spans="4:4" x14ac:dyDescent="0.25">
      <c r="D2357" s="145"/>
    </row>
    <row r="2358" spans="4:4" x14ac:dyDescent="0.25">
      <c r="D2358" s="145"/>
    </row>
    <row r="2359" spans="4:4" x14ac:dyDescent="0.25">
      <c r="D2359" s="145"/>
    </row>
    <row r="2360" spans="4:4" x14ac:dyDescent="0.25">
      <c r="D2360" s="145"/>
    </row>
    <row r="2361" spans="4:4" x14ac:dyDescent="0.25">
      <c r="D2361" s="145"/>
    </row>
    <row r="2362" spans="4:4" x14ac:dyDescent="0.25">
      <c r="D2362" s="145"/>
    </row>
    <row r="2363" spans="4:4" x14ac:dyDescent="0.25">
      <c r="D2363" s="145"/>
    </row>
    <row r="2364" spans="4:4" x14ac:dyDescent="0.25">
      <c r="D2364" s="145"/>
    </row>
    <row r="2365" spans="4:4" x14ac:dyDescent="0.25">
      <c r="D2365" s="145"/>
    </row>
    <row r="2366" spans="4:4" x14ac:dyDescent="0.25">
      <c r="D2366" s="145"/>
    </row>
    <row r="2367" spans="4:4" x14ac:dyDescent="0.25">
      <c r="D2367" s="145"/>
    </row>
    <row r="2368" spans="4:4" x14ac:dyDescent="0.25">
      <c r="D2368" s="145"/>
    </row>
    <row r="2369" spans="4:4" x14ac:dyDescent="0.25">
      <c r="D2369" s="145"/>
    </row>
    <row r="2370" spans="4:4" x14ac:dyDescent="0.25">
      <c r="D2370" s="145"/>
    </row>
    <row r="2371" spans="4:4" x14ac:dyDescent="0.25">
      <c r="D2371" s="145"/>
    </row>
    <row r="2372" spans="4:4" x14ac:dyDescent="0.25">
      <c r="D2372" s="145"/>
    </row>
    <row r="2373" spans="4:4" x14ac:dyDescent="0.25">
      <c r="D2373" s="145"/>
    </row>
    <row r="2374" spans="4:4" x14ac:dyDescent="0.25">
      <c r="D2374" s="145"/>
    </row>
    <row r="2375" spans="4:4" x14ac:dyDescent="0.25">
      <c r="D2375" s="145"/>
    </row>
    <row r="2376" spans="4:4" x14ac:dyDescent="0.25">
      <c r="D2376" s="145"/>
    </row>
    <row r="2377" spans="4:4" x14ac:dyDescent="0.25">
      <c r="D2377" s="145"/>
    </row>
    <row r="2378" spans="4:4" x14ac:dyDescent="0.25">
      <c r="D2378" s="145"/>
    </row>
    <row r="2379" spans="4:4" x14ac:dyDescent="0.25">
      <c r="D2379" s="145"/>
    </row>
    <row r="2380" spans="4:4" x14ac:dyDescent="0.25">
      <c r="D2380" s="145"/>
    </row>
    <row r="2381" spans="4:4" x14ac:dyDescent="0.25">
      <c r="D2381" s="145"/>
    </row>
    <row r="2382" spans="4:4" x14ac:dyDescent="0.25">
      <c r="D2382" s="145"/>
    </row>
    <row r="2383" spans="4:4" x14ac:dyDescent="0.25">
      <c r="D2383" s="145"/>
    </row>
    <row r="2384" spans="4:4" x14ac:dyDescent="0.25">
      <c r="D2384" s="145"/>
    </row>
    <row r="2385" spans="4:4" x14ac:dyDescent="0.25">
      <c r="D2385" s="145"/>
    </row>
    <row r="2386" spans="4:4" x14ac:dyDescent="0.25">
      <c r="D2386" s="145"/>
    </row>
    <row r="2387" spans="4:4" x14ac:dyDescent="0.25">
      <c r="D2387" s="145"/>
    </row>
    <row r="2388" spans="4:4" x14ac:dyDescent="0.25">
      <c r="D2388" s="145"/>
    </row>
    <row r="2389" spans="4:4" x14ac:dyDescent="0.25">
      <c r="D2389" s="145"/>
    </row>
    <row r="2390" spans="4:4" x14ac:dyDescent="0.25">
      <c r="D2390" s="145"/>
    </row>
    <row r="2391" spans="4:4" x14ac:dyDescent="0.25">
      <c r="D2391" s="145"/>
    </row>
    <row r="2392" spans="4:4" x14ac:dyDescent="0.25">
      <c r="D2392" s="145"/>
    </row>
    <row r="2393" spans="4:4" x14ac:dyDescent="0.25">
      <c r="D2393" s="145"/>
    </row>
    <row r="2394" spans="4:4" x14ac:dyDescent="0.25">
      <c r="D2394" s="145"/>
    </row>
    <row r="2395" spans="4:4" x14ac:dyDescent="0.25">
      <c r="D2395" s="145"/>
    </row>
    <row r="2396" spans="4:4" x14ac:dyDescent="0.25">
      <c r="D2396" s="145"/>
    </row>
    <row r="2397" spans="4:4" x14ac:dyDescent="0.25">
      <c r="D2397" s="145"/>
    </row>
    <row r="2398" spans="4:4" x14ac:dyDescent="0.25">
      <c r="D2398" s="145"/>
    </row>
    <row r="2399" spans="4:4" x14ac:dyDescent="0.25">
      <c r="D2399" s="145"/>
    </row>
    <row r="2400" spans="4:4" x14ac:dyDescent="0.25">
      <c r="D2400" s="145"/>
    </row>
    <row r="2401" spans="4:4" x14ac:dyDescent="0.25">
      <c r="D2401" s="145"/>
    </row>
    <row r="2402" spans="4:4" x14ac:dyDescent="0.25">
      <c r="D2402" s="145"/>
    </row>
    <row r="2403" spans="4:4" x14ac:dyDescent="0.25">
      <c r="D2403" s="145"/>
    </row>
    <row r="2404" spans="4:4" x14ac:dyDescent="0.25">
      <c r="D2404" s="145"/>
    </row>
    <row r="2405" spans="4:4" x14ac:dyDescent="0.25">
      <c r="D2405" s="145"/>
    </row>
    <row r="2406" spans="4:4" x14ac:dyDescent="0.25">
      <c r="D2406" s="145"/>
    </row>
    <row r="2407" spans="4:4" x14ac:dyDescent="0.25">
      <c r="D2407" s="145"/>
    </row>
    <row r="2408" spans="4:4" x14ac:dyDescent="0.25">
      <c r="D2408" s="145"/>
    </row>
    <row r="2409" spans="4:4" x14ac:dyDescent="0.25">
      <c r="D2409" s="145"/>
    </row>
    <row r="2410" spans="4:4" x14ac:dyDescent="0.25">
      <c r="D2410" s="145"/>
    </row>
    <row r="2411" spans="4:4" x14ac:dyDescent="0.25">
      <c r="D2411" s="145"/>
    </row>
    <row r="2412" spans="4:4" x14ac:dyDescent="0.25">
      <c r="D2412" s="145"/>
    </row>
    <row r="2413" spans="4:4" x14ac:dyDescent="0.25">
      <c r="D2413" s="145"/>
    </row>
    <row r="2414" spans="4:4" x14ac:dyDescent="0.25">
      <c r="D2414" s="145"/>
    </row>
    <row r="2415" spans="4:4" x14ac:dyDescent="0.25">
      <c r="D2415" s="145"/>
    </row>
    <row r="2416" spans="4:4" x14ac:dyDescent="0.25">
      <c r="D2416" s="145"/>
    </row>
    <row r="2417" spans="4:4" x14ac:dyDescent="0.25">
      <c r="D2417" s="145"/>
    </row>
    <row r="2418" spans="4:4" x14ac:dyDescent="0.25">
      <c r="D2418" s="145"/>
    </row>
    <row r="2419" spans="4:4" x14ac:dyDescent="0.25">
      <c r="D2419" s="145"/>
    </row>
    <row r="2420" spans="4:4" x14ac:dyDescent="0.25">
      <c r="D2420" s="145"/>
    </row>
    <row r="2421" spans="4:4" x14ac:dyDescent="0.25">
      <c r="D2421" s="145"/>
    </row>
    <row r="2422" spans="4:4" x14ac:dyDescent="0.25">
      <c r="D2422" s="145"/>
    </row>
    <row r="2423" spans="4:4" x14ac:dyDescent="0.25">
      <c r="D2423" s="145"/>
    </row>
    <row r="2424" spans="4:4" x14ac:dyDescent="0.25">
      <c r="D2424" s="145"/>
    </row>
    <row r="2425" spans="4:4" x14ac:dyDescent="0.25">
      <c r="D2425" s="145"/>
    </row>
    <row r="2426" spans="4:4" x14ac:dyDescent="0.25">
      <c r="D2426" s="145"/>
    </row>
    <row r="2427" spans="4:4" x14ac:dyDescent="0.25">
      <c r="D2427" s="145"/>
    </row>
    <row r="2428" spans="4:4" x14ac:dyDescent="0.25">
      <c r="D2428" s="145"/>
    </row>
    <row r="2429" spans="4:4" x14ac:dyDescent="0.25">
      <c r="D2429" s="145"/>
    </row>
    <row r="2430" spans="4:4" x14ac:dyDescent="0.25">
      <c r="D2430" s="145"/>
    </row>
    <row r="2431" spans="4:4" x14ac:dyDescent="0.25">
      <c r="D2431" s="145"/>
    </row>
    <row r="2432" spans="4:4" x14ac:dyDescent="0.25">
      <c r="D2432" s="145"/>
    </row>
    <row r="2433" spans="4:4" x14ac:dyDescent="0.25">
      <c r="D2433" s="145"/>
    </row>
    <row r="2434" spans="4:4" x14ac:dyDescent="0.25">
      <c r="D2434" s="145"/>
    </row>
    <row r="2435" spans="4:4" x14ac:dyDescent="0.25">
      <c r="D2435" s="145"/>
    </row>
    <row r="2436" spans="4:4" x14ac:dyDescent="0.25">
      <c r="D2436" s="145"/>
    </row>
    <row r="2437" spans="4:4" x14ac:dyDescent="0.25">
      <c r="D2437" s="145"/>
    </row>
    <row r="2438" spans="4:4" x14ac:dyDescent="0.25">
      <c r="D2438" s="145"/>
    </row>
    <row r="2439" spans="4:4" x14ac:dyDescent="0.25">
      <c r="D2439" s="145"/>
    </row>
    <row r="2440" spans="4:4" x14ac:dyDescent="0.25">
      <c r="D2440" s="145"/>
    </row>
    <row r="2441" spans="4:4" x14ac:dyDescent="0.25">
      <c r="D2441" s="145"/>
    </row>
    <row r="2442" spans="4:4" x14ac:dyDescent="0.25">
      <c r="D2442" s="145"/>
    </row>
    <row r="2443" spans="4:4" x14ac:dyDescent="0.25">
      <c r="D2443" s="145"/>
    </row>
    <row r="2444" spans="4:4" x14ac:dyDescent="0.25">
      <c r="D2444" s="145"/>
    </row>
    <row r="2445" spans="4:4" x14ac:dyDescent="0.25">
      <c r="D2445" s="145"/>
    </row>
    <row r="2446" spans="4:4" x14ac:dyDescent="0.25">
      <c r="D2446" s="145"/>
    </row>
    <row r="2447" spans="4:4" x14ac:dyDescent="0.25">
      <c r="D2447" s="145"/>
    </row>
    <row r="2448" spans="4:4" x14ac:dyDescent="0.25">
      <c r="D2448" s="145"/>
    </row>
    <row r="2449" spans="4:4" x14ac:dyDescent="0.25">
      <c r="D2449" s="145"/>
    </row>
    <row r="2450" spans="4:4" x14ac:dyDescent="0.25">
      <c r="D2450" s="145"/>
    </row>
    <row r="2451" spans="4:4" x14ac:dyDescent="0.25">
      <c r="D2451" s="145"/>
    </row>
    <row r="2452" spans="4:4" x14ac:dyDescent="0.25">
      <c r="D2452" s="145"/>
    </row>
    <row r="2453" spans="4:4" x14ac:dyDescent="0.25">
      <c r="D2453" s="145"/>
    </row>
    <row r="2454" spans="4:4" x14ac:dyDescent="0.25">
      <c r="D2454" s="145"/>
    </row>
    <row r="2455" spans="4:4" x14ac:dyDescent="0.25">
      <c r="D2455" s="145"/>
    </row>
    <row r="2456" spans="4:4" x14ac:dyDescent="0.25">
      <c r="D2456" s="145"/>
    </row>
    <row r="2457" spans="4:4" x14ac:dyDescent="0.25">
      <c r="D2457" s="145"/>
    </row>
    <row r="2458" spans="4:4" x14ac:dyDescent="0.25">
      <c r="D2458" s="145"/>
    </row>
    <row r="2459" spans="4:4" x14ac:dyDescent="0.25">
      <c r="D2459" s="145"/>
    </row>
    <row r="2460" spans="4:4" x14ac:dyDescent="0.25">
      <c r="D2460" s="145"/>
    </row>
    <row r="2461" spans="4:4" x14ac:dyDescent="0.25">
      <c r="D2461" s="145"/>
    </row>
    <row r="2462" spans="4:4" x14ac:dyDescent="0.25">
      <c r="D2462" s="145"/>
    </row>
    <row r="2463" spans="4:4" x14ac:dyDescent="0.25">
      <c r="D2463" s="145"/>
    </row>
    <row r="2464" spans="4:4" x14ac:dyDescent="0.25">
      <c r="D2464" s="145"/>
    </row>
    <row r="2465" spans="4:4" x14ac:dyDescent="0.25">
      <c r="D2465" s="145"/>
    </row>
    <row r="2466" spans="4:4" x14ac:dyDescent="0.25">
      <c r="D2466" s="145"/>
    </row>
    <row r="2467" spans="4:4" x14ac:dyDescent="0.25">
      <c r="D2467" s="145"/>
    </row>
    <row r="2468" spans="4:4" x14ac:dyDescent="0.25">
      <c r="D2468" s="145"/>
    </row>
    <row r="2469" spans="4:4" x14ac:dyDescent="0.25">
      <c r="D2469" s="145"/>
    </row>
    <row r="2470" spans="4:4" x14ac:dyDescent="0.25">
      <c r="D2470" s="145"/>
    </row>
    <row r="2471" spans="4:4" x14ac:dyDescent="0.25">
      <c r="D2471" s="145"/>
    </row>
    <row r="2472" spans="4:4" x14ac:dyDescent="0.25">
      <c r="D2472" s="145"/>
    </row>
    <row r="2473" spans="4:4" x14ac:dyDescent="0.25">
      <c r="D2473" s="145"/>
    </row>
    <row r="2474" spans="4:4" x14ac:dyDescent="0.25">
      <c r="D2474" s="145"/>
    </row>
    <row r="2475" spans="4:4" x14ac:dyDescent="0.25">
      <c r="D2475" s="145"/>
    </row>
    <row r="2476" spans="4:4" x14ac:dyDescent="0.25">
      <c r="D2476" s="145"/>
    </row>
    <row r="2477" spans="4:4" x14ac:dyDescent="0.25">
      <c r="D2477" s="145"/>
    </row>
    <row r="2478" spans="4:4" x14ac:dyDescent="0.25">
      <c r="D2478" s="145"/>
    </row>
    <row r="2479" spans="4:4" x14ac:dyDescent="0.25">
      <c r="D2479" s="145"/>
    </row>
    <row r="2480" spans="4:4" x14ac:dyDescent="0.25">
      <c r="D2480" s="145"/>
    </row>
    <row r="2481" spans="4:4" x14ac:dyDescent="0.25">
      <c r="D2481" s="145"/>
    </row>
    <row r="2482" spans="4:4" x14ac:dyDescent="0.25">
      <c r="D2482" s="145"/>
    </row>
    <row r="2483" spans="4:4" x14ac:dyDescent="0.25">
      <c r="D2483" s="145"/>
    </row>
    <row r="2484" spans="4:4" x14ac:dyDescent="0.25">
      <c r="D2484" s="145"/>
    </row>
    <row r="2485" spans="4:4" x14ac:dyDescent="0.25">
      <c r="D2485" s="145"/>
    </row>
    <row r="2486" spans="4:4" x14ac:dyDescent="0.25">
      <c r="D2486" s="145"/>
    </row>
    <row r="2487" spans="4:4" x14ac:dyDescent="0.25">
      <c r="D2487" s="145"/>
    </row>
    <row r="2488" spans="4:4" x14ac:dyDescent="0.25">
      <c r="D2488" s="145"/>
    </row>
    <row r="2489" spans="4:4" x14ac:dyDescent="0.25">
      <c r="D2489" s="145"/>
    </row>
    <row r="2490" spans="4:4" x14ac:dyDescent="0.25">
      <c r="D2490" s="145"/>
    </row>
    <row r="2491" spans="4:4" x14ac:dyDescent="0.25">
      <c r="D2491" s="145"/>
    </row>
    <row r="2492" spans="4:4" x14ac:dyDescent="0.25">
      <c r="D2492" s="145"/>
    </row>
    <row r="2493" spans="4:4" x14ac:dyDescent="0.25">
      <c r="D2493" s="145"/>
    </row>
    <row r="2494" spans="4:4" x14ac:dyDescent="0.25">
      <c r="D2494" s="145"/>
    </row>
    <row r="2495" spans="4:4" x14ac:dyDescent="0.25">
      <c r="D2495" s="145"/>
    </row>
    <row r="2496" spans="4:4" x14ac:dyDescent="0.25">
      <c r="D2496" s="145"/>
    </row>
    <row r="2497" spans="4:4" x14ac:dyDescent="0.25">
      <c r="D2497" s="145"/>
    </row>
    <row r="2498" spans="4:4" x14ac:dyDescent="0.25">
      <c r="D2498" s="145"/>
    </row>
    <row r="2499" spans="4:4" x14ac:dyDescent="0.25">
      <c r="D2499" s="145"/>
    </row>
    <row r="2500" spans="4:4" x14ac:dyDescent="0.25">
      <c r="D2500" s="145"/>
    </row>
    <row r="2501" spans="4:4" x14ac:dyDescent="0.25">
      <c r="D2501" s="145"/>
    </row>
    <row r="2502" spans="4:4" x14ac:dyDescent="0.25">
      <c r="D2502" s="145"/>
    </row>
    <row r="2503" spans="4:4" x14ac:dyDescent="0.25">
      <c r="D2503" s="145"/>
    </row>
    <row r="2504" spans="4:4" x14ac:dyDescent="0.25">
      <c r="D2504" s="145"/>
    </row>
    <row r="2505" spans="4:4" x14ac:dyDescent="0.25">
      <c r="D2505" s="145"/>
    </row>
    <row r="2506" spans="4:4" x14ac:dyDescent="0.25">
      <c r="D2506" s="145"/>
    </row>
    <row r="2507" spans="4:4" x14ac:dyDescent="0.25">
      <c r="D2507" s="145"/>
    </row>
    <row r="2508" spans="4:4" x14ac:dyDescent="0.25">
      <c r="D2508" s="145"/>
    </row>
    <row r="2509" spans="4:4" x14ac:dyDescent="0.25">
      <c r="D2509" s="145"/>
    </row>
    <row r="2510" spans="4:4" x14ac:dyDescent="0.25">
      <c r="D2510" s="145"/>
    </row>
    <row r="2511" spans="4:4" x14ac:dyDescent="0.25">
      <c r="D2511" s="145"/>
    </row>
    <row r="2512" spans="4:4" x14ac:dyDescent="0.25">
      <c r="D2512" s="145"/>
    </row>
    <row r="2513" spans="4:4" x14ac:dyDescent="0.25">
      <c r="D2513" s="145"/>
    </row>
    <row r="2514" spans="4:4" x14ac:dyDescent="0.25">
      <c r="D2514" s="145"/>
    </row>
    <row r="2515" spans="4:4" x14ac:dyDescent="0.25">
      <c r="D2515" s="145"/>
    </row>
    <row r="2516" spans="4:4" x14ac:dyDescent="0.25">
      <c r="D2516" s="145"/>
    </row>
    <row r="2517" spans="4:4" x14ac:dyDescent="0.25">
      <c r="D2517" s="145"/>
    </row>
    <row r="2518" spans="4:4" x14ac:dyDescent="0.25">
      <c r="D2518" s="145"/>
    </row>
    <row r="2519" spans="4:4" x14ac:dyDescent="0.25">
      <c r="D2519" s="145"/>
    </row>
    <row r="2520" spans="4:4" x14ac:dyDescent="0.25">
      <c r="D2520" s="145"/>
    </row>
    <row r="2521" spans="4:4" x14ac:dyDescent="0.25">
      <c r="D2521" s="145"/>
    </row>
    <row r="2522" spans="4:4" x14ac:dyDescent="0.25">
      <c r="D2522" s="145"/>
    </row>
    <row r="2523" spans="4:4" x14ac:dyDescent="0.25">
      <c r="D2523" s="145"/>
    </row>
    <row r="2524" spans="4:4" x14ac:dyDescent="0.25">
      <c r="D2524" s="145"/>
    </row>
    <row r="2525" spans="4:4" x14ac:dyDescent="0.25">
      <c r="D2525" s="145"/>
    </row>
    <row r="2526" spans="4:4" x14ac:dyDescent="0.25">
      <c r="D2526" s="145"/>
    </row>
    <row r="2527" spans="4:4" x14ac:dyDescent="0.25">
      <c r="D2527" s="145"/>
    </row>
    <row r="2528" spans="4:4" x14ac:dyDescent="0.25">
      <c r="D2528" s="145"/>
    </row>
    <row r="2529" spans="4:4" x14ac:dyDescent="0.25">
      <c r="D2529" s="145"/>
    </row>
    <row r="2530" spans="4:4" x14ac:dyDescent="0.25">
      <c r="D2530" s="145"/>
    </row>
    <row r="2531" spans="4:4" x14ac:dyDescent="0.25">
      <c r="D2531" s="145"/>
    </row>
    <row r="2532" spans="4:4" x14ac:dyDescent="0.25">
      <c r="D2532" s="145"/>
    </row>
    <row r="2533" spans="4:4" x14ac:dyDescent="0.25">
      <c r="D2533" s="145"/>
    </row>
    <row r="2534" spans="4:4" x14ac:dyDescent="0.25">
      <c r="D2534" s="145"/>
    </row>
    <row r="2535" spans="4:4" x14ac:dyDescent="0.25">
      <c r="D2535" s="145"/>
    </row>
    <row r="2536" spans="4:4" x14ac:dyDescent="0.25">
      <c r="D2536" s="145"/>
    </row>
    <row r="2537" spans="4:4" x14ac:dyDescent="0.25">
      <c r="D2537" s="145"/>
    </row>
    <row r="2538" spans="4:4" x14ac:dyDescent="0.25">
      <c r="D2538" s="145"/>
    </row>
    <row r="2539" spans="4:4" x14ac:dyDescent="0.25">
      <c r="D2539" s="145"/>
    </row>
    <row r="2540" spans="4:4" x14ac:dyDescent="0.25">
      <c r="D2540" s="145"/>
    </row>
    <row r="2541" spans="4:4" x14ac:dyDescent="0.25">
      <c r="D2541" s="145"/>
    </row>
    <row r="2542" spans="4:4" x14ac:dyDescent="0.25">
      <c r="D2542" s="145"/>
    </row>
    <row r="2543" spans="4:4" x14ac:dyDescent="0.25">
      <c r="D2543" s="145"/>
    </row>
    <row r="2544" spans="4:4" x14ac:dyDescent="0.25">
      <c r="D2544" s="145"/>
    </row>
    <row r="2545" spans="4:4" x14ac:dyDescent="0.25">
      <c r="D2545" s="145"/>
    </row>
    <row r="2546" spans="4:4" x14ac:dyDescent="0.25">
      <c r="D2546" s="145"/>
    </row>
    <row r="2547" spans="4:4" x14ac:dyDescent="0.25">
      <c r="D2547" s="145"/>
    </row>
    <row r="2548" spans="4:4" x14ac:dyDescent="0.25">
      <c r="D2548" s="145"/>
    </row>
    <row r="2549" spans="4:4" x14ac:dyDescent="0.25">
      <c r="D2549" s="145"/>
    </row>
    <row r="2550" spans="4:4" x14ac:dyDescent="0.25">
      <c r="D2550" s="145"/>
    </row>
    <row r="2551" spans="4:4" x14ac:dyDescent="0.25">
      <c r="D2551" s="145"/>
    </row>
    <row r="2552" spans="4:4" x14ac:dyDescent="0.25">
      <c r="D2552" s="145"/>
    </row>
    <row r="2553" spans="4:4" x14ac:dyDescent="0.25">
      <c r="D2553" s="145"/>
    </row>
    <row r="2554" spans="4:4" x14ac:dyDescent="0.25">
      <c r="D2554" s="145"/>
    </row>
    <row r="2555" spans="4:4" x14ac:dyDescent="0.25">
      <c r="D2555" s="145"/>
    </row>
    <row r="2556" spans="4:4" x14ac:dyDescent="0.25">
      <c r="D2556" s="145"/>
    </row>
    <row r="2557" spans="4:4" x14ac:dyDescent="0.25">
      <c r="D2557" s="145"/>
    </row>
    <row r="2558" spans="4:4" x14ac:dyDescent="0.25">
      <c r="D2558" s="145"/>
    </row>
    <row r="2559" spans="4:4" x14ac:dyDescent="0.25">
      <c r="D2559" s="145"/>
    </row>
    <row r="2560" spans="4:4" x14ac:dyDescent="0.25">
      <c r="D2560" s="145"/>
    </row>
    <row r="2561" spans="4:4" x14ac:dyDescent="0.25">
      <c r="D2561" s="145"/>
    </row>
    <row r="2562" spans="4:4" x14ac:dyDescent="0.25">
      <c r="D2562" s="145"/>
    </row>
    <row r="2563" spans="4:4" x14ac:dyDescent="0.25">
      <c r="D2563" s="145"/>
    </row>
    <row r="2564" spans="4:4" x14ac:dyDescent="0.25">
      <c r="D2564" s="145"/>
    </row>
    <row r="2565" spans="4:4" x14ac:dyDescent="0.25">
      <c r="D2565" s="145"/>
    </row>
    <row r="2566" spans="4:4" x14ac:dyDescent="0.25">
      <c r="D2566" s="145"/>
    </row>
    <row r="2567" spans="4:4" x14ac:dyDescent="0.25">
      <c r="D2567" s="145"/>
    </row>
    <row r="2568" spans="4:4" x14ac:dyDescent="0.25">
      <c r="D2568" s="145"/>
    </row>
    <row r="2569" spans="4:4" x14ac:dyDescent="0.25">
      <c r="D2569" s="145"/>
    </row>
    <row r="2570" spans="4:4" x14ac:dyDescent="0.25">
      <c r="D2570" s="145"/>
    </row>
    <row r="2571" spans="4:4" x14ac:dyDescent="0.25">
      <c r="D2571" s="145"/>
    </row>
    <row r="2572" spans="4:4" x14ac:dyDescent="0.25">
      <c r="D2572" s="145"/>
    </row>
    <row r="2573" spans="4:4" x14ac:dyDescent="0.25">
      <c r="D2573" s="145"/>
    </row>
    <row r="2574" spans="4:4" x14ac:dyDescent="0.25">
      <c r="D2574" s="145"/>
    </row>
    <row r="2575" spans="4:4" x14ac:dyDescent="0.25">
      <c r="D2575" s="145"/>
    </row>
    <row r="2576" spans="4:4" x14ac:dyDescent="0.25">
      <c r="D2576" s="145"/>
    </row>
    <row r="2577" spans="4:4" x14ac:dyDescent="0.25">
      <c r="D2577" s="145"/>
    </row>
    <row r="2578" spans="4:4" x14ac:dyDescent="0.25">
      <c r="D2578" s="145"/>
    </row>
    <row r="2579" spans="4:4" x14ac:dyDescent="0.25">
      <c r="D2579" s="145"/>
    </row>
    <row r="2580" spans="4:4" x14ac:dyDescent="0.25">
      <c r="D2580" s="145"/>
    </row>
    <row r="2581" spans="4:4" x14ac:dyDescent="0.25">
      <c r="D2581" s="145"/>
    </row>
    <row r="2582" spans="4:4" x14ac:dyDescent="0.25">
      <c r="D2582" s="145"/>
    </row>
    <row r="2583" spans="4:4" x14ac:dyDescent="0.25">
      <c r="D2583" s="145"/>
    </row>
    <row r="2584" spans="4:4" x14ac:dyDescent="0.25">
      <c r="D2584" s="145"/>
    </row>
    <row r="2585" spans="4:4" x14ac:dyDescent="0.25">
      <c r="D2585" s="145"/>
    </row>
    <row r="2586" spans="4:4" x14ac:dyDescent="0.25">
      <c r="D2586" s="145"/>
    </row>
    <row r="2587" spans="4:4" x14ac:dyDescent="0.25">
      <c r="D2587" s="145"/>
    </row>
    <row r="2588" spans="4:4" x14ac:dyDescent="0.25">
      <c r="D2588" s="145"/>
    </row>
    <row r="2589" spans="4:4" x14ac:dyDescent="0.25">
      <c r="D2589" s="145"/>
    </row>
    <row r="2590" spans="4:4" x14ac:dyDescent="0.25">
      <c r="D2590" s="145"/>
    </row>
    <row r="2591" spans="4:4" x14ac:dyDescent="0.25">
      <c r="D2591" s="145"/>
    </row>
    <row r="2592" spans="4:4" x14ac:dyDescent="0.25">
      <c r="D2592" s="145"/>
    </row>
    <row r="2593" spans="4:4" x14ac:dyDescent="0.25">
      <c r="D2593" s="145"/>
    </row>
    <row r="2594" spans="4:4" x14ac:dyDescent="0.25">
      <c r="D2594" s="145"/>
    </row>
    <row r="2595" spans="4:4" x14ac:dyDescent="0.25">
      <c r="D2595" s="145"/>
    </row>
    <row r="2596" spans="4:4" x14ac:dyDescent="0.25">
      <c r="D2596" s="145"/>
    </row>
    <row r="2597" spans="4:4" x14ac:dyDescent="0.25">
      <c r="D2597" s="145"/>
    </row>
    <row r="2598" spans="4:4" x14ac:dyDescent="0.25">
      <c r="D2598" s="145"/>
    </row>
    <row r="2599" spans="4:4" x14ac:dyDescent="0.25">
      <c r="D2599" s="145"/>
    </row>
    <row r="2600" spans="4:4" x14ac:dyDescent="0.25">
      <c r="D2600" s="145"/>
    </row>
    <row r="2601" spans="4:4" x14ac:dyDescent="0.25">
      <c r="D2601" s="145"/>
    </row>
    <row r="2602" spans="4:4" x14ac:dyDescent="0.25">
      <c r="D2602" s="145"/>
    </row>
    <row r="2603" spans="4:4" x14ac:dyDescent="0.25">
      <c r="D2603" s="145"/>
    </row>
    <row r="2604" spans="4:4" x14ac:dyDescent="0.25">
      <c r="D2604" s="145"/>
    </row>
    <row r="2605" spans="4:4" x14ac:dyDescent="0.25">
      <c r="D2605" s="145"/>
    </row>
    <row r="2606" spans="4:4" x14ac:dyDescent="0.25">
      <c r="D2606" s="145"/>
    </row>
    <row r="2607" spans="4:4" x14ac:dyDescent="0.25">
      <c r="D2607" s="145"/>
    </row>
    <row r="2608" spans="4:4" x14ac:dyDescent="0.25">
      <c r="D2608" s="145"/>
    </row>
    <row r="2609" spans="4:4" x14ac:dyDescent="0.25">
      <c r="D2609" s="145"/>
    </row>
    <row r="2610" spans="4:4" x14ac:dyDescent="0.25">
      <c r="D2610" s="145"/>
    </row>
    <row r="2611" spans="4:4" x14ac:dyDescent="0.25">
      <c r="D2611" s="145"/>
    </row>
    <row r="2612" spans="4:4" x14ac:dyDescent="0.25">
      <c r="D2612" s="145"/>
    </row>
    <row r="2613" spans="4:4" x14ac:dyDescent="0.25">
      <c r="D2613" s="145"/>
    </row>
    <row r="2614" spans="4:4" x14ac:dyDescent="0.25">
      <c r="D2614" s="145"/>
    </row>
    <row r="2615" spans="4:4" x14ac:dyDescent="0.25">
      <c r="D2615" s="145"/>
    </row>
    <row r="2616" spans="4:4" x14ac:dyDescent="0.25">
      <c r="D2616" s="145"/>
    </row>
    <row r="2617" spans="4:4" x14ac:dyDescent="0.25">
      <c r="D2617" s="145"/>
    </row>
    <row r="2618" spans="4:4" x14ac:dyDescent="0.25">
      <c r="D2618" s="145"/>
    </row>
    <row r="2619" spans="4:4" x14ac:dyDescent="0.25">
      <c r="D2619" s="145"/>
    </row>
    <row r="2620" spans="4:4" x14ac:dyDescent="0.25">
      <c r="D2620" s="145"/>
    </row>
    <row r="2621" spans="4:4" x14ac:dyDescent="0.25">
      <c r="D2621" s="145"/>
    </row>
    <row r="2622" spans="4:4" x14ac:dyDescent="0.25">
      <c r="D2622" s="145"/>
    </row>
    <row r="2623" spans="4:4" x14ac:dyDescent="0.25">
      <c r="D2623" s="145"/>
    </row>
    <row r="2624" spans="4:4" x14ac:dyDescent="0.25">
      <c r="D2624" s="145"/>
    </row>
    <row r="2625" spans="4:4" x14ac:dyDescent="0.25">
      <c r="D2625" s="145"/>
    </row>
    <row r="2626" spans="4:4" x14ac:dyDescent="0.25">
      <c r="D2626" s="145"/>
    </row>
    <row r="2627" spans="4:4" x14ac:dyDescent="0.25">
      <c r="D2627" s="145"/>
    </row>
    <row r="2628" spans="4:4" x14ac:dyDescent="0.25">
      <c r="D2628" s="145"/>
    </row>
    <row r="2629" spans="4:4" x14ac:dyDescent="0.25">
      <c r="D2629" s="145"/>
    </row>
    <row r="2630" spans="4:4" x14ac:dyDescent="0.25">
      <c r="D2630" s="145"/>
    </row>
    <row r="2631" spans="4:4" x14ac:dyDescent="0.25">
      <c r="D2631" s="145"/>
    </row>
    <row r="2632" spans="4:4" x14ac:dyDescent="0.25">
      <c r="D2632" s="145"/>
    </row>
    <row r="2633" spans="4:4" x14ac:dyDescent="0.25">
      <c r="D2633" s="145"/>
    </row>
    <row r="2634" spans="4:4" x14ac:dyDescent="0.25">
      <c r="D2634" s="145"/>
    </row>
    <row r="2635" spans="4:4" x14ac:dyDescent="0.25">
      <c r="D2635" s="145"/>
    </row>
    <row r="2636" spans="4:4" x14ac:dyDescent="0.25">
      <c r="D2636" s="145"/>
    </row>
    <row r="2637" spans="4:4" x14ac:dyDescent="0.25">
      <c r="D2637" s="145"/>
    </row>
    <row r="2638" spans="4:4" x14ac:dyDescent="0.25">
      <c r="D2638" s="145"/>
    </row>
    <row r="2639" spans="4:4" x14ac:dyDescent="0.25">
      <c r="D2639" s="145"/>
    </row>
    <row r="2640" spans="4:4" x14ac:dyDescent="0.25">
      <c r="D2640" s="145"/>
    </row>
    <row r="2641" spans="4:4" x14ac:dyDescent="0.25">
      <c r="D2641" s="145"/>
    </row>
    <row r="2642" spans="4:4" x14ac:dyDescent="0.25">
      <c r="D2642" s="145"/>
    </row>
    <row r="2643" spans="4:4" x14ac:dyDescent="0.25">
      <c r="D2643" s="145"/>
    </row>
    <row r="2644" spans="4:4" x14ac:dyDescent="0.25">
      <c r="D2644" s="145"/>
    </row>
    <row r="2645" spans="4:4" x14ac:dyDescent="0.25">
      <c r="D2645" s="145"/>
    </row>
    <row r="2646" spans="4:4" x14ac:dyDescent="0.25">
      <c r="D2646" s="145"/>
    </row>
    <row r="2647" spans="4:4" x14ac:dyDescent="0.25">
      <c r="D2647" s="145"/>
    </row>
    <row r="2648" spans="4:4" x14ac:dyDescent="0.25">
      <c r="D2648" s="145"/>
    </row>
    <row r="2649" spans="4:4" x14ac:dyDescent="0.25">
      <c r="D2649" s="145"/>
    </row>
    <row r="2650" spans="4:4" x14ac:dyDescent="0.25">
      <c r="D2650" s="145"/>
    </row>
    <row r="2651" spans="4:4" x14ac:dyDescent="0.25">
      <c r="D2651" s="145"/>
    </row>
    <row r="2652" spans="4:4" x14ac:dyDescent="0.25">
      <c r="D2652" s="145"/>
    </row>
    <row r="2653" spans="4:4" x14ac:dyDescent="0.25">
      <c r="D2653" s="145"/>
    </row>
    <row r="2654" spans="4:4" x14ac:dyDescent="0.25">
      <c r="D2654" s="145"/>
    </row>
    <row r="2655" spans="4:4" x14ac:dyDescent="0.25">
      <c r="D2655" s="145"/>
    </row>
    <row r="2656" spans="4:4" x14ac:dyDescent="0.25">
      <c r="D2656" s="145"/>
    </row>
    <row r="2657" spans="4:4" x14ac:dyDescent="0.25">
      <c r="D2657" s="145"/>
    </row>
    <row r="2658" spans="4:4" x14ac:dyDescent="0.25">
      <c r="D2658" s="145"/>
    </row>
    <row r="2659" spans="4:4" x14ac:dyDescent="0.25">
      <c r="D2659" s="145"/>
    </row>
    <row r="2660" spans="4:4" x14ac:dyDescent="0.25">
      <c r="D2660" s="145"/>
    </row>
    <row r="2661" spans="4:4" x14ac:dyDescent="0.25">
      <c r="D2661" s="145"/>
    </row>
    <row r="2662" spans="4:4" x14ac:dyDescent="0.25">
      <c r="D2662" s="145"/>
    </row>
    <row r="2663" spans="4:4" x14ac:dyDescent="0.25">
      <c r="D2663" s="145"/>
    </row>
    <row r="2664" spans="4:4" x14ac:dyDescent="0.25">
      <c r="D2664" s="145"/>
    </row>
    <row r="2665" spans="4:4" x14ac:dyDescent="0.25">
      <c r="D2665" s="145"/>
    </row>
    <row r="2666" spans="4:4" x14ac:dyDescent="0.25">
      <c r="D2666" s="145"/>
    </row>
    <row r="2667" spans="4:4" x14ac:dyDescent="0.25">
      <c r="D2667" s="145"/>
    </row>
    <row r="2668" spans="4:4" x14ac:dyDescent="0.25">
      <c r="D2668" s="145"/>
    </row>
    <row r="2669" spans="4:4" x14ac:dyDescent="0.25">
      <c r="D2669" s="145"/>
    </row>
    <row r="2670" spans="4:4" x14ac:dyDescent="0.25">
      <c r="D2670" s="145"/>
    </row>
    <row r="2671" spans="4:4" x14ac:dyDescent="0.25">
      <c r="D2671" s="145"/>
    </row>
    <row r="2672" spans="4:4" x14ac:dyDescent="0.25">
      <c r="D2672" s="145"/>
    </row>
    <row r="2673" spans="4:4" x14ac:dyDescent="0.25">
      <c r="D2673" s="145"/>
    </row>
    <row r="2674" spans="4:4" x14ac:dyDescent="0.25">
      <c r="D2674" s="145"/>
    </row>
    <row r="2675" spans="4:4" x14ac:dyDescent="0.25">
      <c r="D2675" s="145"/>
    </row>
    <row r="2676" spans="4:4" x14ac:dyDescent="0.25">
      <c r="D2676" s="145"/>
    </row>
    <row r="2677" spans="4:4" x14ac:dyDescent="0.25">
      <c r="D2677" s="145"/>
    </row>
    <row r="2678" spans="4:4" x14ac:dyDescent="0.25">
      <c r="D2678" s="145"/>
    </row>
    <row r="2679" spans="4:4" x14ac:dyDescent="0.25">
      <c r="D2679" s="145"/>
    </row>
    <row r="2680" spans="4:4" x14ac:dyDescent="0.25">
      <c r="D2680" s="145"/>
    </row>
    <row r="2681" spans="4:4" x14ac:dyDescent="0.25">
      <c r="D2681" s="145"/>
    </row>
    <row r="2682" spans="4:4" x14ac:dyDescent="0.25">
      <c r="D2682" s="145"/>
    </row>
    <row r="2683" spans="4:4" x14ac:dyDescent="0.25">
      <c r="D2683" s="145"/>
    </row>
    <row r="2684" spans="4:4" x14ac:dyDescent="0.25">
      <c r="D2684" s="145"/>
    </row>
    <row r="2685" spans="4:4" x14ac:dyDescent="0.25">
      <c r="D2685" s="145"/>
    </row>
    <row r="2686" spans="4:4" x14ac:dyDescent="0.25">
      <c r="D2686" s="145"/>
    </row>
    <row r="2687" spans="4:4" x14ac:dyDescent="0.25">
      <c r="D2687" s="145"/>
    </row>
    <row r="2688" spans="4:4" x14ac:dyDescent="0.25">
      <c r="D2688" s="145"/>
    </row>
    <row r="2689" spans="4:4" x14ac:dyDescent="0.25">
      <c r="D2689" s="145"/>
    </row>
    <row r="2690" spans="4:4" x14ac:dyDescent="0.25">
      <c r="D2690" s="145"/>
    </row>
    <row r="2691" spans="4:4" x14ac:dyDescent="0.25">
      <c r="D2691" s="145"/>
    </row>
    <row r="2692" spans="4:4" x14ac:dyDescent="0.25">
      <c r="D2692" s="145"/>
    </row>
    <row r="2693" spans="4:4" x14ac:dyDescent="0.25">
      <c r="D2693" s="145"/>
    </row>
    <row r="2694" spans="4:4" x14ac:dyDescent="0.25">
      <c r="D2694" s="145"/>
    </row>
    <row r="2695" spans="4:4" x14ac:dyDescent="0.25">
      <c r="D2695" s="145"/>
    </row>
    <row r="2696" spans="4:4" x14ac:dyDescent="0.25">
      <c r="D2696" s="145"/>
    </row>
    <row r="2697" spans="4:4" x14ac:dyDescent="0.25">
      <c r="D2697" s="145"/>
    </row>
    <row r="2698" spans="4:4" x14ac:dyDescent="0.25">
      <c r="D2698" s="145"/>
    </row>
    <row r="2699" spans="4:4" x14ac:dyDescent="0.25">
      <c r="D2699" s="145"/>
    </row>
    <row r="2700" spans="4:4" x14ac:dyDescent="0.25">
      <c r="D2700" s="145"/>
    </row>
    <row r="2701" spans="4:4" x14ac:dyDescent="0.25">
      <c r="D2701" s="145"/>
    </row>
    <row r="2702" spans="4:4" x14ac:dyDescent="0.25">
      <c r="D2702" s="145"/>
    </row>
    <row r="2703" spans="4:4" x14ac:dyDescent="0.25">
      <c r="D2703" s="145"/>
    </row>
    <row r="2704" spans="4:4" x14ac:dyDescent="0.25">
      <c r="D2704" s="145"/>
    </row>
    <row r="2705" spans="4:4" x14ac:dyDescent="0.25">
      <c r="D2705" s="145"/>
    </row>
    <row r="2706" spans="4:4" x14ac:dyDescent="0.25">
      <c r="D2706" s="145"/>
    </row>
    <row r="2707" spans="4:4" x14ac:dyDescent="0.25">
      <c r="D2707" s="145"/>
    </row>
    <row r="2708" spans="4:4" x14ac:dyDescent="0.25">
      <c r="D2708" s="145"/>
    </row>
    <row r="2709" spans="4:4" x14ac:dyDescent="0.25">
      <c r="D2709" s="145"/>
    </row>
    <row r="2710" spans="4:4" x14ac:dyDescent="0.25">
      <c r="D2710" s="145"/>
    </row>
    <row r="2711" spans="4:4" x14ac:dyDescent="0.25">
      <c r="D2711" s="145"/>
    </row>
    <row r="2712" spans="4:4" x14ac:dyDescent="0.25">
      <c r="D2712" s="145"/>
    </row>
    <row r="2713" spans="4:4" x14ac:dyDescent="0.25">
      <c r="D2713" s="145"/>
    </row>
    <row r="2714" spans="4:4" x14ac:dyDescent="0.25">
      <c r="D2714" s="145"/>
    </row>
    <row r="2715" spans="4:4" x14ac:dyDescent="0.25">
      <c r="D2715" s="145"/>
    </row>
    <row r="2716" spans="4:4" x14ac:dyDescent="0.25">
      <c r="D2716" s="145"/>
    </row>
    <row r="2717" spans="4:4" x14ac:dyDescent="0.25">
      <c r="D2717" s="145"/>
    </row>
    <row r="2718" spans="4:4" x14ac:dyDescent="0.25">
      <c r="D2718" s="145"/>
    </row>
    <row r="2719" spans="4:4" x14ac:dyDescent="0.25">
      <c r="D2719" s="145"/>
    </row>
    <row r="2720" spans="4:4" x14ac:dyDescent="0.25">
      <c r="D2720" s="145"/>
    </row>
    <row r="2721" spans="4:4" x14ac:dyDescent="0.25">
      <c r="D2721" s="145"/>
    </row>
    <row r="2722" spans="4:4" x14ac:dyDescent="0.25">
      <c r="D2722" s="145"/>
    </row>
    <row r="2723" spans="4:4" x14ac:dyDescent="0.25">
      <c r="D2723" s="145"/>
    </row>
    <row r="2724" spans="4:4" x14ac:dyDescent="0.25">
      <c r="D2724" s="145"/>
    </row>
    <row r="2725" spans="4:4" x14ac:dyDescent="0.25">
      <c r="D2725" s="145"/>
    </row>
    <row r="2726" spans="4:4" x14ac:dyDescent="0.25">
      <c r="D2726" s="145"/>
    </row>
    <row r="2727" spans="4:4" x14ac:dyDescent="0.25">
      <c r="D2727" s="145"/>
    </row>
    <row r="2728" spans="4:4" x14ac:dyDescent="0.25">
      <c r="D2728" s="145"/>
    </row>
    <row r="2729" spans="4:4" x14ac:dyDescent="0.25">
      <c r="D2729" s="145"/>
    </row>
    <row r="2730" spans="4:4" x14ac:dyDescent="0.25">
      <c r="D2730" s="145"/>
    </row>
    <row r="2731" spans="4:4" x14ac:dyDescent="0.25">
      <c r="D2731" s="145"/>
    </row>
    <row r="2732" spans="4:4" x14ac:dyDescent="0.25">
      <c r="D2732" s="145"/>
    </row>
    <row r="2733" spans="4:4" x14ac:dyDescent="0.25">
      <c r="D2733" s="145"/>
    </row>
    <row r="2734" spans="4:4" x14ac:dyDescent="0.25">
      <c r="D2734" s="145"/>
    </row>
    <row r="2735" spans="4:4" x14ac:dyDescent="0.25">
      <c r="D2735" s="145"/>
    </row>
    <row r="2736" spans="4:4" x14ac:dyDescent="0.25">
      <c r="D2736" s="145"/>
    </row>
    <row r="2737" spans="4:4" x14ac:dyDescent="0.25">
      <c r="D2737" s="145"/>
    </row>
    <row r="2738" spans="4:4" x14ac:dyDescent="0.25">
      <c r="D2738" s="145"/>
    </row>
    <row r="2739" spans="4:4" x14ac:dyDescent="0.25">
      <c r="D2739" s="145"/>
    </row>
    <row r="2740" spans="4:4" x14ac:dyDescent="0.25">
      <c r="D2740" s="145"/>
    </row>
    <row r="2741" spans="4:4" x14ac:dyDescent="0.25">
      <c r="D2741" s="145"/>
    </row>
    <row r="2742" spans="4:4" x14ac:dyDescent="0.25">
      <c r="D2742" s="145"/>
    </row>
    <row r="2743" spans="4:4" x14ac:dyDescent="0.25">
      <c r="D2743" s="145"/>
    </row>
    <row r="2744" spans="4:4" x14ac:dyDescent="0.25">
      <c r="D2744" s="145"/>
    </row>
    <row r="2745" spans="4:4" x14ac:dyDescent="0.25">
      <c r="D2745" s="145"/>
    </row>
    <row r="2746" spans="4:4" x14ac:dyDescent="0.25">
      <c r="D2746" s="145"/>
    </row>
    <row r="2747" spans="4:4" x14ac:dyDescent="0.25">
      <c r="D2747" s="145"/>
    </row>
    <row r="2748" spans="4:4" x14ac:dyDescent="0.25">
      <c r="D2748" s="145"/>
    </row>
    <row r="2749" spans="4:4" x14ac:dyDescent="0.25">
      <c r="D2749" s="145"/>
    </row>
    <row r="2750" spans="4:4" x14ac:dyDescent="0.25">
      <c r="D2750" s="145"/>
    </row>
    <row r="2751" spans="4:4" x14ac:dyDescent="0.25">
      <c r="D2751" s="145"/>
    </row>
    <row r="2752" spans="4:4" x14ac:dyDescent="0.25">
      <c r="D2752" s="145"/>
    </row>
    <row r="2753" spans="4:4" x14ac:dyDescent="0.25">
      <c r="D2753" s="145"/>
    </row>
    <row r="2754" spans="4:4" x14ac:dyDescent="0.25">
      <c r="D2754" s="145"/>
    </row>
    <row r="2755" spans="4:4" x14ac:dyDescent="0.25">
      <c r="D2755" s="145"/>
    </row>
    <row r="2756" spans="4:4" x14ac:dyDescent="0.25">
      <c r="D2756" s="145"/>
    </row>
    <row r="2757" spans="4:4" x14ac:dyDescent="0.25">
      <c r="D2757" s="145"/>
    </row>
    <row r="2758" spans="4:4" x14ac:dyDescent="0.25">
      <c r="D2758" s="145"/>
    </row>
    <row r="2759" spans="4:4" x14ac:dyDescent="0.25">
      <c r="D2759" s="145"/>
    </row>
    <row r="2760" spans="4:4" x14ac:dyDescent="0.25">
      <c r="D2760" s="145"/>
    </row>
    <row r="2761" spans="4:4" x14ac:dyDescent="0.25">
      <c r="D2761" s="145"/>
    </row>
    <row r="2762" spans="4:4" x14ac:dyDescent="0.25">
      <c r="D2762" s="145"/>
    </row>
    <row r="2763" spans="4:4" x14ac:dyDescent="0.25">
      <c r="D2763" s="145"/>
    </row>
    <row r="2764" spans="4:4" x14ac:dyDescent="0.25">
      <c r="D2764" s="145"/>
    </row>
    <row r="2765" spans="4:4" x14ac:dyDescent="0.25">
      <c r="D2765" s="145"/>
    </row>
    <row r="2766" spans="4:4" x14ac:dyDescent="0.25">
      <c r="D2766" s="145"/>
    </row>
    <row r="2767" spans="4:4" x14ac:dyDescent="0.25">
      <c r="D2767" s="145"/>
    </row>
    <row r="2768" spans="4:4" x14ac:dyDescent="0.25">
      <c r="D2768" s="145"/>
    </row>
    <row r="2769" spans="4:4" x14ac:dyDescent="0.25">
      <c r="D2769" s="145"/>
    </row>
    <row r="2770" spans="4:4" x14ac:dyDescent="0.25">
      <c r="D2770" s="145"/>
    </row>
    <row r="2771" spans="4:4" x14ac:dyDescent="0.25">
      <c r="D2771" s="145"/>
    </row>
    <row r="2772" spans="4:4" x14ac:dyDescent="0.25">
      <c r="D2772" s="145"/>
    </row>
    <row r="2773" spans="4:4" x14ac:dyDescent="0.25">
      <c r="D2773" s="145"/>
    </row>
    <row r="2774" spans="4:4" x14ac:dyDescent="0.25">
      <c r="D2774" s="145"/>
    </row>
    <row r="2775" spans="4:4" x14ac:dyDescent="0.25">
      <c r="D2775" s="145"/>
    </row>
    <row r="2776" spans="4:4" x14ac:dyDescent="0.25">
      <c r="D2776" s="145"/>
    </row>
    <row r="2777" spans="4:4" x14ac:dyDescent="0.25">
      <c r="D2777" s="145"/>
    </row>
    <row r="2778" spans="4:4" x14ac:dyDescent="0.25">
      <c r="D2778" s="145"/>
    </row>
    <row r="2779" spans="4:4" x14ac:dyDescent="0.25">
      <c r="D2779" s="145"/>
    </row>
    <row r="2780" spans="4:4" x14ac:dyDescent="0.25">
      <c r="D2780" s="145"/>
    </row>
    <row r="2781" spans="4:4" x14ac:dyDescent="0.25">
      <c r="D2781" s="145"/>
    </row>
    <row r="2782" spans="4:4" x14ac:dyDescent="0.25">
      <c r="D2782" s="145"/>
    </row>
    <row r="2783" spans="4:4" x14ac:dyDescent="0.25">
      <c r="D2783" s="145"/>
    </row>
    <row r="2784" spans="4:4" x14ac:dyDescent="0.25">
      <c r="D2784" s="145"/>
    </row>
    <row r="2785" spans="4:4" x14ac:dyDescent="0.25">
      <c r="D2785" s="145"/>
    </row>
    <row r="2786" spans="4:4" x14ac:dyDescent="0.25">
      <c r="D2786" s="145"/>
    </row>
    <row r="2787" spans="4:4" x14ac:dyDescent="0.25">
      <c r="D2787" s="145"/>
    </row>
    <row r="2788" spans="4:4" x14ac:dyDescent="0.25">
      <c r="D2788" s="145"/>
    </row>
    <row r="2789" spans="4:4" x14ac:dyDescent="0.25">
      <c r="D2789" s="145"/>
    </row>
    <row r="2790" spans="4:4" x14ac:dyDescent="0.25">
      <c r="D2790" s="145"/>
    </row>
    <row r="2791" spans="4:4" x14ac:dyDescent="0.25">
      <c r="D2791" s="145"/>
    </row>
    <row r="2792" spans="4:4" x14ac:dyDescent="0.25">
      <c r="D2792" s="145"/>
    </row>
    <row r="2793" spans="4:4" x14ac:dyDescent="0.25">
      <c r="D2793" s="145"/>
    </row>
    <row r="2794" spans="4:4" x14ac:dyDescent="0.25">
      <c r="D2794" s="145"/>
    </row>
    <row r="2795" spans="4:4" x14ac:dyDescent="0.25">
      <c r="D2795" s="145"/>
    </row>
    <row r="2796" spans="4:4" x14ac:dyDescent="0.25">
      <c r="D2796" s="145"/>
    </row>
    <row r="2797" spans="4:4" x14ac:dyDescent="0.25">
      <c r="D2797" s="145"/>
    </row>
    <row r="2798" spans="4:4" x14ac:dyDescent="0.25">
      <c r="D2798" s="145"/>
    </row>
    <row r="2799" spans="4:4" x14ac:dyDescent="0.25">
      <c r="D2799" s="145"/>
    </row>
    <row r="2800" spans="4:4" x14ac:dyDescent="0.25">
      <c r="D2800" s="145"/>
    </row>
    <row r="2801" spans="4:4" x14ac:dyDescent="0.25">
      <c r="D2801" s="145"/>
    </row>
    <row r="2802" spans="4:4" x14ac:dyDescent="0.25">
      <c r="D2802" s="145"/>
    </row>
    <row r="2803" spans="4:4" x14ac:dyDescent="0.25">
      <c r="D2803" s="145"/>
    </row>
    <row r="2804" spans="4:4" x14ac:dyDescent="0.25">
      <c r="D2804" s="145"/>
    </row>
    <row r="2805" spans="4:4" x14ac:dyDescent="0.25">
      <c r="D2805" s="145"/>
    </row>
    <row r="2806" spans="4:4" x14ac:dyDescent="0.25">
      <c r="D2806" s="145"/>
    </row>
    <row r="2807" spans="4:4" x14ac:dyDescent="0.25">
      <c r="D2807" s="145"/>
    </row>
    <row r="2808" spans="4:4" x14ac:dyDescent="0.25">
      <c r="D2808" s="145"/>
    </row>
    <row r="2809" spans="4:4" x14ac:dyDescent="0.25">
      <c r="D2809" s="145"/>
    </row>
    <row r="2810" spans="4:4" x14ac:dyDescent="0.25">
      <c r="D2810" s="145"/>
    </row>
    <row r="2811" spans="4:4" x14ac:dyDescent="0.25">
      <c r="D2811" s="145"/>
    </row>
    <row r="2812" spans="4:4" x14ac:dyDescent="0.25">
      <c r="D2812" s="145"/>
    </row>
    <row r="2813" spans="4:4" x14ac:dyDescent="0.25">
      <c r="D2813" s="145"/>
    </row>
    <row r="2814" spans="4:4" x14ac:dyDescent="0.25">
      <c r="D2814" s="145"/>
    </row>
    <row r="2815" spans="4:4" x14ac:dyDescent="0.25">
      <c r="D2815" s="145"/>
    </row>
    <row r="2816" spans="4:4" x14ac:dyDescent="0.25">
      <c r="D2816" s="145"/>
    </row>
    <row r="2817" spans="4:4" x14ac:dyDescent="0.25">
      <c r="D2817" s="145"/>
    </row>
    <row r="2818" spans="4:4" x14ac:dyDescent="0.25">
      <c r="D2818" s="145"/>
    </row>
    <row r="2819" spans="4:4" x14ac:dyDescent="0.25">
      <c r="D2819" s="145"/>
    </row>
    <row r="2820" spans="4:4" x14ac:dyDescent="0.25">
      <c r="D2820" s="145"/>
    </row>
    <row r="2821" spans="4:4" x14ac:dyDescent="0.25">
      <c r="D2821" s="145"/>
    </row>
    <row r="2822" spans="4:4" x14ac:dyDescent="0.25">
      <c r="D2822" s="145"/>
    </row>
    <row r="2823" spans="4:4" x14ac:dyDescent="0.25">
      <c r="D2823" s="145"/>
    </row>
    <row r="2824" spans="4:4" x14ac:dyDescent="0.25">
      <c r="D2824" s="145"/>
    </row>
    <row r="2825" spans="4:4" x14ac:dyDescent="0.25">
      <c r="D2825" s="145"/>
    </row>
    <row r="2826" spans="4:4" x14ac:dyDescent="0.25">
      <c r="D2826" s="145"/>
    </row>
    <row r="2827" spans="4:4" x14ac:dyDescent="0.25">
      <c r="D2827" s="145"/>
    </row>
    <row r="2828" spans="4:4" x14ac:dyDescent="0.25">
      <c r="D2828" s="145"/>
    </row>
    <row r="2829" spans="4:4" x14ac:dyDescent="0.25">
      <c r="D2829" s="145"/>
    </row>
    <row r="2830" spans="4:4" x14ac:dyDescent="0.25">
      <c r="D2830" s="145"/>
    </row>
    <row r="2831" spans="4:4" x14ac:dyDescent="0.25">
      <c r="D2831" s="145"/>
    </row>
    <row r="2832" spans="4:4" x14ac:dyDescent="0.25">
      <c r="D2832" s="145"/>
    </row>
    <row r="2833" spans="4:4" x14ac:dyDescent="0.25">
      <c r="D2833" s="145"/>
    </row>
    <row r="2834" spans="4:4" x14ac:dyDescent="0.25">
      <c r="D2834" s="145"/>
    </row>
    <row r="2835" spans="4:4" x14ac:dyDescent="0.25">
      <c r="D2835" s="145"/>
    </row>
    <row r="2836" spans="4:4" x14ac:dyDescent="0.25">
      <c r="D2836" s="145"/>
    </row>
    <row r="2837" spans="4:4" x14ac:dyDescent="0.25">
      <c r="D2837" s="145"/>
    </row>
    <row r="2838" spans="4:4" x14ac:dyDescent="0.25">
      <c r="D2838" s="145"/>
    </row>
    <row r="2839" spans="4:4" x14ac:dyDescent="0.25">
      <c r="D2839" s="145"/>
    </row>
    <row r="2840" spans="4:4" x14ac:dyDescent="0.25">
      <c r="D2840" s="145"/>
    </row>
    <row r="2841" spans="4:4" x14ac:dyDescent="0.25">
      <c r="D2841" s="145"/>
    </row>
    <row r="2842" spans="4:4" x14ac:dyDescent="0.25">
      <c r="D2842" s="145"/>
    </row>
    <row r="2843" spans="4:4" x14ac:dyDescent="0.25">
      <c r="D2843" s="145"/>
    </row>
    <row r="2844" spans="4:4" x14ac:dyDescent="0.25">
      <c r="D2844" s="145"/>
    </row>
    <row r="2845" spans="4:4" x14ac:dyDescent="0.25">
      <c r="D2845" s="145"/>
    </row>
    <row r="2846" spans="4:4" x14ac:dyDescent="0.25">
      <c r="D2846" s="145"/>
    </row>
    <row r="2847" spans="4:4" x14ac:dyDescent="0.25">
      <c r="D2847" s="145"/>
    </row>
    <row r="2848" spans="4:4" x14ac:dyDescent="0.25">
      <c r="D2848" s="145"/>
    </row>
    <row r="2849" spans="4:4" x14ac:dyDescent="0.25">
      <c r="D2849" s="145"/>
    </row>
    <row r="2850" spans="4:4" x14ac:dyDescent="0.25">
      <c r="D2850" s="145"/>
    </row>
    <row r="2851" spans="4:4" x14ac:dyDescent="0.25">
      <c r="D2851" s="145"/>
    </row>
    <row r="2852" spans="4:4" x14ac:dyDescent="0.25">
      <c r="D2852" s="145"/>
    </row>
    <row r="2853" spans="4:4" x14ac:dyDescent="0.25">
      <c r="D2853" s="145"/>
    </row>
    <row r="2854" spans="4:4" x14ac:dyDescent="0.25">
      <c r="D2854" s="145"/>
    </row>
    <row r="2855" spans="4:4" x14ac:dyDescent="0.25">
      <c r="D2855" s="145"/>
    </row>
    <row r="2856" spans="4:4" x14ac:dyDescent="0.25">
      <c r="D2856" s="145"/>
    </row>
    <row r="2857" spans="4:4" x14ac:dyDescent="0.25">
      <c r="D2857" s="145"/>
    </row>
    <row r="2858" spans="4:4" x14ac:dyDescent="0.25">
      <c r="D2858" s="145"/>
    </row>
    <row r="2859" spans="4:4" x14ac:dyDescent="0.25">
      <c r="D2859" s="145"/>
    </row>
    <row r="2860" spans="4:4" x14ac:dyDescent="0.25">
      <c r="D2860" s="145"/>
    </row>
    <row r="2861" spans="4:4" x14ac:dyDescent="0.25">
      <c r="D2861" s="145"/>
    </row>
    <row r="2862" spans="4:4" x14ac:dyDescent="0.25">
      <c r="D2862" s="145"/>
    </row>
    <row r="2863" spans="4:4" x14ac:dyDescent="0.25">
      <c r="D2863" s="145"/>
    </row>
    <row r="2864" spans="4:4" x14ac:dyDescent="0.25">
      <c r="D2864" s="145"/>
    </row>
    <row r="2865" spans="4:4" x14ac:dyDescent="0.25">
      <c r="D2865" s="145"/>
    </row>
    <row r="2866" spans="4:4" x14ac:dyDescent="0.25">
      <c r="D2866" s="145"/>
    </row>
    <row r="2867" spans="4:4" x14ac:dyDescent="0.25">
      <c r="D2867" s="145"/>
    </row>
    <row r="2868" spans="4:4" x14ac:dyDescent="0.25">
      <c r="D2868" s="145"/>
    </row>
    <row r="2869" spans="4:4" x14ac:dyDescent="0.25">
      <c r="D2869" s="145"/>
    </row>
    <row r="2870" spans="4:4" x14ac:dyDescent="0.25">
      <c r="D2870" s="145"/>
    </row>
    <row r="2871" spans="4:4" x14ac:dyDescent="0.25">
      <c r="D2871" s="145"/>
    </row>
    <row r="2872" spans="4:4" x14ac:dyDescent="0.25">
      <c r="D2872" s="145"/>
    </row>
    <row r="2873" spans="4:4" x14ac:dyDescent="0.25">
      <c r="D2873" s="145"/>
    </row>
    <row r="2874" spans="4:4" x14ac:dyDescent="0.25">
      <c r="D2874" s="145"/>
    </row>
    <row r="2875" spans="4:4" x14ac:dyDescent="0.25">
      <c r="D2875" s="145"/>
    </row>
    <row r="2876" spans="4:4" x14ac:dyDescent="0.25">
      <c r="D2876" s="145"/>
    </row>
    <row r="2877" spans="4:4" x14ac:dyDescent="0.25">
      <c r="D2877" s="145"/>
    </row>
    <row r="2878" spans="4:4" x14ac:dyDescent="0.25">
      <c r="D2878" s="145"/>
    </row>
    <row r="2879" spans="4:4" x14ac:dyDescent="0.25">
      <c r="D2879" s="145"/>
    </row>
    <row r="2880" spans="4:4" x14ac:dyDescent="0.25">
      <c r="D2880" s="145"/>
    </row>
    <row r="2881" spans="4:4" x14ac:dyDescent="0.25">
      <c r="D2881" s="145"/>
    </row>
    <row r="2882" spans="4:4" x14ac:dyDescent="0.25">
      <c r="D2882" s="145"/>
    </row>
    <row r="2883" spans="4:4" x14ac:dyDescent="0.25">
      <c r="D2883" s="145"/>
    </row>
    <row r="2884" spans="4:4" x14ac:dyDescent="0.25">
      <c r="D2884" s="145"/>
    </row>
    <row r="2885" spans="4:4" x14ac:dyDescent="0.25">
      <c r="D2885" s="145"/>
    </row>
    <row r="2886" spans="4:4" x14ac:dyDescent="0.25">
      <c r="D2886" s="145"/>
    </row>
    <row r="2887" spans="4:4" x14ac:dyDescent="0.25">
      <c r="D2887" s="145"/>
    </row>
    <row r="2888" spans="4:4" x14ac:dyDescent="0.25">
      <c r="D2888" s="145"/>
    </row>
    <row r="2889" spans="4:4" x14ac:dyDescent="0.25">
      <c r="D2889" s="145"/>
    </row>
    <row r="2890" spans="4:4" x14ac:dyDescent="0.25">
      <c r="D2890" s="145"/>
    </row>
    <row r="2891" spans="4:4" x14ac:dyDescent="0.25">
      <c r="D2891" s="145"/>
    </row>
    <row r="2892" spans="4:4" x14ac:dyDescent="0.25">
      <c r="D2892" s="145"/>
    </row>
    <row r="2893" spans="4:4" x14ac:dyDescent="0.25">
      <c r="D2893" s="145"/>
    </row>
    <row r="2894" spans="4:4" x14ac:dyDescent="0.25">
      <c r="D2894" s="145"/>
    </row>
    <row r="2895" spans="4:4" x14ac:dyDescent="0.25">
      <c r="D2895" s="145"/>
    </row>
    <row r="2896" spans="4:4" x14ac:dyDescent="0.25">
      <c r="D2896" s="145"/>
    </row>
    <row r="2897" spans="4:4" x14ac:dyDescent="0.25">
      <c r="D2897" s="145"/>
    </row>
    <row r="2898" spans="4:4" x14ac:dyDescent="0.25">
      <c r="D2898" s="145"/>
    </row>
    <row r="2899" spans="4:4" x14ac:dyDescent="0.25">
      <c r="D2899" s="145"/>
    </row>
    <row r="2900" spans="4:4" x14ac:dyDescent="0.25">
      <c r="D2900" s="145"/>
    </row>
    <row r="2901" spans="4:4" x14ac:dyDescent="0.25">
      <c r="D2901" s="145"/>
    </row>
    <row r="2902" spans="4:4" x14ac:dyDescent="0.25">
      <c r="D2902" s="145"/>
    </row>
    <row r="2903" spans="4:4" x14ac:dyDescent="0.25">
      <c r="D2903" s="145"/>
    </row>
    <row r="2904" spans="4:4" x14ac:dyDescent="0.25">
      <c r="D2904" s="145"/>
    </row>
    <row r="2905" spans="4:4" x14ac:dyDescent="0.25">
      <c r="D2905" s="145"/>
    </row>
    <row r="2906" spans="4:4" x14ac:dyDescent="0.25">
      <c r="D2906" s="145"/>
    </row>
    <row r="2907" spans="4:4" x14ac:dyDescent="0.25">
      <c r="D2907" s="145"/>
    </row>
    <row r="2908" spans="4:4" x14ac:dyDescent="0.25">
      <c r="D2908" s="145"/>
    </row>
    <row r="2909" spans="4:4" x14ac:dyDescent="0.25">
      <c r="D2909" s="145"/>
    </row>
    <row r="2910" spans="4:4" x14ac:dyDescent="0.25">
      <c r="D2910" s="145"/>
    </row>
    <row r="2911" spans="4:4" x14ac:dyDescent="0.25">
      <c r="D2911" s="145"/>
    </row>
    <row r="2912" spans="4:4" x14ac:dyDescent="0.25">
      <c r="D2912" s="145"/>
    </row>
    <row r="2913" spans="4:4" x14ac:dyDescent="0.25">
      <c r="D2913" s="145"/>
    </row>
    <row r="2914" spans="4:4" x14ac:dyDescent="0.25">
      <c r="D2914" s="145"/>
    </row>
    <row r="2915" spans="4:4" x14ac:dyDescent="0.25">
      <c r="D2915" s="145"/>
    </row>
    <row r="2916" spans="4:4" x14ac:dyDescent="0.25">
      <c r="D2916" s="145"/>
    </row>
    <row r="2917" spans="4:4" x14ac:dyDescent="0.25">
      <c r="D2917" s="145"/>
    </row>
    <row r="2918" spans="4:4" x14ac:dyDescent="0.25">
      <c r="D2918" s="145"/>
    </row>
    <row r="2919" spans="4:4" x14ac:dyDescent="0.25">
      <c r="D2919" s="145"/>
    </row>
    <row r="2920" spans="4:4" x14ac:dyDescent="0.25">
      <c r="D2920" s="145"/>
    </row>
    <row r="2921" spans="4:4" x14ac:dyDescent="0.25">
      <c r="D2921" s="145"/>
    </row>
    <row r="2922" spans="4:4" x14ac:dyDescent="0.25">
      <c r="D2922" s="145"/>
    </row>
    <row r="2923" spans="4:4" x14ac:dyDescent="0.25">
      <c r="D2923" s="145"/>
    </row>
    <row r="2924" spans="4:4" x14ac:dyDescent="0.25">
      <c r="D2924" s="145"/>
    </row>
    <row r="2925" spans="4:4" x14ac:dyDescent="0.25">
      <c r="D2925" s="145"/>
    </row>
    <row r="2926" spans="4:4" x14ac:dyDescent="0.25">
      <c r="D2926" s="145"/>
    </row>
    <row r="2927" spans="4:4" x14ac:dyDescent="0.25">
      <c r="D2927" s="145"/>
    </row>
    <row r="2928" spans="4:4" x14ac:dyDescent="0.25">
      <c r="D2928" s="145"/>
    </row>
    <row r="2929" spans="4:4" x14ac:dyDescent="0.25">
      <c r="D2929" s="145"/>
    </row>
    <row r="2930" spans="4:4" x14ac:dyDescent="0.25">
      <c r="D2930" s="145"/>
    </row>
    <row r="2931" spans="4:4" x14ac:dyDescent="0.25">
      <c r="D2931" s="145"/>
    </row>
    <row r="2932" spans="4:4" x14ac:dyDescent="0.25">
      <c r="D2932" s="145"/>
    </row>
    <row r="2933" spans="4:4" x14ac:dyDescent="0.25">
      <c r="D2933" s="145"/>
    </row>
    <row r="2934" spans="4:4" x14ac:dyDescent="0.25">
      <c r="D2934" s="145"/>
    </row>
    <row r="2935" spans="4:4" x14ac:dyDescent="0.25">
      <c r="D2935" s="145"/>
    </row>
    <row r="2936" spans="4:4" x14ac:dyDescent="0.25">
      <c r="D2936" s="145"/>
    </row>
    <row r="2937" spans="4:4" x14ac:dyDescent="0.25">
      <c r="D2937" s="145"/>
    </row>
    <row r="2938" spans="4:4" x14ac:dyDescent="0.25">
      <c r="D2938" s="145"/>
    </row>
    <row r="2939" spans="4:4" x14ac:dyDescent="0.25">
      <c r="D2939" s="145"/>
    </row>
    <row r="2940" spans="4:4" x14ac:dyDescent="0.25">
      <c r="D2940" s="145"/>
    </row>
    <row r="2941" spans="4:4" x14ac:dyDescent="0.25">
      <c r="D2941" s="145"/>
    </row>
    <row r="2942" spans="4:4" x14ac:dyDescent="0.25">
      <c r="D2942" s="145"/>
    </row>
    <row r="2943" spans="4:4" x14ac:dyDescent="0.25">
      <c r="D2943" s="145"/>
    </row>
    <row r="2944" spans="4:4" x14ac:dyDescent="0.25">
      <c r="D2944" s="145"/>
    </row>
    <row r="2945" spans="4:4" x14ac:dyDescent="0.25">
      <c r="D2945" s="145"/>
    </row>
    <row r="2946" spans="4:4" x14ac:dyDescent="0.25">
      <c r="D2946" s="145"/>
    </row>
    <row r="2947" spans="4:4" x14ac:dyDescent="0.25">
      <c r="D2947" s="145"/>
    </row>
    <row r="2948" spans="4:4" x14ac:dyDescent="0.25">
      <c r="D2948" s="145"/>
    </row>
    <row r="2949" spans="4:4" x14ac:dyDescent="0.25">
      <c r="D2949" s="145"/>
    </row>
    <row r="2950" spans="4:4" x14ac:dyDescent="0.25">
      <c r="D2950" s="145"/>
    </row>
    <row r="2951" spans="4:4" x14ac:dyDescent="0.25">
      <c r="D2951" s="145"/>
    </row>
    <row r="2952" spans="4:4" x14ac:dyDescent="0.25">
      <c r="D2952" s="145"/>
    </row>
    <row r="2953" spans="4:4" x14ac:dyDescent="0.25">
      <c r="D2953" s="145"/>
    </row>
    <row r="2954" spans="4:4" x14ac:dyDescent="0.25">
      <c r="D2954" s="145"/>
    </row>
    <row r="2955" spans="4:4" x14ac:dyDescent="0.25">
      <c r="D2955" s="145"/>
    </row>
    <row r="2956" spans="4:4" x14ac:dyDescent="0.25">
      <c r="D2956" s="145"/>
    </row>
    <row r="2957" spans="4:4" x14ac:dyDescent="0.25">
      <c r="D2957" s="145"/>
    </row>
    <row r="2958" spans="4:4" x14ac:dyDescent="0.25">
      <c r="D2958" s="145"/>
    </row>
    <row r="2959" spans="4:4" x14ac:dyDescent="0.25">
      <c r="D2959" s="145"/>
    </row>
    <row r="2960" spans="4:4" x14ac:dyDescent="0.25">
      <c r="D2960" s="145"/>
    </row>
    <row r="2961" spans="4:4" x14ac:dyDescent="0.25">
      <c r="D2961" s="145"/>
    </row>
    <row r="2962" spans="4:4" x14ac:dyDescent="0.25">
      <c r="D2962" s="145"/>
    </row>
    <row r="2963" spans="4:4" x14ac:dyDescent="0.25">
      <c r="D2963" s="145"/>
    </row>
    <row r="2964" spans="4:4" x14ac:dyDescent="0.25">
      <c r="D2964" s="145"/>
    </row>
    <row r="2965" spans="4:4" x14ac:dyDescent="0.25">
      <c r="D2965" s="145"/>
    </row>
    <row r="2966" spans="4:4" x14ac:dyDescent="0.25">
      <c r="D2966" s="145"/>
    </row>
    <row r="2967" spans="4:4" x14ac:dyDescent="0.25">
      <c r="D2967" s="145"/>
    </row>
    <row r="2968" spans="4:4" x14ac:dyDescent="0.25">
      <c r="D2968" s="145"/>
    </row>
    <row r="2969" spans="4:4" x14ac:dyDescent="0.25">
      <c r="D2969" s="145"/>
    </row>
    <row r="2970" spans="4:4" x14ac:dyDescent="0.25">
      <c r="D2970" s="145"/>
    </row>
    <row r="2971" spans="4:4" x14ac:dyDescent="0.25">
      <c r="D2971" s="145"/>
    </row>
    <row r="2972" spans="4:4" x14ac:dyDescent="0.25">
      <c r="D2972" s="145"/>
    </row>
    <row r="2973" spans="4:4" x14ac:dyDescent="0.25">
      <c r="D2973" s="145"/>
    </row>
    <row r="2974" spans="4:4" x14ac:dyDescent="0.25">
      <c r="D2974" s="145"/>
    </row>
    <row r="2975" spans="4:4" x14ac:dyDescent="0.25">
      <c r="D2975" s="145"/>
    </row>
    <row r="2976" spans="4:4" x14ac:dyDescent="0.25">
      <c r="D2976" s="145"/>
    </row>
    <row r="2977" spans="4:4" x14ac:dyDescent="0.25">
      <c r="D2977" s="145"/>
    </row>
    <row r="2978" spans="4:4" x14ac:dyDescent="0.25">
      <c r="D2978" s="145"/>
    </row>
    <row r="2979" spans="4:4" x14ac:dyDescent="0.25">
      <c r="D2979" s="145"/>
    </row>
    <row r="2980" spans="4:4" x14ac:dyDescent="0.25">
      <c r="D2980" s="145"/>
    </row>
    <row r="2981" spans="4:4" x14ac:dyDescent="0.25">
      <c r="D2981" s="145"/>
    </row>
    <row r="2982" spans="4:4" x14ac:dyDescent="0.25">
      <c r="D2982" s="145"/>
    </row>
    <row r="2983" spans="4:4" x14ac:dyDescent="0.25">
      <c r="D2983" s="145"/>
    </row>
    <row r="2984" spans="4:4" x14ac:dyDescent="0.25">
      <c r="D2984" s="145"/>
    </row>
    <row r="2985" spans="4:4" x14ac:dyDescent="0.25">
      <c r="D2985" s="145"/>
    </row>
    <row r="2986" spans="4:4" x14ac:dyDescent="0.25">
      <c r="D2986" s="145"/>
    </row>
    <row r="2987" spans="4:4" x14ac:dyDescent="0.25">
      <c r="D2987" s="145"/>
    </row>
    <row r="2988" spans="4:4" x14ac:dyDescent="0.25">
      <c r="D2988" s="145"/>
    </row>
    <row r="2989" spans="4:4" x14ac:dyDescent="0.25">
      <c r="D2989" s="145"/>
    </row>
    <row r="2990" spans="4:4" x14ac:dyDescent="0.25">
      <c r="D2990" s="145"/>
    </row>
    <row r="2991" spans="4:4" x14ac:dyDescent="0.25">
      <c r="D2991" s="145"/>
    </row>
    <row r="2992" spans="4:4" x14ac:dyDescent="0.25">
      <c r="D2992" s="145"/>
    </row>
    <row r="2993" spans="4:4" x14ac:dyDescent="0.25">
      <c r="D2993" s="145"/>
    </row>
    <row r="2994" spans="4:4" x14ac:dyDescent="0.25">
      <c r="D2994" s="145"/>
    </row>
    <row r="2995" spans="4:4" x14ac:dyDescent="0.25">
      <c r="D2995" s="145"/>
    </row>
    <row r="2996" spans="4:4" x14ac:dyDescent="0.25">
      <c r="D2996" s="145"/>
    </row>
    <row r="2997" spans="4:4" x14ac:dyDescent="0.25">
      <c r="D2997" s="145"/>
    </row>
    <row r="2998" spans="4:4" x14ac:dyDescent="0.25">
      <c r="D2998" s="145"/>
    </row>
    <row r="2999" spans="4:4" x14ac:dyDescent="0.25">
      <c r="D2999" s="145"/>
    </row>
    <row r="3000" spans="4:4" x14ac:dyDescent="0.25">
      <c r="D3000" s="145"/>
    </row>
    <row r="3001" spans="4:4" x14ac:dyDescent="0.25">
      <c r="D3001" s="145"/>
    </row>
    <row r="3002" spans="4:4" x14ac:dyDescent="0.25">
      <c r="D3002" s="145"/>
    </row>
    <row r="3003" spans="4:4" x14ac:dyDescent="0.25">
      <c r="D3003" s="145"/>
    </row>
    <row r="3004" spans="4:4" x14ac:dyDescent="0.25">
      <c r="D3004" s="145"/>
    </row>
    <row r="3005" spans="4:4" x14ac:dyDescent="0.25">
      <c r="D3005" s="145"/>
    </row>
    <row r="3006" spans="4:4" x14ac:dyDescent="0.25">
      <c r="D3006" s="145"/>
    </row>
    <row r="3007" spans="4:4" x14ac:dyDescent="0.25">
      <c r="D3007" s="145"/>
    </row>
    <row r="3008" spans="4:4" x14ac:dyDescent="0.25">
      <c r="D3008" s="145"/>
    </row>
    <row r="3009" spans="4:4" x14ac:dyDescent="0.25">
      <c r="D3009" s="145"/>
    </row>
    <row r="3010" spans="4:4" x14ac:dyDescent="0.25">
      <c r="D3010" s="145"/>
    </row>
    <row r="3011" spans="4:4" x14ac:dyDescent="0.25">
      <c r="D3011" s="145"/>
    </row>
    <row r="3012" spans="4:4" x14ac:dyDescent="0.25">
      <c r="D3012" s="145"/>
    </row>
    <row r="3013" spans="4:4" x14ac:dyDescent="0.25">
      <c r="D3013" s="145"/>
    </row>
    <row r="3014" spans="4:4" x14ac:dyDescent="0.25">
      <c r="D3014" s="145"/>
    </row>
    <row r="3015" spans="4:4" x14ac:dyDescent="0.25">
      <c r="D3015" s="145"/>
    </row>
    <row r="3016" spans="4:4" x14ac:dyDescent="0.25">
      <c r="D3016" s="145"/>
    </row>
    <row r="3017" spans="4:4" x14ac:dyDescent="0.25">
      <c r="D3017" s="145"/>
    </row>
    <row r="3018" spans="4:4" x14ac:dyDescent="0.25">
      <c r="D3018" s="145"/>
    </row>
    <row r="3019" spans="4:4" x14ac:dyDescent="0.25">
      <c r="D3019" s="145"/>
    </row>
    <row r="3020" spans="4:4" x14ac:dyDescent="0.25">
      <c r="D3020" s="145"/>
    </row>
    <row r="3021" spans="4:4" x14ac:dyDescent="0.25">
      <c r="D3021" s="145"/>
    </row>
    <row r="3022" spans="4:4" x14ac:dyDescent="0.25">
      <c r="D3022" s="145"/>
    </row>
    <row r="3023" spans="4:4" x14ac:dyDescent="0.25">
      <c r="D3023" s="145"/>
    </row>
    <row r="3024" spans="4:4" x14ac:dyDescent="0.25">
      <c r="D3024" s="145"/>
    </row>
    <row r="3025" spans="4:4" x14ac:dyDescent="0.25">
      <c r="D3025" s="145"/>
    </row>
    <row r="3026" spans="4:4" x14ac:dyDescent="0.25">
      <c r="D3026" s="145"/>
    </row>
    <row r="3027" spans="4:4" x14ac:dyDescent="0.25">
      <c r="D3027" s="145"/>
    </row>
    <row r="3028" spans="4:4" x14ac:dyDescent="0.25">
      <c r="D3028" s="145"/>
    </row>
    <row r="3029" spans="4:4" x14ac:dyDescent="0.25">
      <c r="D3029" s="145"/>
    </row>
    <row r="3030" spans="4:4" x14ac:dyDescent="0.25">
      <c r="D3030" s="145"/>
    </row>
    <row r="3031" spans="4:4" x14ac:dyDescent="0.25">
      <c r="D3031" s="145"/>
    </row>
    <row r="3032" spans="4:4" x14ac:dyDescent="0.25">
      <c r="D3032" s="145"/>
    </row>
    <row r="3033" spans="4:4" x14ac:dyDescent="0.25">
      <c r="D3033" s="145"/>
    </row>
    <row r="3034" spans="4:4" x14ac:dyDescent="0.25">
      <c r="D3034" s="145"/>
    </row>
    <row r="3035" spans="4:4" x14ac:dyDescent="0.25">
      <c r="D3035" s="145"/>
    </row>
    <row r="3036" spans="4:4" x14ac:dyDescent="0.25">
      <c r="D3036" s="145"/>
    </row>
    <row r="3037" spans="4:4" x14ac:dyDescent="0.25">
      <c r="D3037" s="145"/>
    </row>
    <row r="3038" spans="4:4" x14ac:dyDescent="0.25">
      <c r="D3038" s="145"/>
    </row>
    <row r="3039" spans="4:4" x14ac:dyDescent="0.25">
      <c r="D3039" s="145"/>
    </row>
    <row r="3040" spans="4:4" x14ac:dyDescent="0.25">
      <c r="D3040" s="145"/>
    </row>
    <row r="3041" spans="4:4" x14ac:dyDescent="0.25">
      <c r="D3041" s="145"/>
    </row>
    <row r="3042" spans="4:4" x14ac:dyDescent="0.25">
      <c r="D3042" s="145"/>
    </row>
    <row r="3043" spans="4:4" x14ac:dyDescent="0.25">
      <c r="D3043" s="145"/>
    </row>
    <row r="3044" spans="4:4" x14ac:dyDescent="0.25">
      <c r="D3044" s="145"/>
    </row>
    <row r="3045" spans="4:4" x14ac:dyDescent="0.25">
      <c r="D3045" s="145"/>
    </row>
    <row r="3046" spans="4:4" x14ac:dyDescent="0.25">
      <c r="D3046" s="145"/>
    </row>
    <row r="3047" spans="4:4" x14ac:dyDescent="0.25">
      <c r="D3047" s="145"/>
    </row>
    <row r="3048" spans="4:4" x14ac:dyDescent="0.25">
      <c r="D3048" s="145"/>
    </row>
    <row r="3049" spans="4:4" x14ac:dyDescent="0.25">
      <c r="D3049" s="145"/>
    </row>
    <row r="3050" spans="4:4" x14ac:dyDescent="0.25">
      <c r="D3050" s="145"/>
    </row>
    <row r="3051" spans="4:4" x14ac:dyDescent="0.25">
      <c r="D3051" s="145"/>
    </row>
    <row r="3052" spans="4:4" x14ac:dyDescent="0.25">
      <c r="D3052" s="145"/>
    </row>
    <row r="3053" spans="4:4" x14ac:dyDescent="0.25">
      <c r="D3053" s="145"/>
    </row>
    <row r="3054" spans="4:4" x14ac:dyDescent="0.25">
      <c r="D3054" s="145"/>
    </row>
    <row r="3055" spans="4:4" x14ac:dyDescent="0.25">
      <c r="D3055" s="145"/>
    </row>
    <row r="3056" spans="4:4" x14ac:dyDescent="0.25">
      <c r="D3056" s="145"/>
    </row>
    <row r="3057" spans="4:4" x14ac:dyDescent="0.25">
      <c r="D3057" s="145"/>
    </row>
    <row r="3058" spans="4:4" x14ac:dyDescent="0.25">
      <c r="D3058" s="145"/>
    </row>
    <row r="3059" spans="4:4" x14ac:dyDescent="0.25">
      <c r="D3059" s="145"/>
    </row>
    <row r="3060" spans="4:4" x14ac:dyDescent="0.25">
      <c r="D3060" s="145"/>
    </row>
    <row r="3061" spans="4:4" x14ac:dyDescent="0.25">
      <c r="D3061" s="145"/>
    </row>
    <row r="3062" spans="4:4" x14ac:dyDescent="0.25">
      <c r="D3062" s="145"/>
    </row>
    <row r="3063" spans="4:4" x14ac:dyDescent="0.25">
      <c r="D3063" s="145"/>
    </row>
    <row r="3064" spans="4:4" x14ac:dyDescent="0.25">
      <c r="D3064" s="145"/>
    </row>
    <row r="3065" spans="4:4" x14ac:dyDescent="0.25">
      <c r="D3065" s="145"/>
    </row>
    <row r="3066" spans="4:4" x14ac:dyDescent="0.25">
      <c r="D3066" s="145"/>
    </row>
    <row r="3067" spans="4:4" x14ac:dyDescent="0.25">
      <c r="D3067" s="145"/>
    </row>
    <row r="3068" spans="4:4" x14ac:dyDescent="0.25">
      <c r="D3068" s="145"/>
    </row>
    <row r="3069" spans="4:4" x14ac:dyDescent="0.25">
      <c r="D3069" s="145"/>
    </row>
    <row r="3070" spans="4:4" x14ac:dyDescent="0.25">
      <c r="D3070" s="145"/>
    </row>
    <row r="3071" spans="4:4" x14ac:dyDescent="0.25">
      <c r="D3071" s="145"/>
    </row>
    <row r="3072" spans="4:4" x14ac:dyDescent="0.25">
      <c r="D3072" s="145"/>
    </row>
    <row r="3073" spans="4:4" x14ac:dyDescent="0.25">
      <c r="D3073" s="145"/>
    </row>
    <row r="3074" spans="4:4" x14ac:dyDescent="0.25">
      <c r="D3074" s="145"/>
    </row>
    <row r="3075" spans="4:4" x14ac:dyDescent="0.25">
      <c r="D3075" s="145"/>
    </row>
    <row r="3076" spans="4:4" x14ac:dyDescent="0.25">
      <c r="D3076" s="145"/>
    </row>
    <row r="3077" spans="4:4" x14ac:dyDescent="0.25">
      <c r="D3077" s="145"/>
    </row>
    <row r="3078" spans="4:4" x14ac:dyDescent="0.25">
      <c r="D3078" s="145"/>
    </row>
    <row r="3079" spans="4:4" x14ac:dyDescent="0.25">
      <c r="D3079" s="145"/>
    </row>
    <row r="3080" spans="4:4" x14ac:dyDescent="0.25">
      <c r="D3080" s="145"/>
    </row>
    <row r="3081" spans="4:4" x14ac:dyDescent="0.25">
      <c r="D3081" s="145"/>
    </row>
    <row r="3082" spans="4:4" x14ac:dyDescent="0.25">
      <c r="D3082" s="145"/>
    </row>
    <row r="3083" spans="4:4" x14ac:dyDescent="0.25">
      <c r="D3083" s="145"/>
    </row>
    <row r="3084" spans="4:4" x14ac:dyDescent="0.25">
      <c r="D3084" s="145"/>
    </row>
    <row r="3085" spans="4:4" x14ac:dyDescent="0.25">
      <c r="D3085" s="145"/>
    </row>
    <row r="3086" spans="4:4" x14ac:dyDescent="0.25">
      <c r="D3086" s="145"/>
    </row>
    <row r="3087" spans="4:4" x14ac:dyDescent="0.25">
      <c r="D3087" s="145"/>
    </row>
    <row r="3088" spans="4:4" x14ac:dyDescent="0.25">
      <c r="D3088" s="145"/>
    </row>
    <row r="3089" spans="4:4" x14ac:dyDescent="0.25">
      <c r="D3089" s="145"/>
    </row>
    <row r="3090" spans="4:4" x14ac:dyDescent="0.25">
      <c r="D3090" s="145"/>
    </row>
    <row r="3091" spans="4:4" x14ac:dyDescent="0.25">
      <c r="D3091" s="145"/>
    </row>
    <row r="3092" spans="4:4" x14ac:dyDescent="0.25">
      <c r="D3092" s="145"/>
    </row>
    <row r="3093" spans="4:4" x14ac:dyDescent="0.25">
      <c r="D3093" s="145"/>
    </row>
    <row r="3094" spans="4:4" x14ac:dyDescent="0.25">
      <c r="D3094" s="145"/>
    </row>
    <row r="3095" spans="4:4" x14ac:dyDescent="0.25">
      <c r="D3095" s="145"/>
    </row>
    <row r="3096" spans="4:4" x14ac:dyDescent="0.25">
      <c r="D3096" s="145"/>
    </row>
    <row r="3097" spans="4:4" x14ac:dyDescent="0.25">
      <c r="D3097" s="145"/>
    </row>
    <row r="3098" spans="4:4" x14ac:dyDescent="0.25">
      <c r="D3098" s="145"/>
    </row>
    <row r="3099" spans="4:4" x14ac:dyDescent="0.25">
      <c r="D3099" s="145"/>
    </row>
    <row r="3100" spans="4:4" x14ac:dyDescent="0.25">
      <c r="D3100" s="145"/>
    </row>
    <row r="3101" spans="4:4" x14ac:dyDescent="0.25">
      <c r="D3101" s="145"/>
    </row>
    <row r="3102" spans="4:4" x14ac:dyDescent="0.25">
      <c r="D3102" s="145"/>
    </row>
    <row r="3103" spans="4:4" x14ac:dyDescent="0.25">
      <c r="D3103" s="145"/>
    </row>
    <row r="3104" spans="4:4" x14ac:dyDescent="0.25">
      <c r="D3104" s="145"/>
    </row>
    <row r="3105" spans="4:4" x14ac:dyDescent="0.25">
      <c r="D3105" s="145"/>
    </row>
    <row r="3106" spans="4:4" x14ac:dyDescent="0.25">
      <c r="D3106" s="145"/>
    </row>
    <row r="3107" spans="4:4" x14ac:dyDescent="0.25">
      <c r="D3107" s="145"/>
    </row>
    <row r="3108" spans="4:4" x14ac:dyDescent="0.25">
      <c r="D3108" s="145"/>
    </row>
    <row r="3109" spans="4:4" x14ac:dyDescent="0.25">
      <c r="D3109" s="145"/>
    </row>
    <row r="3110" spans="4:4" x14ac:dyDescent="0.25">
      <c r="D3110" s="145"/>
    </row>
    <row r="3111" spans="4:4" x14ac:dyDescent="0.25">
      <c r="D3111" s="145"/>
    </row>
    <row r="3112" spans="4:4" x14ac:dyDescent="0.25">
      <c r="D3112" s="145"/>
    </row>
    <row r="3113" spans="4:4" x14ac:dyDescent="0.25">
      <c r="D3113" s="145"/>
    </row>
    <row r="3114" spans="4:4" x14ac:dyDescent="0.25">
      <c r="D3114" s="145"/>
    </row>
    <row r="3115" spans="4:4" x14ac:dyDescent="0.25">
      <c r="D3115" s="145"/>
    </row>
    <row r="3116" spans="4:4" x14ac:dyDescent="0.25">
      <c r="D3116" s="145"/>
    </row>
    <row r="3117" spans="4:4" x14ac:dyDescent="0.25">
      <c r="D3117" s="145"/>
    </row>
    <row r="3118" spans="4:4" x14ac:dyDescent="0.25">
      <c r="D3118" s="145"/>
    </row>
    <row r="3119" spans="4:4" x14ac:dyDescent="0.25">
      <c r="D3119" s="145"/>
    </row>
    <row r="3120" spans="4:4" x14ac:dyDescent="0.25">
      <c r="D3120" s="145"/>
    </row>
    <row r="3121" spans="4:4" x14ac:dyDescent="0.25">
      <c r="D3121" s="145"/>
    </row>
    <row r="3122" spans="4:4" x14ac:dyDescent="0.25">
      <c r="D3122" s="145"/>
    </row>
    <row r="3123" spans="4:4" x14ac:dyDescent="0.25">
      <c r="D3123" s="145"/>
    </row>
    <row r="3124" spans="4:4" x14ac:dyDescent="0.25">
      <c r="D3124" s="145"/>
    </row>
    <row r="3125" spans="4:4" x14ac:dyDescent="0.25">
      <c r="D3125" s="145"/>
    </row>
    <row r="3126" spans="4:4" x14ac:dyDescent="0.25">
      <c r="D3126" s="145"/>
    </row>
    <row r="3127" spans="4:4" x14ac:dyDescent="0.25">
      <c r="D3127" s="145"/>
    </row>
    <row r="3128" spans="4:4" x14ac:dyDescent="0.25">
      <c r="D3128" s="145"/>
    </row>
    <row r="3129" spans="4:4" x14ac:dyDescent="0.25">
      <c r="D3129" s="145"/>
    </row>
    <row r="3130" spans="4:4" x14ac:dyDescent="0.25">
      <c r="D3130" s="145"/>
    </row>
    <row r="3131" spans="4:4" x14ac:dyDescent="0.25">
      <c r="D3131" s="145"/>
    </row>
    <row r="3132" spans="4:4" x14ac:dyDescent="0.25">
      <c r="D3132" s="145"/>
    </row>
    <row r="3133" spans="4:4" x14ac:dyDescent="0.25">
      <c r="D3133" s="145"/>
    </row>
    <row r="3134" spans="4:4" x14ac:dyDescent="0.25">
      <c r="D3134" s="145"/>
    </row>
    <row r="3135" spans="4:4" x14ac:dyDescent="0.25">
      <c r="D3135" s="145"/>
    </row>
    <row r="3136" spans="4:4" x14ac:dyDescent="0.25">
      <c r="D3136" s="145"/>
    </row>
    <row r="3137" spans="4:4" x14ac:dyDescent="0.25">
      <c r="D3137" s="145"/>
    </row>
    <row r="3138" spans="4:4" x14ac:dyDescent="0.25">
      <c r="D3138" s="145"/>
    </row>
    <row r="3139" spans="4:4" x14ac:dyDescent="0.25">
      <c r="D3139" s="145"/>
    </row>
    <row r="3140" spans="4:4" x14ac:dyDescent="0.25">
      <c r="D3140" s="145"/>
    </row>
    <row r="3141" spans="4:4" x14ac:dyDescent="0.25">
      <c r="D3141" s="145"/>
    </row>
    <row r="3142" spans="4:4" x14ac:dyDescent="0.25">
      <c r="D3142" s="145"/>
    </row>
    <row r="3143" spans="4:4" x14ac:dyDescent="0.25">
      <c r="D3143" s="145"/>
    </row>
    <row r="3144" spans="4:4" x14ac:dyDescent="0.25">
      <c r="D3144" s="145"/>
    </row>
    <row r="3145" spans="4:4" x14ac:dyDescent="0.25">
      <c r="D3145" s="145"/>
    </row>
    <row r="3146" spans="4:4" x14ac:dyDescent="0.25">
      <c r="D3146" s="145"/>
    </row>
    <row r="3147" spans="4:4" x14ac:dyDescent="0.25">
      <c r="D3147" s="145"/>
    </row>
    <row r="3148" spans="4:4" x14ac:dyDescent="0.25">
      <c r="D3148" s="145"/>
    </row>
    <row r="3149" spans="4:4" x14ac:dyDescent="0.25">
      <c r="D3149" s="145"/>
    </row>
    <row r="3150" spans="4:4" x14ac:dyDescent="0.25">
      <c r="D3150" s="145"/>
    </row>
    <row r="3151" spans="4:4" x14ac:dyDescent="0.25">
      <c r="D3151" s="145"/>
    </row>
    <row r="3152" spans="4:4" x14ac:dyDescent="0.25">
      <c r="D3152" s="145"/>
    </row>
    <row r="3153" spans="4:4" x14ac:dyDescent="0.25">
      <c r="D3153" s="145"/>
    </row>
    <row r="3154" spans="4:4" x14ac:dyDescent="0.25">
      <c r="D3154" s="145"/>
    </row>
    <row r="3155" spans="4:4" x14ac:dyDescent="0.25">
      <c r="D3155" s="145"/>
    </row>
    <row r="3156" spans="4:4" x14ac:dyDescent="0.25">
      <c r="D3156" s="145"/>
    </row>
    <row r="3157" spans="4:4" x14ac:dyDescent="0.25">
      <c r="D3157" s="145"/>
    </row>
    <row r="3158" spans="4:4" x14ac:dyDescent="0.25">
      <c r="D3158" s="145"/>
    </row>
    <row r="3159" spans="4:4" x14ac:dyDescent="0.25">
      <c r="D3159" s="145"/>
    </row>
    <row r="3160" spans="4:4" x14ac:dyDescent="0.25">
      <c r="D3160" s="145"/>
    </row>
    <row r="3161" spans="4:4" x14ac:dyDescent="0.25">
      <c r="D3161" s="145"/>
    </row>
    <row r="3162" spans="4:4" x14ac:dyDescent="0.25">
      <c r="D3162" s="145"/>
    </row>
    <row r="3163" spans="4:4" x14ac:dyDescent="0.25">
      <c r="D3163" s="145"/>
    </row>
    <row r="3164" spans="4:4" x14ac:dyDescent="0.25">
      <c r="D3164" s="145"/>
    </row>
    <row r="3165" spans="4:4" x14ac:dyDescent="0.25">
      <c r="D3165" s="145"/>
    </row>
    <row r="3166" spans="4:4" x14ac:dyDescent="0.25">
      <c r="D3166" s="145"/>
    </row>
    <row r="3167" spans="4:4" x14ac:dyDescent="0.25">
      <c r="D3167" s="145"/>
    </row>
    <row r="3168" spans="4:4" x14ac:dyDescent="0.25">
      <c r="D3168" s="145"/>
    </row>
    <row r="3169" spans="4:4" x14ac:dyDescent="0.25">
      <c r="D3169" s="145"/>
    </row>
    <row r="3170" spans="4:4" x14ac:dyDescent="0.25">
      <c r="D3170" s="145"/>
    </row>
    <row r="3171" spans="4:4" x14ac:dyDescent="0.25">
      <c r="D3171" s="145"/>
    </row>
    <row r="3172" spans="4:4" x14ac:dyDescent="0.25">
      <c r="D3172" s="145"/>
    </row>
    <row r="3173" spans="4:4" x14ac:dyDescent="0.25">
      <c r="D3173" s="145"/>
    </row>
    <row r="3174" spans="4:4" x14ac:dyDescent="0.25">
      <c r="D3174" s="145"/>
    </row>
    <row r="3175" spans="4:4" x14ac:dyDescent="0.25">
      <c r="D3175" s="145"/>
    </row>
    <row r="3176" spans="4:4" x14ac:dyDescent="0.25">
      <c r="D3176" s="145"/>
    </row>
    <row r="3177" spans="4:4" x14ac:dyDescent="0.25">
      <c r="D3177" s="145"/>
    </row>
    <row r="3178" spans="4:4" x14ac:dyDescent="0.25">
      <c r="D3178" s="145"/>
    </row>
    <row r="3179" spans="4:4" x14ac:dyDescent="0.25">
      <c r="D3179" s="145"/>
    </row>
    <row r="3180" spans="4:4" x14ac:dyDescent="0.25">
      <c r="D3180" s="145"/>
    </row>
    <row r="3181" spans="4:4" x14ac:dyDescent="0.25">
      <c r="D3181" s="145"/>
    </row>
    <row r="3182" spans="4:4" x14ac:dyDescent="0.25">
      <c r="D3182" s="145"/>
    </row>
    <row r="3183" spans="4:4" x14ac:dyDescent="0.25">
      <c r="D3183" s="145"/>
    </row>
    <row r="3184" spans="4:4" x14ac:dyDescent="0.25">
      <c r="D3184" s="145"/>
    </row>
    <row r="3185" spans="4:4" x14ac:dyDescent="0.25">
      <c r="D3185" s="145"/>
    </row>
    <row r="3186" spans="4:4" x14ac:dyDescent="0.25">
      <c r="D3186" s="145"/>
    </row>
    <row r="3187" spans="4:4" x14ac:dyDescent="0.25">
      <c r="D3187" s="145"/>
    </row>
    <row r="3188" spans="4:4" x14ac:dyDescent="0.25">
      <c r="D3188" s="145"/>
    </row>
    <row r="3189" spans="4:4" x14ac:dyDescent="0.25">
      <c r="D3189" s="145"/>
    </row>
    <row r="3190" spans="4:4" x14ac:dyDescent="0.25">
      <c r="D3190" s="145"/>
    </row>
    <row r="3191" spans="4:4" x14ac:dyDescent="0.25">
      <c r="D3191" s="145"/>
    </row>
    <row r="3192" spans="4:4" x14ac:dyDescent="0.25">
      <c r="D3192" s="145"/>
    </row>
    <row r="3193" spans="4:4" x14ac:dyDescent="0.25">
      <c r="D3193" s="145"/>
    </row>
    <row r="3194" spans="4:4" x14ac:dyDescent="0.25">
      <c r="D3194" s="145"/>
    </row>
    <row r="3195" spans="4:4" x14ac:dyDescent="0.25">
      <c r="D3195" s="145"/>
    </row>
    <row r="3196" spans="4:4" x14ac:dyDescent="0.25">
      <c r="D3196" s="145"/>
    </row>
    <row r="3197" spans="4:4" x14ac:dyDescent="0.25">
      <c r="D3197" s="145"/>
    </row>
    <row r="3198" spans="4:4" x14ac:dyDescent="0.25">
      <c r="D3198" s="145"/>
    </row>
    <row r="3199" spans="4:4" x14ac:dyDescent="0.25">
      <c r="D3199" s="145"/>
    </row>
    <row r="3200" spans="4:4" x14ac:dyDescent="0.25">
      <c r="D3200" s="145"/>
    </row>
    <row r="3201" spans="4:4" x14ac:dyDescent="0.25">
      <c r="D3201" s="145"/>
    </row>
    <row r="3202" spans="4:4" x14ac:dyDescent="0.25">
      <c r="D3202" s="145"/>
    </row>
    <row r="3203" spans="4:4" x14ac:dyDescent="0.25">
      <c r="D3203" s="145"/>
    </row>
    <row r="3204" spans="4:4" x14ac:dyDescent="0.25">
      <c r="D3204" s="145"/>
    </row>
    <row r="3205" spans="4:4" x14ac:dyDescent="0.25">
      <c r="D3205" s="145"/>
    </row>
    <row r="3206" spans="4:4" x14ac:dyDescent="0.25">
      <c r="D3206" s="145"/>
    </row>
    <row r="3207" spans="4:4" x14ac:dyDescent="0.25">
      <c r="D3207" s="145"/>
    </row>
    <row r="3208" spans="4:4" x14ac:dyDescent="0.25">
      <c r="D3208" s="145"/>
    </row>
    <row r="3209" spans="4:4" x14ac:dyDescent="0.25">
      <c r="D3209" s="145"/>
    </row>
    <row r="3210" spans="4:4" x14ac:dyDescent="0.25">
      <c r="D3210" s="145"/>
    </row>
    <row r="3211" spans="4:4" x14ac:dyDescent="0.25">
      <c r="D3211" s="145"/>
    </row>
    <row r="3212" spans="4:4" x14ac:dyDescent="0.25">
      <c r="D3212" s="145"/>
    </row>
    <row r="3213" spans="4:4" x14ac:dyDescent="0.25">
      <c r="D3213" s="145"/>
    </row>
    <row r="3214" spans="4:4" x14ac:dyDescent="0.25">
      <c r="D3214" s="145"/>
    </row>
    <row r="3215" spans="4:4" x14ac:dyDescent="0.25">
      <c r="D3215" s="145"/>
    </row>
    <row r="3216" spans="4:4" x14ac:dyDescent="0.25">
      <c r="D3216" s="145"/>
    </row>
    <row r="3217" spans="4:4" x14ac:dyDescent="0.25">
      <c r="D3217" s="145"/>
    </row>
    <row r="3218" spans="4:4" x14ac:dyDescent="0.25">
      <c r="D3218" s="145"/>
    </row>
    <row r="3219" spans="4:4" x14ac:dyDescent="0.25">
      <c r="D3219" s="145"/>
    </row>
    <row r="3220" spans="4:4" x14ac:dyDescent="0.25">
      <c r="D3220" s="145"/>
    </row>
    <row r="3221" spans="4:4" x14ac:dyDescent="0.25">
      <c r="D3221" s="145"/>
    </row>
    <row r="3222" spans="4:4" x14ac:dyDescent="0.25">
      <c r="D3222" s="145"/>
    </row>
    <row r="3223" spans="4:4" x14ac:dyDescent="0.25">
      <c r="D3223" s="145"/>
    </row>
    <row r="3224" spans="4:4" x14ac:dyDescent="0.25">
      <c r="D3224" s="145"/>
    </row>
    <row r="3225" spans="4:4" x14ac:dyDescent="0.25">
      <c r="D3225" s="145"/>
    </row>
    <row r="3226" spans="4:4" x14ac:dyDescent="0.25">
      <c r="D3226" s="145"/>
    </row>
    <row r="3227" spans="4:4" x14ac:dyDescent="0.25">
      <c r="D3227" s="145"/>
    </row>
    <row r="3228" spans="4:4" x14ac:dyDescent="0.25">
      <c r="D3228" s="145"/>
    </row>
    <row r="3229" spans="4:4" x14ac:dyDescent="0.25">
      <c r="D3229" s="145"/>
    </row>
    <row r="3230" spans="4:4" x14ac:dyDescent="0.25">
      <c r="D3230" s="145"/>
    </row>
    <row r="3231" spans="4:4" x14ac:dyDescent="0.25">
      <c r="D3231" s="145"/>
    </row>
    <row r="3232" spans="4:4" x14ac:dyDescent="0.25">
      <c r="D3232" s="145"/>
    </row>
    <row r="3233" spans="4:4" x14ac:dyDescent="0.25">
      <c r="D3233" s="145"/>
    </row>
    <row r="3234" spans="4:4" x14ac:dyDescent="0.25">
      <c r="D3234" s="145"/>
    </row>
    <row r="3235" spans="4:4" x14ac:dyDescent="0.25">
      <c r="D3235" s="145"/>
    </row>
    <row r="3236" spans="4:4" x14ac:dyDescent="0.25">
      <c r="D3236" s="145"/>
    </row>
    <row r="3237" spans="4:4" x14ac:dyDescent="0.25">
      <c r="D3237" s="145"/>
    </row>
    <row r="3238" spans="4:4" x14ac:dyDescent="0.25">
      <c r="D3238" s="145"/>
    </row>
    <row r="3239" spans="4:4" x14ac:dyDescent="0.25">
      <c r="D3239" s="145"/>
    </row>
    <row r="3240" spans="4:4" x14ac:dyDescent="0.25">
      <c r="D3240" s="145"/>
    </row>
    <row r="3241" spans="4:4" x14ac:dyDescent="0.25">
      <c r="D3241" s="145"/>
    </row>
    <row r="3242" spans="4:4" x14ac:dyDescent="0.25">
      <c r="D3242" s="145"/>
    </row>
    <row r="3243" spans="4:4" x14ac:dyDescent="0.25">
      <c r="D3243" s="145"/>
    </row>
    <row r="3244" spans="4:4" x14ac:dyDescent="0.25">
      <c r="D3244" s="145"/>
    </row>
    <row r="3245" spans="4:4" x14ac:dyDescent="0.25">
      <c r="D3245" s="145"/>
    </row>
    <row r="3246" spans="4:4" x14ac:dyDescent="0.25">
      <c r="D3246" s="145"/>
    </row>
    <row r="3247" spans="4:4" x14ac:dyDescent="0.25">
      <c r="D3247" s="145"/>
    </row>
    <row r="3248" spans="4:4" x14ac:dyDescent="0.25">
      <c r="D3248" s="145"/>
    </row>
    <row r="3249" spans="4:4" x14ac:dyDescent="0.25">
      <c r="D3249" s="145"/>
    </row>
    <row r="3250" spans="4:4" x14ac:dyDescent="0.25">
      <c r="D3250" s="145"/>
    </row>
    <row r="3251" spans="4:4" x14ac:dyDescent="0.25">
      <c r="D3251" s="145"/>
    </row>
    <row r="3252" spans="4:4" x14ac:dyDescent="0.25">
      <c r="D3252" s="145"/>
    </row>
    <row r="3253" spans="4:4" x14ac:dyDescent="0.25">
      <c r="D3253" s="145"/>
    </row>
    <row r="3254" spans="4:4" x14ac:dyDescent="0.25">
      <c r="D3254" s="145"/>
    </row>
    <row r="3255" spans="4:4" x14ac:dyDescent="0.25">
      <c r="D3255" s="145"/>
    </row>
    <row r="3256" spans="4:4" x14ac:dyDescent="0.25">
      <c r="D3256" s="145"/>
    </row>
    <row r="3257" spans="4:4" x14ac:dyDescent="0.25">
      <c r="D3257" s="145"/>
    </row>
    <row r="3258" spans="4:4" x14ac:dyDescent="0.25">
      <c r="D3258" s="145"/>
    </row>
    <row r="3259" spans="4:4" x14ac:dyDescent="0.25">
      <c r="D3259" s="145"/>
    </row>
    <row r="3260" spans="4:4" x14ac:dyDescent="0.25">
      <c r="D3260" s="145"/>
    </row>
    <row r="3261" spans="4:4" x14ac:dyDescent="0.25">
      <c r="D3261" s="145"/>
    </row>
    <row r="3262" spans="4:4" x14ac:dyDescent="0.25">
      <c r="D3262" s="145"/>
    </row>
    <row r="3263" spans="4:4" x14ac:dyDescent="0.25">
      <c r="D3263" s="145"/>
    </row>
    <row r="3264" spans="4:4" x14ac:dyDescent="0.25">
      <c r="D3264" s="145"/>
    </row>
    <row r="3265" spans="4:4" x14ac:dyDescent="0.25">
      <c r="D3265" s="145"/>
    </row>
    <row r="3266" spans="4:4" x14ac:dyDescent="0.25">
      <c r="D3266" s="145"/>
    </row>
    <row r="3267" spans="4:4" x14ac:dyDescent="0.25">
      <c r="D3267" s="145"/>
    </row>
    <row r="3268" spans="4:4" x14ac:dyDescent="0.25">
      <c r="D3268" s="145"/>
    </row>
    <row r="3269" spans="4:4" x14ac:dyDescent="0.25">
      <c r="D3269" s="145"/>
    </row>
    <row r="3270" spans="4:4" x14ac:dyDescent="0.25">
      <c r="D3270" s="145"/>
    </row>
    <row r="3271" spans="4:4" x14ac:dyDescent="0.25">
      <c r="D3271" s="145"/>
    </row>
    <row r="3272" spans="4:4" x14ac:dyDescent="0.25">
      <c r="D3272" s="145"/>
    </row>
    <row r="3273" spans="4:4" x14ac:dyDescent="0.25">
      <c r="D3273" s="145"/>
    </row>
    <row r="3274" spans="4:4" x14ac:dyDescent="0.25">
      <c r="D3274" s="145"/>
    </row>
    <row r="3275" spans="4:4" x14ac:dyDescent="0.25">
      <c r="D3275" s="145"/>
    </row>
    <row r="3276" spans="4:4" x14ac:dyDescent="0.25">
      <c r="D3276" s="145"/>
    </row>
    <row r="3277" spans="4:4" x14ac:dyDescent="0.25">
      <c r="D3277" s="145"/>
    </row>
    <row r="3278" spans="4:4" x14ac:dyDescent="0.25">
      <c r="D3278" s="145"/>
    </row>
    <row r="3279" spans="4:4" x14ac:dyDescent="0.25">
      <c r="D3279" s="145"/>
    </row>
    <row r="3280" spans="4:4" x14ac:dyDescent="0.25">
      <c r="D3280" s="145"/>
    </row>
    <row r="3281" spans="4:4" x14ac:dyDescent="0.25">
      <c r="D3281" s="145"/>
    </row>
    <row r="3282" spans="4:4" x14ac:dyDescent="0.25">
      <c r="D3282" s="145"/>
    </row>
    <row r="3283" spans="4:4" x14ac:dyDescent="0.25">
      <c r="D3283" s="145"/>
    </row>
    <row r="3284" spans="4:4" x14ac:dyDescent="0.25">
      <c r="D3284" s="145"/>
    </row>
    <row r="3285" spans="4:4" x14ac:dyDescent="0.25">
      <c r="D3285" s="145"/>
    </row>
    <row r="3286" spans="4:4" x14ac:dyDescent="0.25">
      <c r="D3286" s="145"/>
    </row>
    <row r="3287" spans="4:4" x14ac:dyDescent="0.25">
      <c r="D3287" s="145"/>
    </row>
    <row r="3288" spans="4:4" x14ac:dyDescent="0.25">
      <c r="D3288" s="145"/>
    </row>
    <row r="3289" spans="4:4" x14ac:dyDescent="0.25">
      <c r="D3289" s="145"/>
    </row>
    <row r="3290" spans="4:4" x14ac:dyDescent="0.25">
      <c r="D3290" s="145"/>
    </row>
    <row r="3291" spans="4:4" x14ac:dyDescent="0.25">
      <c r="D3291" s="145"/>
    </row>
    <row r="3292" spans="4:4" x14ac:dyDescent="0.25">
      <c r="D3292" s="145"/>
    </row>
    <row r="3293" spans="4:4" x14ac:dyDescent="0.25">
      <c r="D3293" s="145"/>
    </row>
    <row r="3294" spans="4:4" x14ac:dyDescent="0.25">
      <c r="D3294" s="145"/>
    </row>
    <row r="3295" spans="4:4" x14ac:dyDescent="0.25">
      <c r="D3295" s="145"/>
    </row>
    <row r="3296" spans="4:4" x14ac:dyDescent="0.25">
      <c r="D3296" s="145"/>
    </row>
    <row r="3297" spans="4:4" x14ac:dyDescent="0.25">
      <c r="D3297" s="145"/>
    </row>
    <row r="3298" spans="4:4" x14ac:dyDescent="0.25">
      <c r="D3298" s="145"/>
    </row>
    <row r="3299" spans="4:4" x14ac:dyDescent="0.25">
      <c r="D3299" s="145"/>
    </row>
    <row r="3300" spans="4:4" x14ac:dyDescent="0.25">
      <c r="D3300" s="145"/>
    </row>
    <row r="3301" spans="4:4" x14ac:dyDescent="0.25">
      <c r="D3301" s="145"/>
    </row>
    <row r="3302" spans="4:4" x14ac:dyDescent="0.25">
      <c r="D3302" s="145"/>
    </row>
    <row r="3303" spans="4:4" x14ac:dyDescent="0.25">
      <c r="D3303" s="145"/>
    </row>
    <row r="3304" spans="4:4" x14ac:dyDescent="0.25">
      <c r="D3304" s="145"/>
    </row>
    <row r="3305" spans="4:4" x14ac:dyDescent="0.25">
      <c r="D3305" s="145"/>
    </row>
    <row r="3306" spans="4:4" x14ac:dyDescent="0.25">
      <c r="D3306" s="145"/>
    </row>
    <row r="3307" spans="4:4" x14ac:dyDescent="0.25">
      <c r="D3307" s="145"/>
    </row>
    <row r="3308" spans="4:4" x14ac:dyDescent="0.25">
      <c r="D3308" s="145"/>
    </row>
    <row r="3309" spans="4:4" x14ac:dyDescent="0.25">
      <c r="D3309" s="145"/>
    </row>
    <row r="3310" spans="4:4" x14ac:dyDescent="0.25">
      <c r="D3310" s="145"/>
    </row>
    <row r="3311" spans="4:4" x14ac:dyDescent="0.25">
      <c r="D3311" s="145"/>
    </row>
    <row r="3312" spans="4:4" x14ac:dyDescent="0.25">
      <c r="D3312" s="145"/>
    </row>
    <row r="3313" spans="4:4" x14ac:dyDescent="0.25">
      <c r="D3313" s="145"/>
    </row>
    <row r="3314" spans="4:4" x14ac:dyDescent="0.25">
      <c r="D3314" s="145"/>
    </row>
    <row r="3315" spans="4:4" x14ac:dyDescent="0.25">
      <c r="D3315" s="145"/>
    </row>
    <row r="3316" spans="4:4" x14ac:dyDescent="0.25">
      <c r="D3316" s="145"/>
    </row>
    <row r="3317" spans="4:4" x14ac:dyDescent="0.25">
      <c r="D3317" s="145"/>
    </row>
    <row r="3318" spans="4:4" x14ac:dyDescent="0.25">
      <c r="D3318" s="145"/>
    </row>
    <row r="3319" spans="4:4" x14ac:dyDescent="0.25">
      <c r="D3319" s="145"/>
    </row>
    <row r="3320" spans="4:4" x14ac:dyDescent="0.25">
      <c r="D3320" s="145"/>
    </row>
    <row r="3321" spans="4:4" x14ac:dyDescent="0.25">
      <c r="D3321" s="145"/>
    </row>
    <row r="3322" spans="4:4" x14ac:dyDescent="0.25">
      <c r="D3322" s="145"/>
    </row>
    <row r="3323" spans="4:4" x14ac:dyDescent="0.25">
      <c r="D3323" s="145"/>
    </row>
    <row r="3324" spans="4:4" x14ac:dyDescent="0.25">
      <c r="D3324" s="145"/>
    </row>
    <row r="3325" spans="4:4" x14ac:dyDescent="0.25">
      <c r="D3325" s="145"/>
    </row>
    <row r="3326" spans="4:4" x14ac:dyDescent="0.25">
      <c r="D3326" s="145"/>
    </row>
    <row r="3327" spans="4:4" x14ac:dyDescent="0.25">
      <c r="D3327" s="145"/>
    </row>
    <row r="3328" spans="4:4" x14ac:dyDescent="0.25">
      <c r="D3328" s="145"/>
    </row>
    <row r="3329" spans="4:4" x14ac:dyDescent="0.25">
      <c r="D3329" s="145"/>
    </row>
    <row r="3330" spans="4:4" x14ac:dyDescent="0.25">
      <c r="D3330" s="145"/>
    </row>
    <row r="3331" spans="4:4" x14ac:dyDescent="0.25">
      <c r="D3331" s="145"/>
    </row>
    <row r="3332" spans="4:4" x14ac:dyDescent="0.25">
      <c r="D3332" s="145"/>
    </row>
    <row r="3333" spans="4:4" x14ac:dyDescent="0.25">
      <c r="D3333" s="145"/>
    </row>
    <row r="3334" spans="4:4" x14ac:dyDescent="0.25">
      <c r="D3334" s="145"/>
    </row>
    <row r="3335" spans="4:4" x14ac:dyDescent="0.25">
      <c r="D3335" s="145"/>
    </row>
    <row r="3336" spans="4:4" x14ac:dyDescent="0.25">
      <c r="D3336" s="145"/>
    </row>
    <row r="3337" spans="4:4" x14ac:dyDescent="0.25">
      <c r="D3337" s="145"/>
    </row>
    <row r="3338" spans="4:4" x14ac:dyDescent="0.25">
      <c r="D3338" s="145"/>
    </row>
    <row r="3339" spans="4:4" x14ac:dyDescent="0.25">
      <c r="D3339" s="145"/>
    </row>
    <row r="3340" spans="4:4" x14ac:dyDescent="0.25">
      <c r="D3340" s="145"/>
    </row>
    <row r="3341" spans="4:4" x14ac:dyDescent="0.25">
      <c r="D3341" s="145"/>
    </row>
    <row r="3342" spans="4:4" x14ac:dyDescent="0.25">
      <c r="D3342" s="145"/>
    </row>
    <row r="3343" spans="4:4" x14ac:dyDescent="0.25">
      <c r="D3343" s="145"/>
    </row>
    <row r="3344" spans="4:4" x14ac:dyDescent="0.25">
      <c r="D3344" s="145"/>
    </row>
    <row r="3345" spans="4:4" x14ac:dyDescent="0.25">
      <c r="D3345" s="145"/>
    </row>
    <row r="3346" spans="4:4" x14ac:dyDescent="0.25">
      <c r="D3346" s="145"/>
    </row>
    <row r="3347" spans="4:4" x14ac:dyDescent="0.25">
      <c r="D3347" s="145"/>
    </row>
    <row r="3348" spans="4:4" x14ac:dyDescent="0.25">
      <c r="D3348" s="145"/>
    </row>
    <row r="3349" spans="4:4" x14ac:dyDescent="0.25">
      <c r="D3349" s="145"/>
    </row>
    <row r="3350" spans="4:4" x14ac:dyDescent="0.25">
      <c r="D3350" s="145"/>
    </row>
    <row r="3351" spans="4:4" x14ac:dyDescent="0.25">
      <c r="D3351" s="145"/>
    </row>
    <row r="3352" spans="4:4" x14ac:dyDescent="0.25">
      <c r="D3352" s="145"/>
    </row>
    <row r="3353" spans="4:4" x14ac:dyDescent="0.25">
      <c r="D3353" s="145"/>
    </row>
    <row r="3354" spans="4:4" x14ac:dyDescent="0.25">
      <c r="D3354" s="145"/>
    </row>
    <row r="3355" spans="4:4" x14ac:dyDescent="0.25">
      <c r="D3355" s="145"/>
    </row>
    <row r="3356" spans="4:4" x14ac:dyDescent="0.25">
      <c r="D3356" s="145"/>
    </row>
    <row r="3357" spans="4:4" x14ac:dyDescent="0.25">
      <c r="D3357" s="145"/>
    </row>
    <row r="3358" spans="4:4" x14ac:dyDescent="0.25">
      <c r="D3358" s="145"/>
    </row>
    <row r="3359" spans="4:4" x14ac:dyDescent="0.25">
      <c r="D3359" s="145"/>
    </row>
    <row r="3360" spans="4:4" x14ac:dyDescent="0.25">
      <c r="D3360" s="145"/>
    </row>
    <row r="3361" spans="4:4" x14ac:dyDescent="0.25">
      <c r="D3361" s="145"/>
    </row>
    <row r="3362" spans="4:4" x14ac:dyDescent="0.25">
      <c r="D3362" s="145"/>
    </row>
    <row r="3363" spans="4:4" x14ac:dyDescent="0.25">
      <c r="D3363" s="145"/>
    </row>
    <row r="3364" spans="4:4" x14ac:dyDescent="0.25">
      <c r="D3364" s="145"/>
    </row>
    <row r="3365" spans="4:4" x14ac:dyDescent="0.25">
      <c r="D3365" s="145"/>
    </row>
    <row r="3366" spans="4:4" x14ac:dyDescent="0.25">
      <c r="D3366" s="145"/>
    </row>
    <row r="3367" spans="4:4" x14ac:dyDescent="0.25">
      <c r="D3367" s="145"/>
    </row>
    <row r="3368" spans="4:4" x14ac:dyDescent="0.25">
      <c r="D3368" s="145"/>
    </row>
    <row r="3369" spans="4:4" x14ac:dyDescent="0.25">
      <c r="D3369" s="145"/>
    </row>
    <row r="3370" spans="4:4" x14ac:dyDescent="0.25">
      <c r="D3370" s="145"/>
    </row>
    <row r="3371" spans="4:4" x14ac:dyDescent="0.25">
      <c r="D3371" s="145"/>
    </row>
    <row r="3372" spans="4:4" x14ac:dyDescent="0.25">
      <c r="D3372" s="145"/>
    </row>
    <row r="3373" spans="4:4" x14ac:dyDescent="0.25">
      <c r="D3373" s="145"/>
    </row>
    <row r="3374" spans="4:4" x14ac:dyDescent="0.25">
      <c r="D3374" s="145"/>
    </row>
    <row r="3375" spans="4:4" x14ac:dyDescent="0.25">
      <c r="D3375" s="145"/>
    </row>
    <row r="3376" spans="4:4" x14ac:dyDescent="0.25">
      <c r="D3376" s="145"/>
    </row>
    <row r="3377" spans="4:4" x14ac:dyDescent="0.25">
      <c r="D3377" s="145"/>
    </row>
    <row r="3378" spans="4:4" x14ac:dyDescent="0.25">
      <c r="D3378" s="145"/>
    </row>
    <row r="3379" spans="4:4" x14ac:dyDescent="0.25">
      <c r="D3379" s="145"/>
    </row>
    <row r="3380" spans="4:4" x14ac:dyDescent="0.25">
      <c r="D3380" s="145"/>
    </row>
    <row r="3381" spans="4:4" x14ac:dyDescent="0.25">
      <c r="D3381" s="145"/>
    </row>
    <row r="3382" spans="4:4" x14ac:dyDescent="0.25">
      <c r="D3382" s="145"/>
    </row>
    <row r="3383" spans="4:4" x14ac:dyDescent="0.25">
      <c r="D3383" s="145"/>
    </row>
    <row r="3384" spans="4:4" x14ac:dyDescent="0.25">
      <c r="D3384" s="145"/>
    </row>
    <row r="3385" spans="4:4" x14ac:dyDescent="0.25">
      <c r="D3385" s="145"/>
    </row>
    <row r="3386" spans="4:4" x14ac:dyDescent="0.25">
      <c r="D3386" s="145"/>
    </row>
    <row r="3387" spans="4:4" x14ac:dyDescent="0.25">
      <c r="D3387" s="145"/>
    </row>
    <row r="3388" spans="4:4" x14ac:dyDescent="0.25">
      <c r="D3388" s="145"/>
    </row>
    <row r="3389" spans="4:4" x14ac:dyDescent="0.25">
      <c r="D3389" s="145"/>
    </row>
    <row r="3390" spans="4:4" x14ac:dyDescent="0.25">
      <c r="D3390" s="145"/>
    </row>
    <row r="3391" spans="4:4" x14ac:dyDescent="0.25">
      <c r="D3391" s="145"/>
    </row>
    <row r="3392" spans="4:4" x14ac:dyDescent="0.25">
      <c r="D3392" s="145"/>
    </row>
    <row r="3393" spans="4:4" x14ac:dyDescent="0.25">
      <c r="D3393" s="145"/>
    </row>
    <row r="3394" spans="4:4" x14ac:dyDescent="0.25">
      <c r="D3394" s="145"/>
    </row>
    <row r="3395" spans="4:4" x14ac:dyDescent="0.25">
      <c r="D3395" s="145"/>
    </row>
    <row r="3396" spans="4:4" x14ac:dyDescent="0.25">
      <c r="D3396" s="145"/>
    </row>
    <row r="3397" spans="4:4" x14ac:dyDescent="0.25">
      <c r="D3397" s="145"/>
    </row>
    <row r="3398" spans="4:4" x14ac:dyDescent="0.25">
      <c r="D3398" s="145"/>
    </row>
    <row r="3399" spans="4:4" x14ac:dyDescent="0.25">
      <c r="D3399" s="145"/>
    </row>
    <row r="3400" spans="4:4" x14ac:dyDescent="0.25">
      <c r="D3400" s="145"/>
    </row>
    <row r="3401" spans="4:4" x14ac:dyDescent="0.25">
      <c r="D3401" s="145"/>
    </row>
    <row r="3402" spans="4:4" x14ac:dyDescent="0.25">
      <c r="D3402" s="145"/>
    </row>
    <row r="3403" spans="4:4" x14ac:dyDescent="0.25">
      <c r="D3403" s="145"/>
    </row>
    <row r="3404" spans="4:4" x14ac:dyDescent="0.25">
      <c r="D3404" s="145"/>
    </row>
    <row r="3405" spans="4:4" x14ac:dyDescent="0.25">
      <c r="D3405" s="145"/>
    </row>
    <row r="3406" spans="4:4" x14ac:dyDescent="0.25">
      <c r="D3406" s="145"/>
    </row>
    <row r="3407" spans="4:4" x14ac:dyDescent="0.25">
      <c r="D3407" s="145"/>
    </row>
    <row r="3408" spans="4:4" x14ac:dyDescent="0.25">
      <c r="D3408" s="145"/>
    </row>
    <row r="3409" spans="4:4" x14ac:dyDescent="0.25">
      <c r="D3409" s="145"/>
    </row>
    <row r="3410" spans="4:4" x14ac:dyDescent="0.25">
      <c r="D3410" s="145"/>
    </row>
    <row r="3411" spans="4:4" x14ac:dyDescent="0.25">
      <c r="D3411" s="145"/>
    </row>
    <row r="3412" spans="4:4" x14ac:dyDescent="0.25">
      <c r="D3412" s="145"/>
    </row>
    <row r="3413" spans="4:4" x14ac:dyDescent="0.25">
      <c r="D3413" s="145"/>
    </row>
    <row r="3414" spans="4:4" x14ac:dyDescent="0.25">
      <c r="D3414" s="145"/>
    </row>
    <row r="3415" spans="4:4" x14ac:dyDescent="0.25">
      <c r="D3415" s="145"/>
    </row>
    <row r="3416" spans="4:4" x14ac:dyDescent="0.25">
      <c r="D3416" s="145"/>
    </row>
    <row r="3417" spans="4:4" x14ac:dyDescent="0.25">
      <c r="D3417" s="145"/>
    </row>
    <row r="3418" spans="4:4" x14ac:dyDescent="0.25">
      <c r="D3418" s="145"/>
    </row>
    <row r="3419" spans="4:4" x14ac:dyDescent="0.25">
      <c r="D3419" s="145"/>
    </row>
    <row r="3420" spans="4:4" x14ac:dyDescent="0.25">
      <c r="D3420" s="145"/>
    </row>
    <row r="3421" spans="4:4" x14ac:dyDescent="0.25">
      <c r="D3421" s="145"/>
    </row>
    <row r="3422" spans="4:4" x14ac:dyDescent="0.25">
      <c r="D3422" s="145"/>
    </row>
    <row r="3423" spans="4:4" x14ac:dyDescent="0.25">
      <c r="D3423" s="145"/>
    </row>
    <row r="3424" spans="4:4" x14ac:dyDescent="0.25">
      <c r="D3424" s="145"/>
    </row>
    <row r="3425" spans="4:4" x14ac:dyDescent="0.25">
      <c r="D3425" s="145"/>
    </row>
    <row r="3426" spans="4:4" x14ac:dyDescent="0.25">
      <c r="D3426" s="145"/>
    </row>
    <row r="3427" spans="4:4" x14ac:dyDescent="0.25">
      <c r="D3427" s="145"/>
    </row>
    <row r="3428" spans="4:4" x14ac:dyDescent="0.25">
      <c r="D3428" s="145"/>
    </row>
    <row r="3429" spans="4:4" x14ac:dyDescent="0.25">
      <c r="D3429" s="145"/>
    </row>
    <row r="3430" spans="4:4" x14ac:dyDescent="0.25">
      <c r="D3430" s="145"/>
    </row>
    <row r="3431" spans="4:4" x14ac:dyDescent="0.25">
      <c r="D3431" s="145"/>
    </row>
    <row r="3432" spans="4:4" x14ac:dyDescent="0.25">
      <c r="D3432" s="145"/>
    </row>
    <row r="3433" spans="4:4" x14ac:dyDescent="0.25">
      <c r="D3433" s="145"/>
    </row>
    <row r="3434" spans="4:4" x14ac:dyDescent="0.25">
      <c r="D3434" s="145"/>
    </row>
    <row r="3435" spans="4:4" x14ac:dyDescent="0.25">
      <c r="D3435" s="145"/>
    </row>
    <row r="3436" spans="4:4" x14ac:dyDescent="0.25">
      <c r="D3436" s="145"/>
    </row>
    <row r="3437" spans="4:4" x14ac:dyDescent="0.25">
      <c r="D3437" s="145"/>
    </row>
    <row r="3438" spans="4:4" x14ac:dyDescent="0.25">
      <c r="D3438" s="145"/>
    </row>
    <row r="3439" spans="4:4" x14ac:dyDescent="0.25">
      <c r="D3439" s="145"/>
    </row>
    <row r="3440" spans="4:4" x14ac:dyDescent="0.25">
      <c r="D3440" s="145"/>
    </row>
    <row r="3441" spans="4:4" x14ac:dyDescent="0.25">
      <c r="D3441" s="145"/>
    </row>
    <row r="3442" spans="4:4" x14ac:dyDescent="0.25">
      <c r="D3442" s="145"/>
    </row>
    <row r="3443" spans="4:4" x14ac:dyDescent="0.25">
      <c r="D3443" s="145"/>
    </row>
    <row r="3444" spans="4:4" x14ac:dyDescent="0.25">
      <c r="D3444" s="145"/>
    </row>
    <row r="3445" spans="4:4" x14ac:dyDescent="0.25">
      <c r="D3445" s="145"/>
    </row>
    <row r="3446" spans="4:4" x14ac:dyDescent="0.25">
      <c r="D3446" s="145"/>
    </row>
    <row r="3447" spans="4:4" x14ac:dyDescent="0.25">
      <c r="D3447" s="145"/>
    </row>
    <row r="3448" spans="4:4" x14ac:dyDescent="0.25">
      <c r="D3448" s="145"/>
    </row>
    <row r="3449" spans="4:4" x14ac:dyDescent="0.25">
      <c r="D3449" s="145"/>
    </row>
    <row r="3450" spans="4:4" x14ac:dyDescent="0.25">
      <c r="D3450" s="145"/>
    </row>
    <row r="3451" spans="4:4" x14ac:dyDescent="0.25">
      <c r="D3451" s="145"/>
    </row>
    <row r="3452" spans="4:4" x14ac:dyDescent="0.25">
      <c r="D3452" s="145"/>
    </row>
    <row r="3453" spans="4:4" x14ac:dyDescent="0.25">
      <c r="D3453" s="145"/>
    </row>
    <row r="3454" spans="4:4" x14ac:dyDescent="0.25">
      <c r="D3454" s="145"/>
    </row>
    <row r="3455" spans="4:4" x14ac:dyDescent="0.25">
      <c r="D3455" s="145"/>
    </row>
    <row r="3456" spans="4:4" x14ac:dyDescent="0.25">
      <c r="D3456" s="145"/>
    </row>
    <row r="3457" spans="4:4" x14ac:dyDescent="0.25">
      <c r="D3457" s="145"/>
    </row>
    <row r="3458" spans="4:4" x14ac:dyDescent="0.25">
      <c r="D3458" s="145"/>
    </row>
    <row r="3459" spans="4:4" x14ac:dyDescent="0.25">
      <c r="D3459" s="145"/>
    </row>
    <row r="3460" spans="4:4" x14ac:dyDescent="0.25">
      <c r="D3460" s="145"/>
    </row>
    <row r="3461" spans="4:4" x14ac:dyDescent="0.25">
      <c r="D3461" s="145"/>
    </row>
    <row r="3462" spans="4:4" x14ac:dyDescent="0.25">
      <c r="D3462" s="145"/>
    </row>
    <row r="3463" spans="4:4" x14ac:dyDescent="0.25">
      <c r="D3463" s="145"/>
    </row>
    <row r="3464" spans="4:4" x14ac:dyDescent="0.25">
      <c r="D3464" s="145"/>
    </row>
    <row r="3465" spans="4:4" x14ac:dyDescent="0.25">
      <c r="D3465" s="145"/>
    </row>
    <row r="3466" spans="4:4" x14ac:dyDescent="0.25">
      <c r="D3466" s="145"/>
    </row>
    <row r="3467" spans="4:4" x14ac:dyDescent="0.25">
      <c r="D3467" s="145"/>
    </row>
    <row r="3468" spans="4:4" x14ac:dyDescent="0.25">
      <c r="D3468" s="145"/>
    </row>
    <row r="3469" spans="4:4" x14ac:dyDescent="0.25">
      <c r="D3469" s="145"/>
    </row>
    <row r="3470" spans="4:4" x14ac:dyDescent="0.25">
      <c r="D3470" s="145"/>
    </row>
    <row r="3471" spans="4:4" x14ac:dyDescent="0.25">
      <c r="D3471" s="145"/>
    </row>
    <row r="3472" spans="4:4" x14ac:dyDescent="0.25">
      <c r="D3472" s="145"/>
    </row>
    <row r="3473" spans="4:4" x14ac:dyDescent="0.25">
      <c r="D3473" s="145"/>
    </row>
    <row r="3474" spans="4:4" x14ac:dyDescent="0.25">
      <c r="D3474" s="145"/>
    </row>
    <row r="3475" spans="4:4" x14ac:dyDescent="0.25">
      <c r="D3475" s="145"/>
    </row>
    <row r="3476" spans="4:4" x14ac:dyDescent="0.25">
      <c r="D3476" s="145"/>
    </row>
    <row r="3477" spans="4:4" x14ac:dyDescent="0.25">
      <c r="D3477" s="145"/>
    </row>
    <row r="3478" spans="4:4" x14ac:dyDescent="0.25">
      <c r="D3478" s="145"/>
    </row>
    <row r="3479" spans="4:4" x14ac:dyDescent="0.25">
      <c r="D3479" s="145"/>
    </row>
    <row r="3480" spans="4:4" x14ac:dyDescent="0.25">
      <c r="D3480" s="145"/>
    </row>
    <row r="3481" spans="4:4" x14ac:dyDescent="0.25">
      <c r="D3481" s="145"/>
    </row>
    <row r="3482" spans="4:4" x14ac:dyDescent="0.25">
      <c r="D3482" s="145"/>
    </row>
    <row r="3483" spans="4:4" x14ac:dyDescent="0.25">
      <c r="D3483" s="145"/>
    </row>
    <row r="3484" spans="4:4" x14ac:dyDescent="0.25">
      <c r="D3484" s="145"/>
    </row>
    <row r="3485" spans="4:4" x14ac:dyDescent="0.25">
      <c r="D3485" s="145"/>
    </row>
    <row r="3486" spans="4:4" x14ac:dyDescent="0.25">
      <c r="D3486" s="145"/>
    </row>
    <row r="3487" spans="4:4" x14ac:dyDescent="0.25">
      <c r="D3487" s="145"/>
    </row>
    <row r="3488" spans="4:4" x14ac:dyDescent="0.25">
      <c r="D3488" s="145"/>
    </row>
    <row r="3489" spans="4:4" x14ac:dyDescent="0.25">
      <c r="D3489" s="145"/>
    </row>
    <row r="3490" spans="4:4" x14ac:dyDescent="0.25">
      <c r="D3490" s="145"/>
    </row>
    <row r="3491" spans="4:4" x14ac:dyDescent="0.25">
      <c r="D3491" s="145"/>
    </row>
    <row r="3492" spans="4:4" x14ac:dyDescent="0.25">
      <c r="D3492" s="145"/>
    </row>
    <row r="3493" spans="4:4" x14ac:dyDescent="0.25">
      <c r="D3493" s="145"/>
    </row>
    <row r="3494" spans="4:4" x14ac:dyDescent="0.25">
      <c r="D3494" s="145"/>
    </row>
    <row r="3495" spans="4:4" x14ac:dyDescent="0.25">
      <c r="D3495" s="145"/>
    </row>
    <row r="3496" spans="4:4" x14ac:dyDescent="0.25">
      <c r="D3496" s="145"/>
    </row>
    <row r="3497" spans="4:4" x14ac:dyDescent="0.25">
      <c r="D3497" s="145"/>
    </row>
    <row r="3498" spans="4:4" x14ac:dyDescent="0.25">
      <c r="D3498" s="145"/>
    </row>
    <row r="3499" spans="4:4" x14ac:dyDescent="0.25">
      <c r="D3499" s="145"/>
    </row>
    <row r="3500" spans="4:4" x14ac:dyDescent="0.25">
      <c r="D3500" s="145"/>
    </row>
    <row r="3501" spans="4:4" x14ac:dyDescent="0.25">
      <c r="D3501" s="145"/>
    </row>
    <row r="3502" spans="4:4" x14ac:dyDescent="0.25">
      <c r="D3502" s="145"/>
    </row>
    <row r="3503" spans="4:4" x14ac:dyDescent="0.25">
      <c r="D3503" s="145"/>
    </row>
    <row r="3504" spans="4:4" x14ac:dyDescent="0.25">
      <c r="D3504" s="145"/>
    </row>
    <row r="3505" spans="4:4" x14ac:dyDescent="0.25">
      <c r="D3505" s="145"/>
    </row>
    <row r="3506" spans="4:4" x14ac:dyDescent="0.25">
      <c r="D3506" s="145"/>
    </row>
    <row r="3507" spans="4:4" x14ac:dyDescent="0.25">
      <c r="D3507" s="145"/>
    </row>
    <row r="3508" spans="4:4" x14ac:dyDescent="0.25">
      <c r="D3508" s="145"/>
    </row>
    <row r="3509" spans="4:4" x14ac:dyDescent="0.25">
      <c r="D3509" s="145"/>
    </row>
    <row r="3510" spans="4:4" x14ac:dyDescent="0.25">
      <c r="D3510" s="145"/>
    </row>
    <row r="3511" spans="4:4" x14ac:dyDescent="0.25">
      <c r="D3511" s="145"/>
    </row>
    <row r="3512" spans="4:4" x14ac:dyDescent="0.25">
      <c r="D3512" s="145"/>
    </row>
    <row r="3513" spans="4:4" x14ac:dyDescent="0.25">
      <c r="D3513" s="145"/>
    </row>
    <row r="3514" spans="4:4" x14ac:dyDescent="0.25">
      <c r="D3514" s="145"/>
    </row>
    <row r="3515" spans="4:4" x14ac:dyDescent="0.25">
      <c r="D3515" s="145"/>
    </row>
    <row r="3516" spans="4:4" x14ac:dyDescent="0.25">
      <c r="D3516" s="145"/>
    </row>
    <row r="3517" spans="4:4" x14ac:dyDescent="0.25">
      <c r="D3517" s="145"/>
    </row>
    <row r="3518" spans="4:4" x14ac:dyDescent="0.25">
      <c r="D3518" s="145"/>
    </row>
    <row r="3519" spans="4:4" x14ac:dyDescent="0.25">
      <c r="D3519" s="145"/>
    </row>
    <row r="3520" spans="4:4" x14ac:dyDescent="0.25">
      <c r="D3520" s="145"/>
    </row>
    <row r="3521" spans="4:4" x14ac:dyDescent="0.25">
      <c r="D3521" s="145"/>
    </row>
    <row r="3522" spans="4:4" x14ac:dyDescent="0.25">
      <c r="D3522" s="145"/>
    </row>
    <row r="3523" spans="4:4" x14ac:dyDescent="0.25">
      <c r="D3523" s="145"/>
    </row>
    <row r="3524" spans="4:4" x14ac:dyDescent="0.25">
      <c r="D3524" s="145"/>
    </row>
    <row r="3525" spans="4:4" x14ac:dyDescent="0.25">
      <c r="D3525" s="145"/>
    </row>
    <row r="3526" spans="4:4" x14ac:dyDescent="0.25">
      <c r="D3526" s="145"/>
    </row>
    <row r="3527" spans="4:4" x14ac:dyDescent="0.25">
      <c r="D3527" s="145"/>
    </row>
    <row r="3528" spans="4:4" x14ac:dyDescent="0.25">
      <c r="D3528" s="145"/>
    </row>
    <row r="3529" spans="4:4" x14ac:dyDescent="0.25">
      <c r="D3529" s="145"/>
    </row>
    <row r="3530" spans="4:4" x14ac:dyDescent="0.25">
      <c r="D3530" s="145"/>
    </row>
    <row r="3531" spans="4:4" x14ac:dyDescent="0.25">
      <c r="D3531" s="145"/>
    </row>
    <row r="3532" spans="4:4" x14ac:dyDescent="0.25">
      <c r="D3532" s="145"/>
    </row>
    <row r="3533" spans="4:4" x14ac:dyDescent="0.25">
      <c r="D3533" s="145"/>
    </row>
    <row r="3534" spans="4:4" x14ac:dyDescent="0.25">
      <c r="D3534" s="145"/>
    </row>
    <row r="3535" spans="4:4" x14ac:dyDescent="0.25">
      <c r="D3535" s="145"/>
    </row>
    <row r="3536" spans="4:4" x14ac:dyDescent="0.25">
      <c r="D3536" s="145"/>
    </row>
    <row r="3537" spans="4:4" x14ac:dyDescent="0.25">
      <c r="D3537" s="145"/>
    </row>
    <row r="3538" spans="4:4" x14ac:dyDescent="0.25">
      <c r="D3538" s="145"/>
    </row>
    <row r="3539" spans="4:4" x14ac:dyDescent="0.25">
      <c r="D3539" s="145"/>
    </row>
    <row r="3540" spans="4:4" x14ac:dyDescent="0.25">
      <c r="D3540" s="145"/>
    </row>
    <row r="3541" spans="4:4" x14ac:dyDescent="0.25">
      <c r="D3541" s="145"/>
    </row>
    <row r="3542" spans="4:4" x14ac:dyDescent="0.25">
      <c r="D3542" s="145"/>
    </row>
    <row r="3543" spans="4:4" x14ac:dyDescent="0.25">
      <c r="D3543" s="145"/>
    </row>
    <row r="3544" spans="4:4" x14ac:dyDescent="0.25">
      <c r="D3544" s="145"/>
    </row>
    <row r="3545" spans="4:4" x14ac:dyDescent="0.25">
      <c r="D3545" s="145"/>
    </row>
    <row r="3546" spans="4:4" x14ac:dyDescent="0.25">
      <c r="D3546" s="145"/>
    </row>
    <row r="3547" spans="4:4" x14ac:dyDescent="0.25">
      <c r="D3547" s="145"/>
    </row>
    <row r="3548" spans="4:4" x14ac:dyDescent="0.25">
      <c r="D3548" s="145"/>
    </row>
    <row r="3549" spans="4:4" x14ac:dyDescent="0.25">
      <c r="D3549" s="145"/>
    </row>
    <row r="3550" spans="4:4" x14ac:dyDescent="0.25">
      <c r="D3550" s="145"/>
    </row>
    <row r="3551" spans="4:4" x14ac:dyDescent="0.25">
      <c r="D3551" s="145"/>
    </row>
    <row r="3552" spans="4:4" x14ac:dyDescent="0.25">
      <c r="D3552" s="145"/>
    </row>
    <row r="3553" spans="4:4" x14ac:dyDescent="0.25">
      <c r="D3553" s="145"/>
    </row>
    <row r="3554" spans="4:4" x14ac:dyDescent="0.25">
      <c r="D3554" s="145"/>
    </row>
    <row r="3555" spans="4:4" x14ac:dyDescent="0.25">
      <c r="D3555" s="145"/>
    </row>
    <row r="3556" spans="4:4" x14ac:dyDescent="0.25">
      <c r="D3556" s="145"/>
    </row>
    <row r="3557" spans="4:4" x14ac:dyDescent="0.25">
      <c r="D3557" s="145"/>
    </row>
    <row r="3558" spans="4:4" x14ac:dyDescent="0.25">
      <c r="D3558" s="145"/>
    </row>
    <row r="3559" spans="4:4" x14ac:dyDescent="0.25">
      <c r="D3559" s="145"/>
    </row>
    <row r="3560" spans="4:4" x14ac:dyDescent="0.25">
      <c r="D3560" s="145"/>
    </row>
    <row r="3561" spans="4:4" x14ac:dyDescent="0.25">
      <c r="D3561" s="145"/>
    </row>
    <row r="3562" spans="4:4" x14ac:dyDescent="0.25">
      <c r="D3562" s="145"/>
    </row>
    <row r="3563" spans="4:4" x14ac:dyDescent="0.25">
      <c r="D3563" s="145"/>
    </row>
    <row r="3564" spans="4:4" x14ac:dyDescent="0.25">
      <c r="D3564" s="145"/>
    </row>
    <row r="3565" spans="4:4" x14ac:dyDescent="0.25">
      <c r="D3565" s="145"/>
    </row>
    <row r="3566" spans="4:4" x14ac:dyDescent="0.25">
      <c r="D3566" s="145"/>
    </row>
    <row r="3567" spans="4:4" x14ac:dyDescent="0.25">
      <c r="D3567" s="145"/>
    </row>
    <row r="3568" spans="4:4" x14ac:dyDescent="0.25">
      <c r="D3568" s="145"/>
    </row>
    <row r="3569" spans="4:4" x14ac:dyDescent="0.25">
      <c r="D3569" s="145"/>
    </row>
    <row r="3570" spans="4:4" x14ac:dyDescent="0.25">
      <c r="D3570" s="145"/>
    </row>
    <row r="3571" spans="4:4" x14ac:dyDescent="0.25">
      <c r="D3571" s="145"/>
    </row>
    <row r="3572" spans="4:4" x14ac:dyDescent="0.25">
      <c r="D3572" s="145"/>
    </row>
    <row r="3573" spans="4:4" x14ac:dyDescent="0.25">
      <c r="D3573" s="145"/>
    </row>
    <row r="3574" spans="4:4" x14ac:dyDescent="0.25">
      <c r="D3574" s="145"/>
    </row>
    <row r="3575" spans="4:4" x14ac:dyDescent="0.25">
      <c r="D3575" s="145"/>
    </row>
    <row r="3576" spans="4:4" x14ac:dyDescent="0.25">
      <c r="D3576" s="145"/>
    </row>
    <row r="3577" spans="4:4" x14ac:dyDescent="0.25">
      <c r="D3577" s="145"/>
    </row>
    <row r="3578" spans="4:4" x14ac:dyDescent="0.25">
      <c r="D3578" s="145"/>
    </row>
    <row r="3579" spans="4:4" x14ac:dyDescent="0.25">
      <c r="D3579" s="145"/>
    </row>
    <row r="3580" spans="4:4" x14ac:dyDescent="0.25">
      <c r="D3580" s="145"/>
    </row>
    <row r="3581" spans="4:4" x14ac:dyDescent="0.25">
      <c r="D3581" s="145"/>
    </row>
    <row r="3582" spans="4:4" x14ac:dyDescent="0.25">
      <c r="D3582" s="145"/>
    </row>
    <row r="3583" spans="4:4" x14ac:dyDescent="0.25">
      <c r="D3583" s="145"/>
    </row>
    <row r="3584" spans="4:4" x14ac:dyDescent="0.25">
      <c r="D3584" s="145"/>
    </row>
    <row r="3585" spans="4:4" x14ac:dyDescent="0.25">
      <c r="D3585" s="145"/>
    </row>
    <row r="3586" spans="4:4" x14ac:dyDescent="0.25">
      <c r="D3586" s="145"/>
    </row>
    <row r="3587" spans="4:4" x14ac:dyDescent="0.25">
      <c r="D3587" s="145"/>
    </row>
    <row r="3588" spans="4:4" x14ac:dyDescent="0.25">
      <c r="D3588" s="145"/>
    </row>
    <row r="3589" spans="4:4" x14ac:dyDescent="0.25">
      <c r="D3589" s="145"/>
    </row>
    <row r="3590" spans="4:4" x14ac:dyDescent="0.25">
      <c r="D3590" s="145"/>
    </row>
    <row r="3591" spans="4:4" x14ac:dyDescent="0.25">
      <c r="D3591" s="145"/>
    </row>
    <row r="3592" spans="4:4" x14ac:dyDescent="0.25">
      <c r="D3592" s="145"/>
    </row>
    <row r="3593" spans="4:4" x14ac:dyDescent="0.25">
      <c r="D3593" s="145"/>
    </row>
    <row r="3594" spans="4:4" x14ac:dyDescent="0.25">
      <c r="D3594" s="145"/>
    </row>
    <row r="3595" spans="4:4" x14ac:dyDescent="0.25">
      <c r="D3595" s="145"/>
    </row>
    <row r="3596" spans="4:4" x14ac:dyDescent="0.25">
      <c r="D3596" s="145"/>
    </row>
    <row r="3597" spans="4:4" x14ac:dyDescent="0.25">
      <c r="D3597" s="145"/>
    </row>
    <row r="3598" spans="4:4" x14ac:dyDescent="0.25">
      <c r="D3598" s="145"/>
    </row>
    <row r="3599" spans="4:4" x14ac:dyDescent="0.25">
      <c r="D3599" s="145"/>
    </row>
    <row r="3600" spans="4:4" x14ac:dyDescent="0.25">
      <c r="D3600" s="145"/>
    </row>
    <row r="3601" spans="4:4" x14ac:dyDescent="0.25">
      <c r="D3601" s="145"/>
    </row>
    <row r="3602" spans="4:4" x14ac:dyDescent="0.25">
      <c r="D3602" s="145"/>
    </row>
    <row r="3603" spans="4:4" x14ac:dyDescent="0.25">
      <c r="D3603" s="145"/>
    </row>
    <row r="3604" spans="4:4" x14ac:dyDescent="0.25">
      <c r="D3604" s="145"/>
    </row>
    <row r="3605" spans="4:4" x14ac:dyDescent="0.25">
      <c r="D3605" s="145"/>
    </row>
    <row r="3606" spans="4:4" x14ac:dyDescent="0.25">
      <c r="D3606" s="145"/>
    </row>
    <row r="3607" spans="4:4" x14ac:dyDescent="0.25">
      <c r="D3607" s="145"/>
    </row>
    <row r="3608" spans="4:4" x14ac:dyDescent="0.25">
      <c r="D3608" s="145"/>
    </row>
    <row r="3609" spans="4:4" x14ac:dyDescent="0.25">
      <c r="D3609" s="145"/>
    </row>
    <row r="3610" spans="4:4" x14ac:dyDescent="0.25">
      <c r="D3610" s="145"/>
    </row>
    <row r="3611" spans="4:4" x14ac:dyDescent="0.25">
      <c r="D3611" s="145"/>
    </row>
    <row r="3612" spans="4:4" x14ac:dyDescent="0.25">
      <c r="D3612" s="145"/>
    </row>
    <row r="3613" spans="4:4" x14ac:dyDescent="0.25">
      <c r="D3613" s="145"/>
    </row>
    <row r="3614" spans="4:4" x14ac:dyDescent="0.25">
      <c r="D3614" s="145"/>
    </row>
    <row r="3615" spans="4:4" x14ac:dyDescent="0.25">
      <c r="D3615" s="145"/>
    </row>
    <row r="3616" spans="4:4" x14ac:dyDescent="0.25">
      <c r="D3616" s="145"/>
    </row>
    <row r="3617" spans="4:4" x14ac:dyDescent="0.25">
      <c r="D3617" s="145"/>
    </row>
    <row r="3618" spans="4:4" x14ac:dyDescent="0.25">
      <c r="D3618" s="145"/>
    </row>
    <row r="3619" spans="4:4" x14ac:dyDescent="0.25">
      <c r="D3619" s="145"/>
    </row>
    <row r="3620" spans="4:4" x14ac:dyDescent="0.25">
      <c r="D3620" s="145"/>
    </row>
    <row r="3621" spans="4:4" x14ac:dyDescent="0.25">
      <c r="D3621" s="145"/>
    </row>
    <row r="3622" spans="4:4" x14ac:dyDescent="0.25">
      <c r="D3622" s="145"/>
    </row>
    <row r="3623" spans="4:4" x14ac:dyDescent="0.25">
      <c r="D3623" s="145"/>
    </row>
    <row r="3624" spans="4:4" x14ac:dyDescent="0.25">
      <c r="D3624" s="145"/>
    </row>
    <row r="3625" spans="4:4" x14ac:dyDescent="0.25">
      <c r="D3625" s="145"/>
    </row>
    <row r="3626" spans="4:4" x14ac:dyDescent="0.25">
      <c r="D3626" s="145"/>
    </row>
    <row r="3627" spans="4:4" x14ac:dyDescent="0.25">
      <c r="D3627" s="145"/>
    </row>
    <row r="3628" spans="4:4" x14ac:dyDescent="0.25">
      <c r="D3628" s="145"/>
    </row>
    <row r="3629" spans="4:4" x14ac:dyDescent="0.25">
      <c r="D3629" s="145"/>
    </row>
    <row r="3630" spans="4:4" x14ac:dyDescent="0.25">
      <c r="D3630" s="145"/>
    </row>
    <row r="3631" spans="4:4" x14ac:dyDescent="0.25">
      <c r="D3631" s="145"/>
    </row>
    <row r="3632" spans="4:4" x14ac:dyDescent="0.25">
      <c r="D3632" s="145"/>
    </row>
    <row r="3633" spans="4:4" x14ac:dyDescent="0.25">
      <c r="D3633" s="145"/>
    </row>
    <row r="3634" spans="4:4" x14ac:dyDescent="0.25">
      <c r="D3634" s="145"/>
    </row>
    <row r="3635" spans="4:4" x14ac:dyDescent="0.25">
      <c r="D3635" s="145"/>
    </row>
    <row r="3636" spans="4:4" x14ac:dyDescent="0.25">
      <c r="D3636" s="145"/>
    </row>
    <row r="3637" spans="4:4" x14ac:dyDescent="0.25">
      <c r="D3637" s="145"/>
    </row>
    <row r="3638" spans="4:4" x14ac:dyDescent="0.25">
      <c r="D3638" s="145"/>
    </row>
    <row r="3639" spans="4:4" x14ac:dyDescent="0.25">
      <c r="D3639" s="145"/>
    </row>
    <row r="3640" spans="4:4" x14ac:dyDescent="0.25">
      <c r="D3640" s="145"/>
    </row>
    <row r="3641" spans="4:4" x14ac:dyDescent="0.25">
      <c r="D3641" s="145"/>
    </row>
    <row r="3642" spans="4:4" x14ac:dyDescent="0.25">
      <c r="D3642" s="145"/>
    </row>
    <row r="3643" spans="4:4" x14ac:dyDescent="0.25">
      <c r="D3643" s="145"/>
    </row>
    <row r="3644" spans="4:4" x14ac:dyDescent="0.25">
      <c r="D3644" s="145"/>
    </row>
    <row r="3645" spans="4:4" x14ac:dyDescent="0.25">
      <c r="D3645" s="145"/>
    </row>
    <row r="3646" spans="4:4" x14ac:dyDescent="0.25">
      <c r="D3646" s="145"/>
    </row>
    <row r="3647" spans="4:4" x14ac:dyDescent="0.25">
      <c r="D3647" s="145"/>
    </row>
    <row r="3648" spans="4:4" x14ac:dyDescent="0.25">
      <c r="D3648" s="145"/>
    </row>
    <row r="3649" spans="4:4" x14ac:dyDescent="0.25">
      <c r="D3649" s="145"/>
    </row>
    <row r="3650" spans="4:4" x14ac:dyDescent="0.25">
      <c r="D3650" s="145"/>
    </row>
    <row r="3651" spans="4:4" x14ac:dyDescent="0.25">
      <c r="D3651" s="145"/>
    </row>
    <row r="3652" spans="4:4" x14ac:dyDescent="0.25">
      <c r="D3652" s="145"/>
    </row>
    <row r="3653" spans="4:4" x14ac:dyDescent="0.25">
      <c r="D3653" s="145"/>
    </row>
    <row r="3654" spans="4:4" x14ac:dyDescent="0.25">
      <c r="D3654" s="145"/>
    </row>
    <row r="3655" spans="4:4" x14ac:dyDescent="0.25">
      <c r="D3655" s="145"/>
    </row>
    <row r="3656" spans="4:4" x14ac:dyDescent="0.25">
      <c r="D3656" s="145"/>
    </row>
    <row r="3657" spans="4:4" x14ac:dyDescent="0.25">
      <c r="D3657" s="145"/>
    </row>
    <row r="3658" spans="4:4" x14ac:dyDescent="0.25">
      <c r="D3658" s="145"/>
    </row>
    <row r="3659" spans="4:4" x14ac:dyDescent="0.25">
      <c r="D3659" s="145"/>
    </row>
    <row r="3660" spans="4:4" x14ac:dyDescent="0.25">
      <c r="D3660" s="145"/>
    </row>
    <row r="3661" spans="4:4" x14ac:dyDescent="0.25">
      <c r="D3661" s="145"/>
    </row>
    <row r="3662" spans="4:4" x14ac:dyDescent="0.25">
      <c r="D3662" s="145"/>
    </row>
    <row r="3663" spans="4:4" x14ac:dyDescent="0.25">
      <c r="D3663" s="145"/>
    </row>
    <row r="3664" spans="4:4" x14ac:dyDescent="0.25">
      <c r="D3664" s="145"/>
    </row>
    <row r="3665" spans="4:4" x14ac:dyDescent="0.25">
      <c r="D3665" s="145"/>
    </row>
    <row r="3666" spans="4:4" x14ac:dyDescent="0.25">
      <c r="D3666" s="145"/>
    </row>
    <row r="3667" spans="4:4" x14ac:dyDescent="0.25">
      <c r="D3667" s="145"/>
    </row>
    <row r="3668" spans="4:4" x14ac:dyDescent="0.25">
      <c r="D3668" s="145"/>
    </row>
    <row r="3669" spans="4:4" x14ac:dyDescent="0.25">
      <c r="D3669" s="145"/>
    </row>
    <row r="3670" spans="4:4" x14ac:dyDescent="0.25">
      <c r="D3670" s="145"/>
    </row>
    <row r="3671" spans="4:4" x14ac:dyDescent="0.25">
      <c r="D3671" s="145"/>
    </row>
    <row r="3672" spans="4:4" x14ac:dyDescent="0.25">
      <c r="D3672" s="145"/>
    </row>
    <row r="3673" spans="4:4" x14ac:dyDescent="0.25">
      <c r="D3673" s="145"/>
    </row>
    <row r="3674" spans="4:4" x14ac:dyDescent="0.25">
      <c r="D3674" s="145"/>
    </row>
    <row r="3675" spans="4:4" x14ac:dyDescent="0.25">
      <c r="D3675" s="145"/>
    </row>
    <row r="3676" spans="4:4" x14ac:dyDescent="0.25">
      <c r="D3676" s="145"/>
    </row>
    <row r="3677" spans="4:4" x14ac:dyDescent="0.25">
      <c r="D3677" s="145"/>
    </row>
    <row r="3678" spans="4:4" x14ac:dyDescent="0.25">
      <c r="D3678" s="145"/>
    </row>
    <row r="3679" spans="4:4" x14ac:dyDescent="0.25">
      <c r="D3679" s="145"/>
    </row>
    <row r="3680" spans="4:4" x14ac:dyDescent="0.25">
      <c r="D3680" s="145"/>
    </row>
    <row r="3681" spans="4:4" x14ac:dyDescent="0.25">
      <c r="D3681" s="145"/>
    </row>
    <row r="3682" spans="4:4" x14ac:dyDescent="0.25">
      <c r="D3682" s="145"/>
    </row>
    <row r="3683" spans="4:4" x14ac:dyDescent="0.25">
      <c r="D3683" s="145"/>
    </row>
    <row r="3684" spans="4:4" x14ac:dyDescent="0.25">
      <c r="D3684" s="145"/>
    </row>
    <row r="3685" spans="4:4" x14ac:dyDescent="0.25">
      <c r="D3685" s="145"/>
    </row>
    <row r="3686" spans="4:4" x14ac:dyDescent="0.25">
      <c r="D3686" s="145"/>
    </row>
    <row r="3687" spans="4:4" x14ac:dyDescent="0.25">
      <c r="D3687" s="145"/>
    </row>
    <row r="3688" spans="4:4" x14ac:dyDescent="0.25">
      <c r="D3688" s="145"/>
    </row>
    <row r="3689" spans="4:4" x14ac:dyDescent="0.25">
      <c r="D3689" s="145"/>
    </row>
    <row r="3690" spans="4:4" x14ac:dyDescent="0.25">
      <c r="D3690" s="145"/>
    </row>
    <row r="3691" spans="4:4" x14ac:dyDescent="0.25">
      <c r="D3691" s="145"/>
    </row>
    <row r="3692" spans="4:4" x14ac:dyDescent="0.25">
      <c r="D3692" s="145"/>
    </row>
    <row r="3693" spans="4:4" x14ac:dyDescent="0.25">
      <c r="D3693" s="145"/>
    </row>
    <row r="3694" spans="4:4" x14ac:dyDescent="0.25">
      <c r="D3694" s="145"/>
    </row>
    <row r="3695" spans="4:4" x14ac:dyDescent="0.25">
      <c r="D3695" s="145"/>
    </row>
    <row r="3696" spans="4:4" x14ac:dyDescent="0.25">
      <c r="D3696" s="145"/>
    </row>
    <row r="3697" spans="4:4" x14ac:dyDescent="0.25">
      <c r="D3697" s="145"/>
    </row>
    <row r="3698" spans="4:4" x14ac:dyDescent="0.25">
      <c r="D3698" s="145"/>
    </row>
    <row r="3699" spans="4:4" x14ac:dyDescent="0.25">
      <c r="D3699" s="145"/>
    </row>
    <row r="3700" spans="4:4" x14ac:dyDescent="0.25">
      <c r="D3700" s="145"/>
    </row>
    <row r="3701" spans="4:4" x14ac:dyDescent="0.25">
      <c r="D3701" s="145"/>
    </row>
    <row r="3702" spans="4:4" x14ac:dyDescent="0.25">
      <c r="D3702" s="145"/>
    </row>
    <row r="3703" spans="4:4" x14ac:dyDescent="0.25">
      <c r="D3703" s="145"/>
    </row>
    <row r="3704" spans="4:4" x14ac:dyDescent="0.25">
      <c r="D3704" s="145"/>
    </row>
    <row r="3705" spans="4:4" x14ac:dyDescent="0.25">
      <c r="D3705" s="145"/>
    </row>
    <row r="3706" spans="4:4" x14ac:dyDescent="0.25">
      <c r="D3706" s="145"/>
    </row>
    <row r="3707" spans="4:4" x14ac:dyDescent="0.25">
      <c r="D3707" s="145"/>
    </row>
    <row r="3708" spans="4:4" x14ac:dyDescent="0.25">
      <c r="D3708" s="145"/>
    </row>
    <row r="3709" spans="4:4" x14ac:dyDescent="0.25">
      <c r="D3709" s="145"/>
    </row>
    <row r="3710" spans="4:4" x14ac:dyDescent="0.25">
      <c r="D3710" s="145"/>
    </row>
    <row r="3711" spans="4:4" x14ac:dyDescent="0.25">
      <c r="D3711" s="145"/>
    </row>
    <row r="3712" spans="4:4" x14ac:dyDescent="0.25">
      <c r="D3712" s="145"/>
    </row>
    <row r="3713" spans="4:4" x14ac:dyDescent="0.25">
      <c r="D3713" s="145"/>
    </row>
    <row r="3714" spans="4:4" x14ac:dyDescent="0.25">
      <c r="D3714" s="145"/>
    </row>
    <row r="3715" spans="4:4" x14ac:dyDescent="0.25">
      <c r="D3715" s="145"/>
    </row>
    <row r="3716" spans="4:4" x14ac:dyDescent="0.25">
      <c r="D3716" s="145"/>
    </row>
    <row r="3717" spans="4:4" x14ac:dyDescent="0.25">
      <c r="D3717" s="145"/>
    </row>
    <row r="3718" spans="4:4" x14ac:dyDescent="0.25">
      <c r="D3718" s="145"/>
    </row>
    <row r="3719" spans="4:4" x14ac:dyDescent="0.25">
      <c r="D3719" s="145"/>
    </row>
    <row r="3720" spans="4:4" x14ac:dyDescent="0.25">
      <c r="D3720" s="145"/>
    </row>
    <row r="3721" spans="4:4" x14ac:dyDescent="0.25">
      <c r="D3721" s="145"/>
    </row>
    <row r="3722" spans="4:4" x14ac:dyDescent="0.25">
      <c r="D3722" s="145"/>
    </row>
    <row r="3723" spans="4:4" x14ac:dyDescent="0.25">
      <c r="D3723" s="145"/>
    </row>
    <row r="3724" spans="4:4" x14ac:dyDescent="0.25">
      <c r="D3724" s="145"/>
    </row>
    <row r="3725" spans="4:4" x14ac:dyDescent="0.25">
      <c r="D3725" s="145"/>
    </row>
    <row r="3726" spans="4:4" x14ac:dyDescent="0.25">
      <c r="D3726" s="145"/>
    </row>
    <row r="3727" spans="4:4" x14ac:dyDescent="0.25">
      <c r="D3727" s="145"/>
    </row>
    <row r="3728" spans="4:4" x14ac:dyDescent="0.25">
      <c r="D3728" s="145"/>
    </row>
    <row r="3729" spans="4:4" x14ac:dyDescent="0.25">
      <c r="D3729" s="145"/>
    </row>
    <row r="3730" spans="4:4" x14ac:dyDescent="0.25">
      <c r="D3730" s="145"/>
    </row>
    <row r="3731" spans="4:4" x14ac:dyDescent="0.25">
      <c r="D3731" s="145"/>
    </row>
    <row r="3732" spans="4:4" x14ac:dyDescent="0.25">
      <c r="D3732" s="145"/>
    </row>
    <row r="3733" spans="4:4" x14ac:dyDescent="0.25">
      <c r="D3733" s="145"/>
    </row>
    <row r="3734" spans="4:4" x14ac:dyDescent="0.25">
      <c r="D3734" s="145"/>
    </row>
    <row r="3735" spans="4:4" x14ac:dyDescent="0.25">
      <c r="D3735" s="145"/>
    </row>
    <row r="3736" spans="4:4" x14ac:dyDescent="0.25">
      <c r="D3736" s="145"/>
    </row>
    <row r="3737" spans="4:4" x14ac:dyDescent="0.25">
      <c r="D3737" s="145"/>
    </row>
    <row r="3738" spans="4:4" x14ac:dyDescent="0.25">
      <c r="D3738" s="145"/>
    </row>
    <row r="3739" spans="4:4" x14ac:dyDescent="0.25">
      <c r="D3739" s="145"/>
    </row>
    <row r="3740" spans="4:4" x14ac:dyDescent="0.25">
      <c r="D3740" s="145"/>
    </row>
    <row r="3741" spans="4:4" x14ac:dyDescent="0.25">
      <c r="D3741" s="145"/>
    </row>
    <row r="3742" spans="4:4" x14ac:dyDescent="0.25">
      <c r="D3742" s="145"/>
    </row>
    <row r="3743" spans="4:4" x14ac:dyDescent="0.25">
      <c r="D3743" s="145"/>
    </row>
    <row r="3744" spans="4:4" x14ac:dyDescent="0.25">
      <c r="D3744" s="145"/>
    </row>
    <row r="3745" spans="4:4" x14ac:dyDescent="0.25">
      <c r="D3745" s="145"/>
    </row>
    <row r="3746" spans="4:4" x14ac:dyDescent="0.25">
      <c r="D3746" s="145"/>
    </row>
    <row r="3747" spans="4:4" x14ac:dyDescent="0.25">
      <c r="D3747" s="145"/>
    </row>
    <row r="3748" spans="4:4" x14ac:dyDescent="0.25">
      <c r="D3748" s="145"/>
    </row>
    <row r="3749" spans="4:4" x14ac:dyDescent="0.25">
      <c r="D3749" s="145"/>
    </row>
    <row r="3750" spans="4:4" x14ac:dyDescent="0.25">
      <c r="D3750" s="145"/>
    </row>
    <row r="3751" spans="4:4" x14ac:dyDescent="0.25">
      <c r="D3751" s="145"/>
    </row>
    <row r="3752" spans="4:4" x14ac:dyDescent="0.25">
      <c r="D3752" s="145"/>
    </row>
    <row r="3753" spans="4:4" x14ac:dyDescent="0.25">
      <c r="D3753" s="145"/>
    </row>
    <row r="3754" spans="4:4" x14ac:dyDescent="0.25">
      <c r="D3754" s="145"/>
    </row>
    <row r="3755" spans="4:4" x14ac:dyDescent="0.25">
      <c r="D3755" s="145"/>
    </row>
    <row r="3756" spans="4:4" x14ac:dyDescent="0.25">
      <c r="D3756" s="145"/>
    </row>
    <row r="3757" spans="4:4" x14ac:dyDescent="0.25">
      <c r="D3757" s="145"/>
    </row>
    <row r="3758" spans="4:4" x14ac:dyDescent="0.25">
      <c r="D3758" s="145"/>
    </row>
    <row r="3759" spans="4:4" x14ac:dyDescent="0.25">
      <c r="D3759" s="145"/>
    </row>
    <row r="3760" spans="4:4" x14ac:dyDescent="0.25">
      <c r="D3760" s="145"/>
    </row>
    <row r="3761" spans="4:4" x14ac:dyDescent="0.25">
      <c r="D3761" s="145"/>
    </row>
    <row r="3762" spans="4:4" x14ac:dyDescent="0.25">
      <c r="D3762" s="145"/>
    </row>
    <row r="3763" spans="4:4" x14ac:dyDescent="0.25">
      <c r="D3763" s="145"/>
    </row>
    <row r="3764" spans="4:4" x14ac:dyDescent="0.25">
      <c r="D3764" s="145"/>
    </row>
    <row r="3765" spans="4:4" x14ac:dyDescent="0.25">
      <c r="D3765" s="145"/>
    </row>
    <row r="3766" spans="4:4" x14ac:dyDescent="0.25">
      <c r="D3766" s="145"/>
    </row>
    <row r="3767" spans="4:4" x14ac:dyDescent="0.25">
      <c r="D3767" s="145"/>
    </row>
    <row r="3768" spans="4:4" x14ac:dyDescent="0.25">
      <c r="D3768" s="145"/>
    </row>
    <row r="3769" spans="4:4" x14ac:dyDescent="0.25">
      <c r="D3769" s="145"/>
    </row>
    <row r="3770" spans="4:4" x14ac:dyDescent="0.25">
      <c r="D3770" s="145"/>
    </row>
    <row r="3771" spans="4:4" x14ac:dyDescent="0.25">
      <c r="D3771" s="145"/>
    </row>
    <row r="3772" spans="4:4" x14ac:dyDescent="0.25">
      <c r="D3772" s="145"/>
    </row>
    <row r="3773" spans="4:4" x14ac:dyDescent="0.25">
      <c r="D3773" s="145"/>
    </row>
    <row r="3774" spans="4:4" x14ac:dyDescent="0.25">
      <c r="D3774" s="145"/>
    </row>
    <row r="3775" spans="4:4" x14ac:dyDescent="0.25">
      <c r="D3775" s="145"/>
    </row>
    <row r="3776" spans="4:4" x14ac:dyDescent="0.25">
      <c r="D3776" s="145"/>
    </row>
    <row r="3777" spans="4:4" x14ac:dyDescent="0.25">
      <c r="D3777" s="145"/>
    </row>
    <row r="3778" spans="4:4" x14ac:dyDescent="0.25">
      <c r="D3778" s="145"/>
    </row>
    <row r="3779" spans="4:4" x14ac:dyDescent="0.25">
      <c r="D3779" s="145"/>
    </row>
    <row r="3780" spans="4:4" x14ac:dyDescent="0.25">
      <c r="D3780" s="145"/>
    </row>
    <row r="3781" spans="4:4" x14ac:dyDescent="0.25">
      <c r="D3781" s="145"/>
    </row>
    <row r="3782" spans="4:4" x14ac:dyDescent="0.25">
      <c r="D3782" s="145"/>
    </row>
    <row r="3783" spans="4:4" x14ac:dyDescent="0.25">
      <c r="D3783" s="145"/>
    </row>
    <row r="3784" spans="4:4" x14ac:dyDescent="0.25">
      <c r="D3784" s="145"/>
    </row>
    <row r="3785" spans="4:4" x14ac:dyDescent="0.25">
      <c r="D3785" s="145"/>
    </row>
    <row r="3786" spans="4:4" x14ac:dyDescent="0.25">
      <c r="D3786" s="145"/>
    </row>
    <row r="3787" spans="4:4" x14ac:dyDescent="0.25">
      <c r="D3787" s="145"/>
    </row>
    <row r="3788" spans="4:4" x14ac:dyDescent="0.25">
      <c r="D3788" s="145"/>
    </row>
    <row r="3789" spans="4:4" x14ac:dyDescent="0.25">
      <c r="D3789" s="145"/>
    </row>
    <row r="3790" spans="4:4" x14ac:dyDescent="0.25">
      <c r="D3790" s="145"/>
    </row>
    <row r="3791" spans="4:4" x14ac:dyDescent="0.25">
      <c r="D3791" s="145"/>
    </row>
    <row r="3792" spans="4:4" x14ac:dyDescent="0.25">
      <c r="D3792" s="145"/>
    </row>
    <row r="3793" spans="4:4" x14ac:dyDescent="0.25">
      <c r="D3793" s="145"/>
    </row>
    <row r="3794" spans="4:4" x14ac:dyDescent="0.25">
      <c r="D3794" s="145"/>
    </row>
    <row r="3795" spans="4:4" x14ac:dyDescent="0.25">
      <c r="D3795" s="145"/>
    </row>
    <row r="3796" spans="4:4" x14ac:dyDescent="0.25">
      <c r="D3796" s="145"/>
    </row>
    <row r="3797" spans="4:4" x14ac:dyDescent="0.25">
      <c r="D3797" s="145"/>
    </row>
    <row r="3798" spans="4:4" x14ac:dyDescent="0.25">
      <c r="D3798" s="145"/>
    </row>
    <row r="3799" spans="4:4" x14ac:dyDescent="0.25">
      <c r="D3799" s="145"/>
    </row>
    <row r="3800" spans="4:4" x14ac:dyDescent="0.25">
      <c r="D3800" s="145"/>
    </row>
    <row r="3801" spans="4:4" x14ac:dyDescent="0.25">
      <c r="D3801" s="145"/>
    </row>
    <row r="3802" spans="4:4" x14ac:dyDescent="0.25">
      <c r="D3802" s="145"/>
    </row>
    <row r="3803" spans="4:4" x14ac:dyDescent="0.25">
      <c r="D3803" s="145"/>
    </row>
    <row r="3804" spans="4:4" x14ac:dyDescent="0.25">
      <c r="D3804" s="145"/>
    </row>
    <row r="3805" spans="4:4" x14ac:dyDescent="0.25">
      <c r="D3805" s="145"/>
    </row>
    <row r="3806" spans="4:4" x14ac:dyDescent="0.25">
      <c r="D3806" s="145"/>
    </row>
    <row r="3807" spans="4:4" x14ac:dyDescent="0.25">
      <c r="D3807" s="145"/>
    </row>
    <row r="3808" spans="4:4" x14ac:dyDescent="0.25">
      <c r="D3808" s="145"/>
    </row>
    <row r="3809" spans="4:4" x14ac:dyDescent="0.25">
      <c r="D3809" s="145"/>
    </row>
    <row r="3810" spans="4:4" x14ac:dyDescent="0.25">
      <c r="D3810" s="145"/>
    </row>
    <row r="3811" spans="4:4" x14ac:dyDescent="0.25">
      <c r="D3811" s="145"/>
    </row>
    <row r="3812" spans="4:4" x14ac:dyDescent="0.25">
      <c r="D3812" s="145"/>
    </row>
    <row r="3813" spans="4:4" x14ac:dyDescent="0.25">
      <c r="D3813" s="145"/>
    </row>
    <row r="3814" spans="4:4" x14ac:dyDescent="0.25">
      <c r="D3814" s="145"/>
    </row>
    <row r="3815" spans="4:4" x14ac:dyDescent="0.25">
      <c r="D3815" s="145"/>
    </row>
    <row r="3816" spans="4:4" x14ac:dyDescent="0.25">
      <c r="D3816" s="145"/>
    </row>
    <row r="3817" spans="4:4" x14ac:dyDescent="0.25">
      <c r="D3817" s="145"/>
    </row>
    <row r="3818" spans="4:4" x14ac:dyDescent="0.25">
      <c r="D3818" s="145"/>
    </row>
    <row r="3819" spans="4:4" x14ac:dyDescent="0.25">
      <c r="D3819" s="145"/>
    </row>
    <row r="3820" spans="4:4" x14ac:dyDescent="0.25">
      <c r="D3820" s="145"/>
    </row>
    <row r="3821" spans="4:4" x14ac:dyDescent="0.25">
      <c r="D3821" s="145"/>
    </row>
    <row r="3822" spans="4:4" x14ac:dyDescent="0.25">
      <c r="D3822" s="145"/>
    </row>
    <row r="3823" spans="4:4" x14ac:dyDescent="0.25">
      <c r="D3823" s="145"/>
    </row>
    <row r="3824" spans="4:4" x14ac:dyDescent="0.25">
      <c r="D3824" s="145"/>
    </row>
    <row r="3825" spans="4:4" x14ac:dyDescent="0.25">
      <c r="D3825" s="145"/>
    </row>
    <row r="3826" spans="4:4" x14ac:dyDescent="0.25">
      <c r="D3826" s="145"/>
    </row>
    <row r="3827" spans="4:4" x14ac:dyDescent="0.25">
      <c r="D3827" s="145"/>
    </row>
    <row r="3828" spans="4:4" x14ac:dyDescent="0.25">
      <c r="D3828" s="145"/>
    </row>
    <row r="3829" spans="4:4" x14ac:dyDescent="0.25">
      <c r="D3829" s="145"/>
    </row>
    <row r="3830" spans="4:4" x14ac:dyDescent="0.25">
      <c r="D3830" s="145"/>
    </row>
    <row r="3831" spans="4:4" x14ac:dyDescent="0.25">
      <c r="D3831" s="145"/>
    </row>
    <row r="3832" spans="4:4" x14ac:dyDescent="0.25">
      <c r="D3832" s="145"/>
    </row>
    <row r="3833" spans="4:4" x14ac:dyDescent="0.25">
      <c r="D3833" s="145"/>
    </row>
    <row r="3834" spans="4:4" x14ac:dyDescent="0.25">
      <c r="D3834" s="145"/>
    </row>
    <row r="3835" spans="4:4" x14ac:dyDescent="0.25">
      <c r="D3835" s="145"/>
    </row>
    <row r="3836" spans="4:4" x14ac:dyDescent="0.25">
      <c r="D3836" s="145"/>
    </row>
    <row r="3837" spans="4:4" x14ac:dyDescent="0.25">
      <c r="D3837" s="145"/>
    </row>
    <row r="3838" spans="4:4" x14ac:dyDescent="0.25">
      <c r="D3838" s="145"/>
    </row>
    <row r="3839" spans="4:4" x14ac:dyDescent="0.25">
      <c r="D3839" s="145"/>
    </row>
    <row r="3840" spans="4:4" x14ac:dyDescent="0.25">
      <c r="D3840" s="145"/>
    </row>
    <row r="3841" spans="4:4" x14ac:dyDescent="0.25">
      <c r="D3841" s="145"/>
    </row>
    <row r="3842" spans="4:4" x14ac:dyDescent="0.25">
      <c r="D3842" s="145"/>
    </row>
    <row r="3843" spans="4:4" x14ac:dyDescent="0.25">
      <c r="D3843" s="145"/>
    </row>
    <row r="3844" spans="4:4" x14ac:dyDescent="0.25">
      <c r="D3844" s="145"/>
    </row>
    <row r="3845" spans="4:4" x14ac:dyDescent="0.25">
      <c r="D3845" s="145"/>
    </row>
    <row r="3846" spans="4:4" x14ac:dyDescent="0.25">
      <c r="D3846" s="145"/>
    </row>
    <row r="3847" spans="4:4" x14ac:dyDescent="0.25">
      <c r="D3847" s="145"/>
    </row>
    <row r="3848" spans="4:4" x14ac:dyDescent="0.25">
      <c r="D3848" s="145"/>
    </row>
    <row r="3849" spans="4:4" x14ac:dyDescent="0.25">
      <c r="D3849" s="145"/>
    </row>
    <row r="3850" spans="4:4" x14ac:dyDescent="0.25">
      <c r="D3850" s="145"/>
    </row>
    <row r="3851" spans="4:4" x14ac:dyDescent="0.25">
      <c r="D3851" s="145"/>
    </row>
    <row r="3852" spans="4:4" x14ac:dyDescent="0.25">
      <c r="D3852" s="145"/>
    </row>
    <row r="3853" spans="4:4" x14ac:dyDescent="0.25">
      <c r="D3853" s="145"/>
    </row>
    <row r="3854" spans="4:4" x14ac:dyDescent="0.25">
      <c r="D3854" s="145"/>
    </row>
    <row r="3855" spans="4:4" x14ac:dyDescent="0.25">
      <c r="D3855" s="145"/>
    </row>
    <row r="3856" spans="4:4" x14ac:dyDescent="0.25">
      <c r="D3856" s="145"/>
    </row>
    <row r="3857" spans="4:4" x14ac:dyDescent="0.25">
      <c r="D3857" s="145"/>
    </row>
    <row r="3858" spans="4:4" x14ac:dyDescent="0.25">
      <c r="D3858" s="145"/>
    </row>
    <row r="3859" spans="4:4" x14ac:dyDescent="0.25">
      <c r="D3859" s="145"/>
    </row>
    <row r="3860" spans="4:4" x14ac:dyDescent="0.25">
      <c r="D3860" s="145"/>
    </row>
    <row r="3861" spans="4:4" x14ac:dyDescent="0.25">
      <c r="D3861" s="145"/>
    </row>
    <row r="3862" spans="4:4" x14ac:dyDescent="0.25">
      <c r="D3862" s="145"/>
    </row>
    <row r="3863" spans="4:4" x14ac:dyDescent="0.25">
      <c r="D3863" s="145"/>
    </row>
    <row r="3864" spans="4:4" x14ac:dyDescent="0.25">
      <c r="D3864" s="145"/>
    </row>
    <row r="3865" spans="4:4" x14ac:dyDescent="0.25">
      <c r="D3865" s="145"/>
    </row>
    <row r="3866" spans="4:4" x14ac:dyDescent="0.25">
      <c r="D3866" s="145"/>
    </row>
    <row r="3867" spans="4:4" x14ac:dyDescent="0.25">
      <c r="D3867" s="145"/>
    </row>
    <row r="3868" spans="4:4" x14ac:dyDescent="0.25">
      <c r="D3868" s="145"/>
    </row>
    <row r="3869" spans="4:4" x14ac:dyDescent="0.25">
      <c r="D3869" s="145"/>
    </row>
    <row r="3870" spans="4:4" x14ac:dyDescent="0.25">
      <c r="D3870" s="145"/>
    </row>
    <row r="3871" spans="4:4" x14ac:dyDescent="0.25">
      <c r="D3871" s="145"/>
    </row>
    <row r="3872" spans="4:4" x14ac:dyDescent="0.25">
      <c r="D3872" s="145"/>
    </row>
    <row r="3873" spans="4:4" x14ac:dyDescent="0.25">
      <c r="D3873" s="145"/>
    </row>
    <row r="3874" spans="4:4" x14ac:dyDescent="0.25">
      <c r="D3874" s="145"/>
    </row>
    <row r="3875" spans="4:4" x14ac:dyDescent="0.25">
      <c r="D3875" s="145"/>
    </row>
    <row r="3876" spans="4:4" x14ac:dyDescent="0.25">
      <c r="D3876" s="145"/>
    </row>
    <row r="3877" spans="4:4" x14ac:dyDescent="0.25">
      <c r="D3877" s="145"/>
    </row>
    <row r="3878" spans="4:4" x14ac:dyDescent="0.25">
      <c r="D3878" s="145"/>
    </row>
    <row r="3879" spans="4:4" x14ac:dyDescent="0.25">
      <c r="D3879" s="145"/>
    </row>
    <row r="3880" spans="4:4" x14ac:dyDescent="0.25">
      <c r="D3880" s="145"/>
    </row>
    <row r="3881" spans="4:4" x14ac:dyDescent="0.25">
      <c r="D3881" s="145"/>
    </row>
    <row r="3882" spans="4:4" x14ac:dyDescent="0.25">
      <c r="D3882" s="145"/>
    </row>
    <row r="3883" spans="4:4" x14ac:dyDescent="0.25">
      <c r="D3883" s="145"/>
    </row>
    <row r="3884" spans="4:4" x14ac:dyDescent="0.25">
      <c r="D3884" s="145"/>
    </row>
    <row r="3885" spans="4:4" x14ac:dyDescent="0.25">
      <c r="D3885" s="145"/>
    </row>
    <row r="3886" spans="4:4" x14ac:dyDescent="0.25">
      <c r="D3886" s="145"/>
    </row>
    <row r="3887" spans="4:4" x14ac:dyDescent="0.25">
      <c r="D3887" s="145"/>
    </row>
    <row r="3888" spans="4:4" x14ac:dyDescent="0.25">
      <c r="D3888" s="145"/>
    </row>
    <row r="3889" spans="4:4" x14ac:dyDescent="0.25">
      <c r="D3889" s="145"/>
    </row>
    <row r="3890" spans="4:4" x14ac:dyDescent="0.25">
      <c r="D3890" s="145"/>
    </row>
    <row r="3891" spans="4:4" x14ac:dyDescent="0.25">
      <c r="D3891" s="145"/>
    </row>
    <row r="3892" spans="4:4" x14ac:dyDescent="0.25">
      <c r="D3892" s="145"/>
    </row>
    <row r="3893" spans="4:4" x14ac:dyDescent="0.25">
      <c r="D3893" s="145"/>
    </row>
    <row r="3894" spans="4:4" x14ac:dyDescent="0.25">
      <c r="D3894" s="145"/>
    </row>
    <row r="3895" spans="4:4" x14ac:dyDescent="0.25">
      <c r="D3895" s="145"/>
    </row>
    <row r="3896" spans="4:4" x14ac:dyDescent="0.25">
      <c r="D3896" s="145"/>
    </row>
    <row r="3897" spans="4:4" x14ac:dyDescent="0.25">
      <c r="D3897" s="145"/>
    </row>
    <row r="3898" spans="4:4" x14ac:dyDescent="0.25">
      <c r="D3898" s="145"/>
    </row>
    <row r="3899" spans="4:4" x14ac:dyDescent="0.25">
      <c r="D3899" s="145"/>
    </row>
    <row r="3900" spans="4:4" x14ac:dyDescent="0.25">
      <c r="D3900" s="145"/>
    </row>
    <row r="3901" spans="4:4" x14ac:dyDescent="0.25">
      <c r="D3901" s="145"/>
    </row>
    <row r="3902" spans="4:4" x14ac:dyDescent="0.25">
      <c r="D3902" s="145"/>
    </row>
    <row r="3903" spans="4:4" x14ac:dyDescent="0.25">
      <c r="D3903" s="145"/>
    </row>
    <row r="3904" spans="4:4" x14ac:dyDescent="0.25">
      <c r="D3904" s="145"/>
    </row>
    <row r="3905" spans="4:4" x14ac:dyDescent="0.25">
      <c r="D3905" s="145"/>
    </row>
    <row r="3906" spans="4:4" x14ac:dyDescent="0.25">
      <c r="D3906" s="145"/>
    </row>
    <row r="3907" spans="4:4" x14ac:dyDescent="0.25">
      <c r="D3907" s="145"/>
    </row>
    <row r="3908" spans="4:4" x14ac:dyDescent="0.25">
      <c r="D3908" s="145"/>
    </row>
    <row r="3909" spans="4:4" x14ac:dyDescent="0.25">
      <c r="D3909" s="145"/>
    </row>
    <row r="3910" spans="4:4" x14ac:dyDescent="0.25">
      <c r="D3910" s="145"/>
    </row>
    <row r="3911" spans="4:4" x14ac:dyDescent="0.25">
      <c r="D3911" s="145"/>
    </row>
    <row r="3912" spans="4:4" x14ac:dyDescent="0.25">
      <c r="D3912" s="145"/>
    </row>
    <row r="3913" spans="4:4" x14ac:dyDescent="0.25">
      <c r="D3913" s="145"/>
    </row>
    <row r="3914" spans="4:4" x14ac:dyDescent="0.25">
      <c r="D3914" s="145"/>
    </row>
    <row r="3915" spans="4:4" x14ac:dyDescent="0.25">
      <c r="D3915" s="145"/>
    </row>
    <row r="3916" spans="4:4" x14ac:dyDescent="0.25">
      <c r="D3916" s="145"/>
    </row>
    <row r="3917" spans="4:4" x14ac:dyDescent="0.25">
      <c r="D3917" s="145"/>
    </row>
    <row r="3918" spans="4:4" x14ac:dyDescent="0.25">
      <c r="D3918" s="145"/>
    </row>
    <row r="3919" spans="4:4" x14ac:dyDescent="0.25">
      <c r="D3919" s="145"/>
    </row>
    <row r="3920" spans="4:4" x14ac:dyDescent="0.25">
      <c r="D3920" s="145"/>
    </row>
    <row r="3921" spans="4:4" x14ac:dyDescent="0.25">
      <c r="D3921" s="145"/>
    </row>
    <row r="3922" spans="4:4" x14ac:dyDescent="0.25">
      <c r="D3922" s="145"/>
    </row>
    <row r="3923" spans="4:4" x14ac:dyDescent="0.25">
      <c r="D3923" s="145"/>
    </row>
    <row r="3924" spans="4:4" x14ac:dyDescent="0.25">
      <c r="D3924" s="145"/>
    </row>
    <row r="3925" spans="4:4" x14ac:dyDescent="0.25">
      <c r="D3925" s="145"/>
    </row>
    <row r="3926" spans="4:4" x14ac:dyDescent="0.25">
      <c r="D3926" s="145"/>
    </row>
    <row r="3927" spans="4:4" x14ac:dyDescent="0.25">
      <c r="D3927" s="145"/>
    </row>
    <row r="3928" spans="4:4" x14ac:dyDescent="0.25">
      <c r="D3928" s="145"/>
    </row>
    <row r="3929" spans="4:4" x14ac:dyDescent="0.25">
      <c r="D3929" s="145"/>
    </row>
    <row r="3930" spans="4:4" x14ac:dyDescent="0.25">
      <c r="D3930" s="145"/>
    </row>
    <row r="3931" spans="4:4" x14ac:dyDescent="0.25">
      <c r="D3931" s="145"/>
    </row>
    <row r="3932" spans="4:4" x14ac:dyDescent="0.25">
      <c r="D3932" s="145"/>
    </row>
    <row r="3933" spans="4:4" x14ac:dyDescent="0.25">
      <c r="D3933" s="145"/>
    </row>
    <row r="3934" spans="4:4" x14ac:dyDescent="0.25">
      <c r="D3934" s="145"/>
    </row>
    <row r="3935" spans="4:4" x14ac:dyDescent="0.25">
      <c r="D3935" s="145"/>
    </row>
    <row r="3936" spans="4:4" x14ac:dyDescent="0.25">
      <c r="D3936" s="145"/>
    </row>
    <row r="3937" spans="4:4" x14ac:dyDescent="0.25">
      <c r="D3937" s="145"/>
    </row>
    <row r="3938" spans="4:4" x14ac:dyDescent="0.25">
      <c r="D3938" s="145"/>
    </row>
    <row r="3939" spans="4:4" x14ac:dyDescent="0.25">
      <c r="D3939" s="145"/>
    </row>
    <row r="3940" spans="4:4" x14ac:dyDescent="0.25">
      <c r="D3940" s="145"/>
    </row>
    <row r="3941" spans="4:4" x14ac:dyDescent="0.25">
      <c r="D3941" s="145"/>
    </row>
    <row r="3942" spans="4:4" x14ac:dyDescent="0.25">
      <c r="D3942" s="145"/>
    </row>
    <row r="3943" spans="4:4" x14ac:dyDescent="0.25">
      <c r="D3943" s="145"/>
    </row>
    <row r="3944" spans="4:4" x14ac:dyDescent="0.25">
      <c r="D3944" s="145"/>
    </row>
    <row r="3945" spans="4:4" x14ac:dyDescent="0.25">
      <c r="D3945" s="145"/>
    </row>
    <row r="3946" spans="4:4" x14ac:dyDescent="0.25">
      <c r="D3946" s="145"/>
    </row>
    <row r="3947" spans="4:4" x14ac:dyDescent="0.25">
      <c r="D3947" s="145"/>
    </row>
    <row r="3948" spans="4:4" x14ac:dyDescent="0.25">
      <c r="D3948" s="145"/>
    </row>
    <row r="3949" spans="4:4" x14ac:dyDescent="0.25">
      <c r="D3949" s="145"/>
    </row>
    <row r="3950" spans="4:4" x14ac:dyDescent="0.25">
      <c r="D3950" s="145"/>
    </row>
    <row r="3951" spans="4:4" x14ac:dyDescent="0.25">
      <c r="D3951" s="145"/>
    </row>
    <row r="3952" spans="4:4" x14ac:dyDescent="0.25">
      <c r="D3952" s="145"/>
    </row>
    <row r="3953" spans="4:4" x14ac:dyDescent="0.25">
      <c r="D3953" s="145"/>
    </row>
    <row r="3954" spans="4:4" x14ac:dyDescent="0.25">
      <c r="D3954" s="145"/>
    </row>
    <row r="3955" spans="4:4" x14ac:dyDescent="0.25">
      <c r="D3955" s="145"/>
    </row>
    <row r="3956" spans="4:4" x14ac:dyDescent="0.25">
      <c r="D3956" s="145"/>
    </row>
    <row r="3957" spans="4:4" x14ac:dyDescent="0.25">
      <c r="D3957" s="145"/>
    </row>
    <row r="3958" spans="4:4" x14ac:dyDescent="0.25">
      <c r="D3958" s="145"/>
    </row>
    <row r="3959" spans="4:4" x14ac:dyDescent="0.25">
      <c r="D3959" s="145"/>
    </row>
    <row r="3960" spans="4:4" x14ac:dyDescent="0.25">
      <c r="D3960" s="145"/>
    </row>
    <row r="3961" spans="4:4" x14ac:dyDescent="0.25">
      <c r="D3961" s="145"/>
    </row>
    <row r="3962" spans="4:4" x14ac:dyDescent="0.25">
      <c r="D3962" s="145"/>
    </row>
    <row r="3963" spans="4:4" x14ac:dyDescent="0.25">
      <c r="D3963" s="145"/>
    </row>
    <row r="3964" spans="4:4" x14ac:dyDescent="0.25">
      <c r="D3964" s="145"/>
    </row>
    <row r="3965" spans="4:4" x14ac:dyDescent="0.25">
      <c r="D3965" s="145"/>
    </row>
    <row r="3966" spans="4:4" x14ac:dyDescent="0.25">
      <c r="D3966" s="145"/>
    </row>
    <row r="3967" spans="4:4" x14ac:dyDescent="0.25">
      <c r="D3967" s="145"/>
    </row>
    <row r="3968" spans="4:4" x14ac:dyDescent="0.25">
      <c r="D3968" s="145"/>
    </row>
    <row r="3969" spans="4:4" x14ac:dyDescent="0.25">
      <c r="D3969" s="145"/>
    </row>
    <row r="3970" spans="4:4" x14ac:dyDescent="0.25">
      <c r="D3970" s="145"/>
    </row>
    <row r="3971" spans="4:4" x14ac:dyDescent="0.25">
      <c r="D3971" s="145"/>
    </row>
    <row r="3972" spans="4:4" x14ac:dyDescent="0.25">
      <c r="D3972" s="145"/>
    </row>
    <row r="3973" spans="4:4" x14ac:dyDescent="0.25">
      <c r="D3973" s="145"/>
    </row>
    <row r="3974" spans="4:4" x14ac:dyDescent="0.25">
      <c r="D3974" s="145"/>
    </row>
    <row r="3975" spans="4:4" x14ac:dyDescent="0.25">
      <c r="D3975" s="145"/>
    </row>
    <row r="3976" spans="4:4" x14ac:dyDescent="0.25">
      <c r="D3976" s="145"/>
    </row>
    <row r="3977" spans="4:4" x14ac:dyDescent="0.25">
      <c r="D3977" s="145"/>
    </row>
    <row r="3978" spans="4:4" x14ac:dyDescent="0.25">
      <c r="D3978" s="145"/>
    </row>
    <row r="3979" spans="4:4" x14ac:dyDescent="0.25">
      <c r="D3979" s="145"/>
    </row>
    <row r="3980" spans="4:4" x14ac:dyDescent="0.25">
      <c r="D3980" s="145"/>
    </row>
    <row r="3981" spans="4:4" x14ac:dyDescent="0.25">
      <c r="D3981" s="145"/>
    </row>
    <row r="3982" spans="4:4" x14ac:dyDescent="0.25">
      <c r="D3982" s="145"/>
    </row>
    <row r="3983" spans="4:4" x14ac:dyDescent="0.25">
      <c r="D3983" s="145"/>
    </row>
    <row r="3984" spans="4:4" x14ac:dyDescent="0.25">
      <c r="D3984" s="145"/>
    </row>
    <row r="3985" spans="4:4" x14ac:dyDescent="0.25">
      <c r="D3985" s="145"/>
    </row>
    <row r="3986" spans="4:4" x14ac:dyDescent="0.25">
      <c r="D3986" s="145"/>
    </row>
    <row r="3987" spans="4:4" x14ac:dyDescent="0.25">
      <c r="D3987" s="145"/>
    </row>
    <row r="3988" spans="4:4" x14ac:dyDescent="0.25">
      <c r="D3988" s="145"/>
    </row>
    <row r="3989" spans="4:4" x14ac:dyDescent="0.25">
      <c r="D3989" s="145"/>
    </row>
    <row r="3990" spans="4:4" x14ac:dyDescent="0.25">
      <c r="D3990" s="145"/>
    </row>
    <row r="3991" spans="4:4" x14ac:dyDescent="0.25">
      <c r="D3991" s="145"/>
    </row>
    <row r="3992" spans="4:4" x14ac:dyDescent="0.25">
      <c r="D3992" s="145"/>
    </row>
    <row r="3993" spans="4:4" x14ac:dyDescent="0.25">
      <c r="D3993" s="145"/>
    </row>
    <row r="3994" spans="4:4" x14ac:dyDescent="0.25">
      <c r="D3994" s="145"/>
    </row>
    <row r="3995" spans="4:4" x14ac:dyDescent="0.25">
      <c r="D3995" s="145"/>
    </row>
    <row r="3996" spans="4:4" x14ac:dyDescent="0.25">
      <c r="D3996" s="145"/>
    </row>
    <row r="3997" spans="4:4" x14ac:dyDescent="0.25">
      <c r="D3997" s="145"/>
    </row>
    <row r="3998" spans="4:4" x14ac:dyDescent="0.25">
      <c r="D3998" s="145"/>
    </row>
    <row r="3999" spans="4:4" x14ac:dyDescent="0.25">
      <c r="D3999" s="145"/>
    </row>
    <row r="4000" spans="4:4" x14ac:dyDescent="0.25">
      <c r="D4000" s="145"/>
    </row>
    <row r="4001" spans="4:4" x14ac:dyDescent="0.25">
      <c r="D4001" s="145"/>
    </row>
    <row r="4002" spans="4:4" x14ac:dyDescent="0.25">
      <c r="D4002" s="145"/>
    </row>
    <row r="4003" spans="4:4" x14ac:dyDescent="0.25">
      <c r="D4003" s="145"/>
    </row>
    <row r="4004" spans="4:4" x14ac:dyDescent="0.25">
      <c r="D4004" s="145"/>
    </row>
    <row r="4005" spans="4:4" x14ac:dyDescent="0.25">
      <c r="D4005" s="145"/>
    </row>
    <row r="4006" spans="4:4" x14ac:dyDescent="0.25">
      <c r="D4006" s="145"/>
    </row>
    <row r="4007" spans="4:4" x14ac:dyDescent="0.25">
      <c r="D4007" s="145"/>
    </row>
    <row r="4008" spans="4:4" x14ac:dyDescent="0.25">
      <c r="D4008" s="145"/>
    </row>
    <row r="4009" spans="4:4" x14ac:dyDescent="0.25">
      <c r="D4009" s="145"/>
    </row>
    <row r="4010" spans="4:4" x14ac:dyDescent="0.25">
      <c r="D4010" s="145"/>
    </row>
    <row r="4011" spans="4:4" x14ac:dyDescent="0.25">
      <c r="D4011" s="145"/>
    </row>
    <row r="4012" spans="4:4" x14ac:dyDescent="0.25">
      <c r="D4012" s="145"/>
    </row>
    <row r="4013" spans="4:4" x14ac:dyDescent="0.25">
      <c r="D4013" s="145"/>
    </row>
    <row r="4014" spans="4:4" x14ac:dyDescent="0.25">
      <c r="D4014" s="145"/>
    </row>
    <row r="4015" spans="4:4" x14ac:dyDescent="0.25">
      <c r="D4015" s="145"/>
    </row>
    <row r="4016" spans="4:4" x14ac:dyDescent="0.25">
      <c r="D4016" s="145"/>
    </row>
    <row r="4017" spans="4:4" x14ac:dyDescent="0.25">
      <c r="D4017" s="145"/>
    </row>
    <row r="4018" spans="4:4" x14ac:dyDescent="0.25">
      <c r="D4018" s="145"/>
    </row>
    <row r="4019" spans="4:4" x14ac:dyDescent="0.25">
      <c r="D4019" s="145"/>
    </row>
    <row r="4020" spans="4:4" x14ac:dyDescent="0.25">
      <c r="D4020" s="145"/>
    </row>
    <row r="4021" spans="4:4" x14ac:dyDescent="0.25">
      <c r="D4021" s="145"/>
    </row>
    <row r="4022" spans="4:4" x14ac:dyDescent="0.25">
      <c r="D4022" s="145"/>
    </row>
    <row r="4023" spans="4:4" x14ac:dyDescent="0.25">
      <c r="D4023" s="145"/>
    </row>
    <row r="4024" spans="4:4" x14ac:dyDescent="0.25">
      <c r="D4024" s="145"/>
    </row>
    <row r="4025" spans="4:4" x14ac:dyDescent="0.25">
      <c r="D4025" s="145"/>
    </row>
    <row r="4026" spans="4:4" x14ac:dyDescent="0.25">
      <c r="D4026" s="145"/>
    </row>
    <row r="4027" spans="4:4" x14ac:dyDescent="0.25">
      <c r="D4027" s="145"/>
    </row>
    <row r="4028" spans="4:4" x14ac:dyDescent="0.25">
      <c r="D4028" s="145"/>
    </row>
    <row r="4029" spans="4:4" x14ac:dyDescent="0.25">
      <c r="D4029" s="145"/>
    </row>
    <row r="4030" spans="4:4" x14ac:dyDescent="0.25">
      <c r="D4030" s="145"/>
    </row>
    <row r="4031" spans="4:4" x14ac:dyDescent="0.25">
      <c r="D4031" s="145"/>
    </row>
    <row r="4032" spans="4:4" x14ac:dyDescent="0.25">
      <c r="D4032" s="145"/>
    </row>
    <row r="4033" spans="4:4" x14ac:dyDescent="0.25">
      <c r="D4033" s="145"/>
    </row>
    <row r="4034" spans="4:4" x14ac:dyDescent="0.25">
      <c r="D4034" s="145"/>
    </row>
    <row r="4035" spans="4:4" x14ac:dyDescent="0.25">
      <c r="D4035" s="145"/>
    </row>
    <row r="4036" spans="4:4" x14ac:dyDescent="0.25">
      <c r="D4036" s="145"/>
    </row>
    <row r="4037" spans="4:4" x14ac:dyDescent="0.25">
      <c r="D4037" s="145"/>
    </row>
    <row r="4038" spans="4:4" x14ac:dyDescent="0.25">
      <c r="D4038" s="145"/>
    </row>
    <row r="4039" spans="4:4" x14ac:dyDescent="0.25">
      <c r="D4039" s="145"/>
    </row>
    <row r="4040" spans="4:4" x14ac:dyDescent="0.25">
      <c r="D4040" s="145"/>
    </row>
    <row r="4041" spans="4:4" x14ac:dyDescent="0.25">
      <c r="D4041" s="145"/>
    </row>
    <row r="4042" spans="4:4" x14ac:dyDescent="0.25">
      <c r="D4042" s="145"/>
    </row>
    <row r="4043" spans="4:4" x14ac:dyDescent="0.25">
      <c r="D4043" s="145"/>
    </row>
    <row r="4044" spans="4:4" x14ac:dyDescent="0.25">
      <c r="D4044" s="145"/>
    </row>
    <row r="4045" spans="4:4" x14ac:dyDescent="0.25">
      <c r="D4045" s="145"/>
    </row>
    <row r="4046" spans="4:4" x14ac:dyDescent="0.25">
      <c r="D4046" s="145"/>
    </row>
    <row r="4047" spans="4:4" x14ac:dyDescent="0.25">
      <c r="D4047" s="145"/>
    </row>
    <row r="4048" spans="4:4" x14ac:dyDescent="0.25">
      <c r="D4048" s="145"/>
    </row>
    <row r="4049" spans="4:4" x14ac:dyDescent="0.25">
      <c r="D4049" s="145"/>
    </row>
    <row r="4050" spans="4:4" x14ac:dyDescent="0.25">
      <c r="D4050" s="145"/>
    </row>
    <row r="4051" spans="4:4" x14ac:dyDescent="0.25">
      <c r="D4051" s="145"/>
    </row>
    <row r="4052" spans="4:4" x14ac:dyDescent="0.25">
      <c r="D4052" s="145"/>
    </row>
    <row r="4053" spans="4:4" x14ac:dyDescent="0.25">
      <c r="D4053" s="145"/>
    </row>
    <row r="4054" spans="4:4" x14ac:dyDescent="0.25">
      <c r="D4054" s="145"/>
    </row>
    <row r="4055" spans="4:4" x14ac:dyDescent="0.25">
      <c r="D4055" s="145"/>
    </row>
    <row r="4056" spans="4:4" x14ac:dyDescent="0.25">
      <c r="D4056" s="145"/>
    </row>
    <row r="4057" spans="4:4" x14ac:dyDescent="0.25">
      <c r="D4057" s="145"/>
    </row>
    <row r="4058" spans="4:4" x14ac:dyDescent="0.25">
      <c r="D4058" s="145"/>
    </row>
    <row r="4059" spans="4:4" x14ac:dyDescent="0.25">
      <c r="D4059" s="145"/>
    </row>
    <row r="4060" spans="4:4" x14ac:dyDescent="0.25">
      <c r="D4060" s="145"/>
    </row>
    <row r="4061" spans="4:4" x14ac:dyDescent="0.25">
      <c r="D4061" s="145"/>
    </row>
    <row r="4062" spans="4:4" x14ac:dyDescent="0.25">
      <c r="D4062" s="145"/>
    </row>
    <row r="4063" spans="4:4" x14ac:dyDescent="0.25">
      <c r="D4063" s="145"/>
    </row>
    <row r="4064" spans="4:4" x14ac:dyDescent="0.25">
      <c r="D4064" s="145"/>
    </row>
    <row r="4065" spans="4:4" x14ac:dyDescent="0.25">
      <c r="D4065" s="145"/>
    </row>
    <row r="4066" spans="4:4" x14ac:dyDescent="0.25">
      <c r="D4066" s="145"/>
    </row>
    <row r="4067" spans="4:4" x14ac:dyDescent="0.25">
      <c r="D4067" s="145"/>
    </row>
    <row r="4068" spans="4:4" x14ac:dyDescent="0.25">
      <c r="D4068" s="145"/>
    </row>
    <row r="4069" spans="4:4" x14ac:dyDescent="0.25">
      <c r="D4069" s="145"/>
    </row>
    <row r="4070" spans="4:4" x14ac:dyDescent="0.25">
      <c r="D4070" s="145"/>
    </row>
    <row r="4071" spans="4:4" x14ac:dyDescent="0.25">
      <c r="D4071" s="145"/>
    </row>
    <row r="4072" spans="4:4" x14ac:dyDescent="0.25">
      <c r="D4072" s="145"/>
    </row>
    <row r="4073" spans="4:4" x14ac:dyDescent="0.25">
      <c r="D4073" s="145"/>
    </row>
    <row r="4074" spans="4:4" x14ac:dyDescent="0.25">
      <c r="D4074" s="145"/>
    </row>
    <row r="4075" spans="4:4" x14ac:dyDescent="0.25">
      <c r="D4075" s="145"/>
    </row>
    <row r="4076" spans="4:4" x14ac:dyDescent="0.25">
      <c r="D4076" s="145"/>
    </row>
    <row r="4077" spans="4:4" x14ac:dyDescent="0.25">
      <c r="D4077" s="145"/>
    </row>
    <row r="4078" spans="4:4" x14ac:dyDescent="0.25">
      <c r="D4078" s="145"/>
    </row>
    <row r="4079" spans="4:4" x14ac:dyDescent="0.25">
      <c r="D4079" s="145"/>
    </row>
    <row r="4080" spans="4:4" x14ac:dyDescent="0.25">
      <c r="D4080" s="145"/>
    </row>
    <row r="4081" spans="4:4" x14ac:dyDescent="0.25">
      <c r="D4081" s="145"/>
    </row>
    <row r="4082" spans="4:4" x14ac:dyDescent="0.25">
      <c r="D4082" s="145"/>
    </row>
    <row r="4083" spans="4:4" x14ac:dyDescent="0.25">
      <c r="D4083" s="145"/>
    </row>
    <row r="4084" spans="4:4" x14ac:dyDescent="0.25">
      <c r="D4084" s="145"/>
    </row>
    <row r="4085" spans="4:4" x14ac:dyDescent="0.25">
      <c r="D4085" s="145"/>
    </row>
    <row r="4086" spans="4:4" x14ac:dyDescent="0.25">
      <c r="D4086" s="145"/>
    </row>
    <row r="4087" spans="4:4" x14ac:dyDescent="0.25">
      <c r="D4087" s="145"/>
    </row>
    <row r="4088" spans="4:4" x14ac:dyDescent="0.25">
      <c r="D4088" s="145"/>
    </row>
    <row r="4089" spans="4:4" x14ac:dyDescent="0.25">
      <c r="D4089" s="145"/>
    </row>
    <row r="4090" spans="4:4" x14ac:dyDescent="0.25">
      <c r="D4090" s="145"/>
    </row>
    <row r="4091" spans="4:4" x14ac:dyDescent="0.25">
      <c r="D4091" s="145"/>
    </row>
    <row r="4092" spans="4:4" x14ac:dyDescent="0.25">
      <c r="D4092" s="145"/>
    </row>
    <row r="4093" spans="4:4" x14ac:dyDescent="0.25">
      <c r="D4093" s="145"/>
    </row>
    <row r="4094" spans="4:4" x14ac:dyDescent="0.25">
      <c r="D4094" s="145"/>
    </row>
    <row r="4095" spans="4:4" x14ac:dyDescent="0.25">
      <c r="D4095" s="145"/>
    </row>
    <row r="4096" spans="4:4" x14ac:dyDescent="0.25">
      <c r="D4096" s="145"/>
    </row>
    <row r="4097" spans="4:4" x14ac:dyDescent="0.25">
      <c r="D4097" s="145"/>
    </row>
    <row r="4098" spans="4:4" x14ac:dyDescent="0.25">
      <c r="D4098" s="145"/>
    </row>
    <row r="4099" spans="4:4" x14ac:dyDescent="0.25">
      <c r="D4099" s="145"/>
    </row>
    <row r="4100" spans="4:4" x14ac:dyDescent="0.25">
      <c r="D4100" s="145"/>
    </row>
    <row r="4101" spans="4:4" x14ac:dyDescent="0.25">
      <c r="D4101" s="145"/>
    </row>
    <row r="4102" spans="4:4" x14ac:dyDescent="0.25">
      <c r="D4102" s="145"/>
    </row>
    <row r="4103" spans="4:4" x14ac:dyDescent="0.25">
      <c r="D4103" s="145"/>
    </row>
    <row r="4104" spans="4:4" x14ac:dyDescent="0.25">
      <c r="D4104" s="145"/>
    </row>
    <row r="4105" spans="4:4" x14ac:dyDescent="0.25">
      <c r="D4105" s="145"/>
    </row>
    <row r="4106" spans="4:4" x14ac:dyDescent="0.25">
      <c r="D4106" s="145"/>
    </row>
    <row r="4107" spans="4:4" x14ac:dyDescent="0.25">
      <c r="D4107" s="145"/>
    </row>
    <row r="4108" spans="4:4" x14ac:dyDescent="0.25">
      <c r="D4108" s="145"/>
    </row>
    <row r="4109" spans="4:4" x14ac:dyDescent="0.25">
      <c r="D4109" s="145"/>
    </row>
    <row r="4110" spans="4:4" x14ac:dyDescent="0.25">
      <c r="D4110" s="145"/>
    </row>
    <row r="4111" spans="4:4" x14ac:dyDescent="0.25">
      <c r="D4111" s="145"/>
    </row>
    <row r="4112" spans="4:4" x14ac:dyDescent="0.25">
      <c r="D4112" s="145"/>
    </row>
    <row r="4113" spans="4:4" x14ac:dyDescent="0.25">
      <c r="D4113" s="145"/>
    </row>
    <row r="4114" spans="4:4" x14ac:dyDescent="0.25">
      <c r="D4114" s="145"/>
    </row>
    <row r="4115" spans="4:4" x14ac:dyDescent="0.25">
      <c r="D4115" s="145"/>
    </row>
    <row r="4116" spans="4:4" x14ac:dyDescent="0.25">
      <c r="D4116" s="145"/>
    </row>
    <row r="4117" spans="4:4" x14ac:dyDescent="0.25">
      <c r="D4117" s="145"/>
    </row>
    <row r="4118" spans="4:4" x14ac:dyDescent="0.25">
      <c r="D4118" s="145"/>
    </row>
    <row r="4119" spans="4:4" x14ac:dyDescent="0.25">
      <c r="D4119" s="145"/>
    </row>
    <row r="4120" spans="4:4" x14ac:dyDescent="0.25">
      <c r="D4120" s="145"/>
    </row>
    <row r="4121" spans="4:4" x14ac:dyDescent="0.25">
      <c r="D4121" s="145"/>
    </row>
    <row r="4122" spans="4:4" x14ac:dyDescent="0.25">
      <c r="D4122" s="145"/>
    </row>
    <row r="4123" spans="4:4" x14ac:dyDescent="0.25">
      <c r="D4123" s="145"/>
    </row>
    <row r="4124" spans="4:4" x14ac:dyDescent="0.25">
      <c r="D4124" s="145"/>
    </row>
    <row r="4125" spans="4:4" x14ac:dyDescent="0.25">
      <c r="D4125" s="145"/>
    </row>
    <row r="4126" spans="4:4" x14ac:dyDescent="0.25">
      <c r="D4126" s="145"/>
    </row>
    <row r="4127" spans="4:4" x14ac:dyDescent="0.25">
      <c r="D4127" s="145"/>
    </row>
    <row r="4128" spans="4:4" x14ac:dyDescent="0.25">
      <c r="D4128" s="145"/>
    </row>
    <row r="4129" spans="4:4" x14ac:dyDescent="0.25">
      <c r="D4129" s="145"/>
    </row>
    <row r="4130" spans="4:4" x14ac:dyDescent="0.25">
      <c r="D4130" s="145"/>
    </row>
    <row r="4131" spans="4:4" x14ac:dyDescent="0.25">
      <c r="D4131" s="145"/>
    </row>
    <row r="4132" spans="4:4" x14ac:dyDescent="0.25">
      <c r="D4132" s="145"/>
    </row>
    <row r="4133" spans="4:4" x14ac:dyDescent="0.25">
      <c r="D4133" s="145"/>
    </row>
    <row r="4134" spans="4:4" x14ac:dyDescent="0.25">
      <c r="D4134" s="145"/>
    </row>
    <row r="4135" spans="4:4" x14ac:dyDescent="0.25">
      <c r="D4135" s="145"/>
    </row>
    <row r="4136" spans="4:4" x14ac:dyDescent="0.25">
      <c r="D4136" s="145"/>
    </row>
    <row r="4137" spans="4:4" x14ac:dyDescent="0.25">
      <c r="D4137" s="145"/>
    </row>
    <row r="4138" spans="4:4" x14ac:dyDescent="0.25">
      <c r="D4138" s="145"/>
    </row>
    <row r="4139" spans="4:4" x14ac:dyDescent="0.25">
      <c r="D4139" s="145"/>
    </row>
    <row r="4140" spans="4:4" x14ac:dyDescent="0.25">
      <c r="D4140" s="145"/>
    </row>
    <row r="4141" spans="4:4" x14ac:dyDescent="0.25">
      <c r="D4141" s="145"/>
    </row>
    <row r="4142" spans="4:4" x14ac:dyDescent="0.25">
      <c r="D4142" s="145"/>
    </row>
    <row r="4143" spans="4:4" x14ac:dyDescent="0.25">
      <c r="D4143" s="145"/>
    </row>
    <row r="4144" spans="4:4" x14ac:dyDescent="0.25">
      <c r="D4144" s="145"/>
    </row>
    <row r="4145" spans="4:4" x14ac:dyDescent="0.25">
      <c r="D4145" s="145"/>
    </row>
    <row r="4146" spans="4:4" x14ac:dyDescent="0.25">
      <c r="D4146" s="145"/>
    </row>
    <row r="4147" spans="4:4" x14ac:dyDescent="0.25">
      <c r="D4147" s="145"/>
    </row>
    <row r="4148" spans="4:4" x14ac:dyDescent="0.25">
      <c r="D4148" s="145"/>
    </row>
    <row r="4149" spans="4:4" x14ac:dyDescent="0.25">
      <c r="D4149" s="145"/>
    </row>
    <row r="4150" spans="4:4" x14ac:dyDescent="0.25">
      <c r="D4150" s="145"/>
    </row>
    <row r="4151" spans="4:4" x14ac:dyDescent="0.25">
      <c r="D4151" s="145"/>
    </row>
    <row r="4152" spans="4:4" x14ac:dyDescent="0.25">
      <c r="D4152" s="145"/>
    </row>
    <row r="4153" spans="4:4" x14ac:dyDescent="0.25">
      <c r="D4153" s="145"/>
    </row>
    <row r="4154" spans="4:4" x14ac:dyDescent="0.25">
      <c r="D4154" s="145"/>
    </row>
    <row r="4155" spans="4:4" x14ac:dyDescent="0.25">
      <c r="D4155" s="145"/>
    </row>
    <row r="4156" spans="4:4" x14ac:dyDescent="0.25">
      <c r="D4156" s="145"/>
    </row>
    <row r="4157" spans="4:4" x14ac:dyDescent="0.25">
      <c r="D4157" s="145"/>
    </row>
    <row r="4158" spans="4:4" x14ac:dyDescent="0.25">
      <c r="D4158" s="145"/>
    </row>
    <row r="4159" spans="4:4" x14ac:dyDescent="0.25">
      <c r="D4159" s="145"/>
    </row>
    <row r="4160" spans="4:4" x14ac:dyDescent="0.25">
      <c r="D4160" s="145"/>
    </row>
    <row r="4161" spans="4:4" x14ac:dyDescent="0.25">
      <c r="D4161" s="145"/>
    </row>
    <row r="4162" spans="4:4" x14ac:dyDescent="0.25">
      <c r="D4162" s="145"/>
    </row>
    <row r="4163" spans="4:4" x14ac:dyDescent="0.25">
      <c r="D4163" s="145"/>
    </row>
    <row r="4164" spans="4:4" x14ac:dyDescent="0.25">
      <c r="D4164" s="145"/>
    </row>
    <row r="4165" spans="4:4" x14ac:dyDescent="0.25">
      <c r="D4165" s="145"/>
    </row>
    <row r="4166" spans="4:4" x14ac:dyDescent="0.25">
      <c r="D4166" s="145"/>
    </row>
    <row r="4167" spans="4:4" x14ac:dyDescent="0.25">
      <c r="D4167" s="145"/>
    </row>
    <row r="4168" spans="4:4" x14ac:dyDescent="0.25">
      <c r="D4168" s="145"/>
    </row>
    <row r="4169" spans="4:4" x14ac:dyDescent="0.25">
      <c r="D4169" s="145"/>
    </row>
    <row r="4170" spans="4:4" x14ac:dyDescent="0.25">
      <c r="D4170" s="145"/>
    </row>
    <row r="4171" spans="4:4" x14ac:dyDescent="0.25">
      <c r="D4171" s="145"/>
    </row>
    <row r="4172" spans="4:4" x14ac:dyDescent="0.25">
      <c r="D4172" s="145"/>
    </row>
    <row r="4173" spans="4:4" x14ac:dyDescent="0.25">
      <c r="D4173" s="145"/>
    </row>
    <row r="4174" spans="4:4" x14ac:dyDescent="0.25">
      <c r="D4174" s="145"/>
    </row>
    <row r="4175" spans="4:4" x14ac:dyDescent="0.25">
      <c r="D4175" s="145"/>
    </row>
    <row r="4176" spans="4:4" x14ac:dyDescent="0.25">
      <c r="D4176" s="145"/>
    </row>
    <row r="4177" spans="4:4" x14ac:dyDescent="0.25">
      <c r="D4177" s="145"/>
    </row>
    <row r="4178" spans="4:4" x14ac:dyDescent="0.25">
      <c r="D4178" s="145"/>
    </row>
    <row r="4179" spans="4:4" x14ac:dyDescent="0.25">
      <c r="D4179" s="145"/>
    </row>
    <row r="4180" spans="4:4" x14ac:dyDescent="0.25">
      <c r="D4180" s="145"/>
    </row>
    <row r="4181" spans="4:4" x14ac:dyDescent="0.25">
      <c r="D4181" s="145"/>
    </row>
    <row r="4182" spans="4:4" x14ac:dyDescent="0.25">
      <c r="D4182" s="145"/>
    </row>
    <row r="4183" spans="4:4" x14ac:dyDescent="0.25">
      <c r="D4183" s="145"/>
    </row>
    <row r="4184" spans="4:4" x14ac:dyDescent="0.25">
      <c r="D4184" s="145"/>
    </row>
    <row r="4185" spans="4:4" x14ac:dyDescent="0.25">
      <c r="D4185" s="145"/>
    </row>
    <row r="4186" spans="4:4" x14ac:dyDescent="0.25">
      <c r="D4186" s="145"/>
    </row>
    <row r="4187" spans="4:4" x14ac:dyDescent="0.25">
      <c r="D4187" s="145"/>
    </row>
    <row r="4188" spans="4:4" x14ac:dyDescent="0.25">
      <c r="D4188" s="145"/>
    </row>
    <row r="4189" spans="4:4" x14ac:dyDescent="0.25">
      <c r="D4189" s="145"/>
    </row>
    <row r="4190" spans="4:4" x14ac:dyDescent="0.25">
      <c r="D4190" s="145"/>
    </row>
    <row r="4191" spans="4:4" x14ac:dyDescent="0.25">
      <c r="D4191" s="145"/>
    </row>
    <row r="4192" spans="4:4" x14ac:dyDescent="0.25">
      <c r="D4192" s="145"/>
    </row>
    <row r="4193" spans="4:4" x14ac:dyDescent="0.25">
      <c r="D4193" s="145"/>
    </row>
    <row r="4194" spans="4:4" x14ac:dyDescent="0.25">
      <c r="D4194" s="145"/>
    </row>
    <row r="4195" spans="4:4" x14ac:dyDescent="0.25">
      <c r="D4195" s="145"/>
    </row>
    <row r="4196" spans="4:4" x14ac:dyDescent="0.25">
      <c r="D4196" s="145"/>
    </row>
    <row r="4197" spans="4:4" x14ac:dyDescent="0.25">
      <c r="D4197" s="145"/>
    </row>
    <row r="4198" spans="4:4" x14ac:dyDescent="0.25">
      <c r="D4198" s="145"/>
    </row>
    <row r="4199" spans="4:4" x14ac:dyDescent="0.25">
      <c r="D4199" s="145"/>
    </row>
    <row r="4200" spans="4:4" x14ac:dyDescent="0.25">
      <c r="D4200" s="145"/>
    </row>
    <row r="4201" spans="4:4" x14ac:dyDescent="0.25">
      <c r="D4201" s="145"/>
    </row>
    <row r="4202" spans="4:4" x14ac:dyDescent="0.25">
      <c r="D4202" s="145"/>
    </row>
    <row r="4203" spans="4:4" x14ac:dyDescent="0.25">
      <c r="D4203" s="145"/>
    </row>
    <row r="4204" spans="4:4" x14ac:dyDescent="0.25">
      <c r="D4204" s="145"/>
    </row>
    <row r="4205" spans="4:4" x14ac:dyDescent="0.25">
      <c r="D4205" s="145"/>
    </row>
    <row r="4206" spans="4:4" x14ac:dyDescent="0.25">
      <c r="D4206" s="145"/>
    </row>
    <row r="4207" spans="4:4" x14ac:dyDescent="0.25">
      <c r="D4207" s="145"/>
    </row>
    <row r="4208" spans="4:4" x14ac:dyDescent="0.25">
      <c r="D4208" s="145"/>
    </row>
    <row r="4209" spans="4:4" x14ac:dyDescent="0.25">
      <c r="D4209" s="145"/>
    </row>
    <row r="4210" spans="4:4" x14ac:dyDescent="0.25">
      <c r="D4210" s="145"/>
    </row>
    <row r="4211" spans="4:4" x14ac:dyDescent="0.25">
      <c r="D4211" s="145"/>
    </row>
    <row r="4212" spans="4:4" x14ac:dyDescent="0.25">
      <c r="D4212" s="145"/>
    </row>
    <row r="4213" spans="4:4" x14ac:dyDescent="0.25">
      <c r="D4213" s="145"/>
    </row>
    <row r="4214" spans="4:4" x14ac:dyDescent="0.25">
      <c r="D4214" s="145"/>
    </row>
    <row r="4215" spans="4:4" x14ac:dyDescent="0.25">
      <c r="D4215" s="145"/>
    </row>
    <row r="4216" spans="4:4" x14ac:dyDescent="0.25">
      <c r="D4216" s="145"/>
    </row>
    <row r="4217" spans="4:4" x14ac:dyDescent="0.25">
      <c r="D4217" s="145"/>
    </row>
    <row r="4218" spans="4:4" x14ac:dyDescent="0.25">
      <c r="D4218" s="145"/>
    </row>
    <row r="4219" spans="4:4" x14ac:dyDescent="0.25">
      <c r="D4219" s="145"/>
    </row>
    <row r="4220" spans="4:4" x14ac:dyDescent="0.25">
      <c r="D4220" s="145"/>
    </row>
    <row r="4221" spans="4:4" x14ac:dyDescent="0.25">
      <c r="D4221" s="145"/>
    </row>
    <row r="4222" spans="4:4" x14ac:dyDescent="0.25">
      <c r="D4222" s="145"/>
    </row>
    <row r="4223" spans="4:4" x14ac:dyDescent="0.25">
      <c r="D4223" s="145"/>
    </row>
    <row r="4224" spans="4:4" x14ac:dyDescent="0.25">
      <c r="D4224" s="145"/>
    </row>
    <row r="4225" spans="4:4" x14ac:dyDescent="0.25">
      <c r="D4225" s="145"/>
    </row>
    <row r="4226" spans="4:4" x14ac:dyDescent="0.25">
      <c r="D4226" s="145"/>
    </row>
    <row r="4227" spans="4:4" x14ac:dyDescent="0.25">
      <c r="D4227" s="145"/>
    </row>
    <row r="4228" spans="4:4" x14ac:dyDescent="0.25">
      <c r="D4228" s="145"/>
    </row>
    <row r="4229" spans="4:4" x14ac:dyDescent="0.25">
      <c r="D4229" s="145"/>
    </row>
    <row r="4230" spans="4:4" x14ac:dyDescent="0.25">
      <c r="D4230" s="145"/>
    </row>
    <row r="4231" spans="4:4" x14ac:dyDescent="0.25">
      <c r="D4231" s="145"/>
    </row>
    <row r="4232" spans="4:4" x14ac:dyDescent="0.25">
      <c r="D4232" s="145"/>
    </row>
    <row r="4233" spans="4:4" x14ac:dyDescent="0.25">
      <c r="D4233" s="145"/>
    </row>
    <row r="4234" spans="4:4" x14ac:dyDescent="0.25">
      <c r="D4234" s="145"/>
    </row>
    <row r="4235" spans="4:4" x14ac:dyDescent="0.25">
      <c r="D4235" s="145"/>
    </row>
    <row r="4236" spans="4:4" x14ac:dyDescent="0.25">
      <c r="D4236" s="145"/>
    </row>
    <row r="4237" spans="4:4" x14ac:dyDescent="0.25">
      <c r="D4237" s="145"/>
    </row>
    <row r="4238" spans="4:4" x14ac:dyDescent="0.25">
      <c r="D4238" s="145"/>
    </row>
    <row r="4239" spans="4:4" x14ac:dyDescent="0.25">
      <c r="D4239" s="145"/>
    </row>
    <row r="4240" spans="4:4" x14ac:dyDescent="0.25">
      <c r="D4240" s="145"/>
    </row>
    <row r="4241" spans="4:4" x14ac:dyDescent="0.25">
      <c r="D4241" s="145"/>
    </row>
    <row r="4242" spans="4:4" x14ac:dyDescent="0.25">
      <c r="D4242" s="145"/>
    </row>
    <row r="4243" spans="4:4" x14ac:dyDescent="0.25">
      <c r="D4243" s="145"/>
    </row>
    <row r="4244" spans="4:4" x14ac:dyDescent="0.25">
      <c r="D4244" s="145"/>
    </row>
    <row r="4245" spans="4:4" x14ac:dyDescent="0.25">
      <c r="D4245" s="145"/>
    </row>
    <row r="4246" spans="4:4" x14ac:dyDescent="0.25">
      <c r="D4246" s="145"/>
    </row>
    <row r="4247" spans="4:4" x14ac:dyDescent="0.25">
      <c r="D4247" s="145"/>
    </row>
    <row r="4248" spans="4:4" x14ac:dyDescent="0.25">
      <c r="D4248" s="145"/>
    </row>
    <row r="4249" spans="4:4" x14ac:dyDescent="0.25">
      <c r="D4249" s="145"/>
    </row>
    <row r="4250" spans="4:4" x14ac:dyDescent="0.25">
      <c r="D4250" s="145"/>
    </row>
    <row r="4251" spans="4:4" x14ac:dyDescent="0.25">
      <c r="D4251" s="145"/>
    </row>
    <row r="4252" spans="4:4" x14ac:dyDescent="0.25">
      <c r="D4252" s="145"/>
    </row>
    <row r="4253" spans="4:4" x14ac:dyDescent="0.25">
      <c r="D4253" s="145"/>
    </row>
    <row r="4254" spans="4:4" x14ac:dyDescent="0.25">
      <c r="D4254" s="145"/>
    </row>
    <row r="4255" spans="4:4" x14ac:dyDescent="0.25">
      <c r="D4255" s="145"/>
    </row>
    <row r="4256" spans="4:4" x14ac:dyDescent="0.25">
      <c r="D4256" s="145"/>
    </row>
    <row r="4257" spans="4:4" x14ac:dyDescent="0.25">
      <c r="D4257" s="145"/>
    </row>
    <row r="4258" spans="4:4" x14ac:dyDescent="0.25">
      <c r="D4258" s="145"/>
    </row>
    <row r="4259" spans="4:4" x14ac:dyDescent="0.25">
      <c r="D4259" s="145"/>
    </row>
    <row r="4260" spans="4:4" x14ac:dyDescent="0.25">
      <c r="D4260" s="145"/>
    </row>
    <row r="4261" spans="4:4" x14ac:dyDescent="0.25">
      <c r="D4261" s="145"/>
    </row>
    <row r="4262" spans="4:4" x14ac:dyDescent="0.25">
      <c r="D4262" s="145"/>
    </row>
    <row r="4263" spans="4:4" x14ac:dyDescent="0.25">
      <c r="D4263" s="145"/>
    </row>
    <row r="4264" spans="4:4" x14ac:dyDescent="0.25">
      <c r="D4264" s="145"/>
    </row>
    <row r="4265" spans="4:4" x14ac:dyDescent="0.25">
      <c r="D4265" s="145"/>
    </row>
    <row r="4266" spans="4:4" x14ac:dyDescent="0.25">
      <c r="D4266" s="145"/>
    </row>
    <row r="4267" spans="4:4" x14ac:dyDescent="0.25">
      <c r="D4267" s="145"/>
    </row>
    <row r="4268" spans="4:4" x14ac:dyDescent="0.25">
      <c r="D4268" s="145"/>
    </row>
    <row r="4269" spans="4:4" x14ac:dyDescent="0.25">
      <c r="D4269" s="145"/>
    </row>
    <row r="4270" spans="4:4" x14ac:dyDescent="0.25">
      <c r="D4270" s="145"/>
    </row>
    <row r="4271" spans="4:4" x14ac:dyDescent="0.25">
      <c r="D4271" s="145"/>
    </row>
    <row r="4272" spans="4:4" x14ac:dyDescent="0.25">
      <c r="D4272" s="145"/>
    </row>
    <row r="4273" spans="4:4" x14ac:dyDescent="0.25">
      <c r="D4273" s="145"/>
    </row>
    <row r="4274" spans="4:4" x14ac:dyDescent="0.25">
      <c r="D4274" s="145"/>
    </row>
    <row r="4275" spans="4:4" x14ac:dyDescent="0.25">
      <c r="D4275" s="145"/>
    </row>
    <row r="4276" spans="4:4" x14ac:dyDescent="0.25">
      <c r="D4276" s="145"/>
    </row>
    <row r="4277" spans="4:4" x14ac:dyDescent="0.25">
      <c r="D4277" s="145"/>
    </row>
    <row r="4278" spans="4:4" x14ac:dyDescent="0.25">
      <c r="D4278" s="145"/>
    </row>
    <row r="4279" spans="4:4" x14ac:dyDescent="0.25">
      <c r="D4279" s="145"/>
    </row>
    <row r="4280" spans="4:4" x14ac:dyDescent="0.25">
      <c r="D4280" s="145"/>
    </row>
    <row r="4281" spans="4:4" x14ac:dyDescent="0.25">
      <c r="D4281" s="145"/>
    </row>
    <row r="4282" spans="4:4" x14ac:dyDescent="0.25">
      <c r="D4282" s="145"/>
    </row>
    <row r="4283" spans="4:4" x14ac:dyDescent="0.25">
      <c r="D4283" s="145"/>
    </row>
    <row r="4284" spans="4:4" x14ac:dyDescent="0.25">
      <c r="D4284" s="145"/>
    </row>
    <row r="4285" spans="4:4" x14ac:dyDescent="0.25">
      <c r="D4285" s="145"/>
    </row>
    <row r="4286" spans="4:4" x14ac:dyDescent="0.25">
      <c r="D4286" s="145"/>
    </row>
    <row r="4287" spans="4:4" x14ac:dyDescent="0.25">
      <c r="D4287" s="145"/>
    </row>
    <row r="4288" spans="4:4" x14ac:dyDescent="0.25">
      <c r="D4288" s="145"/>
    </row>
    <row r="4289" spans="4:4" x14ac:dyDescent="0.25">
      <c r="D4289" s="145"/>
    </row>
    <row r="4290" spans="4:4" x14ac:dyDescent="0.25">
      <c r="D4290" s="145"/>
    </row>
    <row r="4291" spans="4:4" x14ac:dyDescent="0.25">
      <c r="D4291" s="145"/>
    </row>
    <row r="4292" spans="4:4" x14ac:dyDescent="0.25">
      <c r="D4292" s="145"/>
    </row>
    <row r="4293" spans="4:4" x14ac:dyDescent="0.25">
      <c r="D4293" s="145"/>
    </row>
    <row r="4294" spans="4:4" x14ac:dyDescent="0.25">
      <c r="D4294" s="145"/>
    </row>
    <row r="4295" spans="4:4" x14ac:dyDescent="0.25">
      <c r="D4295" s="145"/>
    </row>
    <row r="4296" spans="4:4" x14ac:dyDescent="0.25">
      <c r="D4296" s="145"/>
    </row>
    <row r="4297" spans="4:4" x14ac:dyDescent="0.25">
      <c r="D4297" s="145"/>
    </row>
    <row r="4298" spans="4:4" x14ac:dyDescent="0.25">
      <c r="D4298" s="145"/>
    </row>
    <row r="4299" spans="4:4" x14ac:dyDescent="0.25">
      <c r="D4299" s="145"/>
    </row>
    <row r="4300" spans="4:4" x14ac:dyDescent="0.25">
      <c r="D4300" s="145"/>
    </row>
    <row r="4301" spans="4:4" x14ac:dyDescent="0.25">
      <c r="D4301" s="145"/>
    </row>
    <row r="4302" spans="4:4" x14ac:dyDescent="0.25">
      <c r="D4302" s="145"/>
    </row>
    <row r="4303" spans="4:4" x14ac:dyDescent="0.25">
      <c r="D4303" s="145"/>
    </row>
    <row r="4304" spans="4:4" x14ac:dyDescent="0.25">
      <c r="D4304" s="145"/>
    </row>
    <row r="4305" spans="4:4" x14ac:dyDescent="0.25">
      <c r="D4305" s="145"/>
    </row>
    <row r="4306" spans="4:4" x14ac:dyDescent="0.25">
      <c r="D4306" s="145"/>
    </row>
    <row r="4307" spans="4:4" x14ac:dyDescent="0.25">
      <c r="D4307" s="145"/>
    </row>
    <row r="4308" spans="4:4" x14ac:dyDescent="0.25">
      <c r="D4308" s="145"/>
    </row>
    <row r="4309" spans="4:4" x14ac:dyDescent="0.25">
      <c r="D4309" s="145"/>
    </row>
    <row r="4310" spans="4:4" x14ac:dyDescent="0.25">
      <c r="D4310" s="145"/>
    </row>
    <row r="4311" spans="4:4" x14ac:dyDescent="0.25">
      <c r="D4311" s="145"/>
    </row>
    <row r="4312" spans="4:4" x14ac:dyDescent="0.25">
      <c r="D4312" s="145"/>
    </row>
    <row r="4313" spans="4:4" x14ac:dyDescent="0.25">
      <c r="D4313" s="145"/>
    </row>
    <row r="4314" spans="4:4" x14ac:dyDescent="0.25">
      <c r="D4314" s="145"/>
    </row>
    <row r="4315" spans="4:4" x14ac:dyDescent="0.25">
      <c r="D4315" s="145"/>
    </row>
    <row r="4316" spans="4:4" x14ac:dyDescent="0.25">
      <c r="D4316" s="145"/>
    </row>
    <row r="4317" spans="4:4" x14ac:dyDescent="0.25">
      <c r="D4317" s="145"/>
    </row>
    <row r="4318" spans="4:4" x14ac:dyDescent="0.25">
      <c r="D4318" s="145"/>
    </row>
    <row r="4319" spans="4:4" x14ac:dyDescent="0.25">
      <c r="D4319" s="145"/>
    </row>
    <row r="4320" spans="4:4" x14ac:dyDescent="0.25">
      <c r="D4320" s="145"/>
    </row>
    <row r="4321" spans="4:4" x14ac:dyDescent="0.25">
      <c r="D4321" s="145"/>
    </row>
    <row r="4322" spans="4:4" x14ac:dyDescent="0.25">
      <c r="D4322" s="145"/>
    </row>
    <row r="4323" spans="4:4" x14ac:dyDescent="0.25">
      <c r="D4323" s="145"/>
    </row>
    <row r="4324" spans="4:4" x14ac:dyDescent="0.25">
      <c r="D4324" s="145"/>
    </row>
    <row r="4325" spans="4:4" x14ac:dyDescent="0.25">
      <c r="D4325" s="145"/>
    </row>
    <row r="4326" spans="4:4" x14ac:dyDescent="0.25">
      <c r="D4326" s="145"/>
    </row>
    <row r="4327" spans="4:4" x14ac:dyDescent="0.25">
      <c r="D4327" s="145"/>
    </row>
    <row r="4328" spans="4:4" x14ac:dyDescent="0.25">
      <c r="D4328" s="145"/>
    </row>
    <row r="4329" spans="4:4" x14ac:dyDescent="0.25">
      <c r="D4329" s="145"/>
    </row>
    <row r="4330" spans="4:4" x14ac:dyDescent="0.25">
      <c r="D4330" s="145"/>
    </row>
    <row r="4331" spans="4:4" x14ac:dyDescent="0.25">
      <c r="D4331" s="145"/>
    </row>
    <row r="4332" spans="4:4" x14ac:dyDescent="0.25">
      <c r="D4332" s="145"/>
    </row>
    <row r="4333" spans="4:4" x14ac:dyDescent="0.25">
      <c r="D4333" s="145"/>
    </row>
    <row r="4334" spans="4:4" x14ac:dyDescent="0.25">
      <c r="D4334" s="145"/>
    </row>
    <row r="4335" spans="4:4" x14ac:dyDescent="0.25">
      <c r="D4335" s="145"/>
    </row>
    <row r="4336" spans="4:4" x14ac:dyDescent="0.25">
      <c r="D4336" s="145"/>
    </row>
    <row r="4337" spans="4:4" x14ac:dyDescent="0.25">
      <c r="D4337" s="145"/>
    </row>
    <row r="4338" spans="4:4" x14ac:dyDescent="0.25">
      <c r="D4338" s="145"/>
    </row>
    <row r="4339" spans="4:4" x14ac:dyDescent="0.25">
      <c r="D4339" s="145"/>
    </row>
    <row r="4340" spans="4:4" x14ac:dyDescent="0.25">
      <c r="D4340" s="145"/>
    </row>
    <row r="4341" spans="4:4" x14ac:dyDescent="0.25">
      <c r="D4341" s="145"/>
    </row>
    <row r="4342" spans="4:4" x14ac:dyDescent="0.25">
      <c r="D4342" s="145"/>
    </row>
    <row r="4343" spans="4:4" x14ac:dyDescent="0.25">
      <c r="D4343" s="145"/>
    </row>
    <row r="4344" spans="4:4" x14ac:dyDescent="0.25">
      <c r="D4344" s="145"/>
    </row>
    <row r="4345" spans="4:4" x14ac:dyDescent="0.25">
      <c r="D4345" s="145"/>
    </row>
    <row r="4346" spans="4:4" x14ac:dyDescent="0.25">
      <c r="D4346" s="145"/>
    </row>
    <row r="4347" spans="4:4" x14ac:dyDescent="0.25">
      <c r="D4347" s="145"/>
    </row>
    <row r="4348" spans="4:4" x14ac:dyDescent="0.25">
      <c r="D4348" s="145"/>
    </row>
    <row r="4349" spans="4:4" x14ac:dyDescent="0.25">
      <c r="D4349" s="145"/>
    </row>
    <row r="4350" spans="4:4" x14ac:dyDescent="0.25">
      <c r="D4350" s="145"/>
    </row>
    <row r="4351" spans="4:4" x14ac:dyDescent="0.25">
      <c r="D4351" s="145"/>
    </row>
    <row r="4352" spans="4:4" x14ac:dyDescent="0.25">
      <c r="D4352" s="145"/>
    </row>
    <row r="4353" spans="4:4" x14ac:dyDescent="0.25">
      <c r="D4353" s="145"/>
    </row>
    <row r="4354" spans="4:4" x14ac:dyDescent="0.25">
      <c r="D4354" s="145"/>
    </row>
    <row r="4355" spans="4:4" x14ac:dyDescent="0.25">
      <c r="D4355" s="145"/>
    </row>
    <row r="4356" spans="4:4" x14ac:dyDescent="0.25">
      <c r="D4356" s="145"/>
    </row>
    <row r="4357" spans="4:4" x14ac:dyDescent="0.25">
      <c r="D4357" s="145"/>
    </row>
    <row r="4358" spans="4:4" x14ac:dyDescent="0.25">
      <c r="D4358" s="145"/>
    </row>
    <row r="4359" spans="4:4" x14ac:dyDescent="0.25">
      <c r="D4359" s="145"/>
    </row>
    <row r="4360" spans="4:4" x14ac:dyDescent="0.25">
      <c r="D4360" s="145"/>
    </row>
    <row r="4361" spans="4:4" x14ac:dyDescent="0.25">
      <c r="D4361" s="145"/>
    </row>
    <row r="4362" spans="4:4" x14ac:dyDescent="0.25">
      <c r="D4362" s="145"/>
    </row>
    <row r="4363" spans="4:4" x14ac:dyDescent="0.25">
      <c r="D4363" s="145"/>
    </row>
    <row r="4364" spans="4:4" x14ac:dyDescent="0.25">
      <c r="D4364" s="145"/>
    </row>
    <row r="4365" spans="4:4" x14ac:dyDescent="0.25">
      <c r="D4365" s="145"/>
    </row>
    <row r="4366" spans="4:4" x14ac:dyDescent="0.25">
      <c r="D4366" s="145"/>
    </row>
    <row r="4367" spans="4:4" x14ac:dyDescent="0.25">
      <c r="D4367" s="145"/>
    </row>
    <row r="4368" spans="4:4" x14ac:dyDescent="0.25">
      <c r="D4368" s="145"/>
    </row>
    <row r="4369" spans="4:4" x14ac:dyDescent="0.25">
      <c r="D4369" s="145"/>
    </row>
    <row r="4370" spans="4:4" x14ac:dyDescent="0.25">
      <c r="D4370" s="145"/>
    </row>
    <row r="4371" spans="4:4" x14ac:dyDescent="0.25">
      <c r="D4371" s="145"/>
    </row>
    <row r="4372" spans="4:4" x14ac:dyDescent="0.25">
      <c r="D4372" s="145"/>
    </row>
    <row r="4373" spans="4:4" x14ac:dyDescent="0.25">
      <c r="D4373" s="145"/>
    </row>
    <row r="4374" spans="4:4" x14ac:dyDescent="0.25">
      <c r="D4374" s="145"/>
    </row>
    <row r="4375" spans="4:4" x14ac:dyDescent="0.25">
      <c r="D4375" s="145"/>
    </row>
    <row r="4376" spans="4:4" x14ac:dyDescent="0.25">
      <c r="D4376" s="145"/>
    </row>
    <row r="4377" spans="4:4" x14ac:dyDescent="0.25">
      <c r="D4377" s="145"/>
    </row>
    <row r="4378" spans="4:4" x14ac:dyDescent="0.25">
      <c r="D4378" s="145"/>
    </row>
    <row r="4379" spans="4:4" x14ac:dyDescent="0.25">
      <c r="D4379" s="145"/>
    </row>
    <row r="4380" spans="4:4" x14ac:dyDescent="0.25">
      <c r="D4380" s="145"/>
    </row>
    <row r="4381" spans="4:4" x14ac:dyDescent="0.25">
      <c r="D4381" s="145"/>
    </row>
    <row r="4382" spans="4:4" x14ac:dyDescent="0.25">
      <c r="D4382" s="145"/>
    </row>
    <row r="4383" spans="4:4" x14ac:dyDescent="0.25">
      <c r="D4383" s="145"/>
    </row>
    <row r="4384" spans="4:4" x14ac:dyDescent="0.25">
      <c r="D4384" s="145"/>
    </row>
    <row r="4385" spans="4:4" x14ac:dyDescent="0.25">
      <c r="D4385" s="145"/>
    </row>
    <row r="4386" spans="4:4" x14ac:dyDescent="0.25">
      <c r="D4386" s="145"/>
    </row>
    <row r="4387" spans="4:4" x14ac:dyDescent="0.25">
      <c r="D4387" s="145"/>
    </row>
    <row r="4388" spans="4:4" x14ac:dyDescent="0.25">
      <c r="D4388" s="145"/>
    </row>
    <row r="4389" spans="4:4" x14ac:dyDescent="0.25">
      <c r="D4389" s="145"/>
    </row>
    <row r="4390" spans="4:4" x14ac:dyDescent="0.25">
      <c r="D4390" s="145"/>
    </row>
    <row r="4391" spans="4:4" x14ac:dyDescent="0.25">
      <c r="D4391" s="145"/>
    </row>
    <row r="4392" spans="4:4" x14ac:dyDescent="0.25">
      <c r="D4392" s="145"/>
    </row>
    <row r="4393" spans="4:4" x14ac:dyDescent="0.25">
      <c r="D4393" s="145"/>
    </row>
    <row r="4394" spans="4:4" x14ac:dyDescent="0.25">
      <c r="D4394" s="145"/>
    </row>
    <row r="4395" spans="4:4" x14ac:dyDescent="0.25">
      <c r="D4395" s="145"/>
    </row>
    <row r="4396" spans="4:4" x14ac:dyDescent="0.25">
      <c r="D4396" s="145"/>
    </row>
    <row r="4397" spans="4:4" x14ac:dyDescent="0.25">
      <c r="D4397" s="145"/>
    </row>
    <row r="4398" spans="4:4" x14ac:dyDescent="0.25">
      <c r="D4398" s="145"/>
    </row>
    <row r="4399" spans="4:4" x14ac:dyDescent="0.25">
      <c r="D4399" s="145"/>
    </row>
    <row r="4400" spans="4:4" x14ac:dyDescent="0.25">
      <c r="D4400" s="145"/>
    </row>
    <row r="4401" spans="4:4" x14ac:dyDescent="0.25">
      <c r="D4401" s="145"/>
    </row>
    <row r="4402" spans="4:4" x14ac:dyDescent="0.25">
      <c r="D4402" s="145"/>
    </row>
    <row r="4403" spans="4:4" x14ac:dyDescent="0.25">
      <c r="D4403" s="145"/>
    </row>
    <row r="4404" spans="4:4" x14ac:dyDescent="0.25">
      <c r="D4404" s="145"/>
    </row>
    <row r="4405" spans="4:4" x14ac:dyDescent="0.25">
      <c r="D4405" s="145"/>
    </row>
    <row r="4406" spans="4:4" x14ac:dyDescent="0.25">
      <c r="D4406" s="145"/>
    </row>
    <row r="4407" spans="4:4" x14ac:dyDescent="0.25">
      <c r="D4407" s="145"/>
    </row>
    <row r="4408" spans="4:4" x14ac:dyDescent="0.25">
      <c r="D4408" s="145"/>
    </row>
    <row r="4409" spans="4:4" x14ac:dyDescent="0.25">
      <c r="D4409" s="145"/>
    </row>
    <row r="4410" spans="4:4" x14ac:dyDescent="0.25">
      <c r="D4410" s="145"/>
    </row>
    <row r="4411" spans="4:4" x14ac:dyDescent="0.25">
      <c r="D4411" s="145"/>
    </row>
    <row r="4412" spans="4:4" x14ac:dyDescent="0.25">
      <c r="D4412" s="145"/>
    </row>
    <row r="4413" spans="4:4" x14ac:dyDescent="0.25">
      <c r="D4413" s="145"/>
    </row>
    <row r="4414" spans="4:4" x14ac:dyDescent="0.25">
      <c r="D4414" s="145"/>
    </row>
    <row r="4415" spans="4:4" x14ac:dyDescent="0.25">
      <c r="D4415" s="145"/>
    </row>
    <row r="4416" spans="4:4" x14ac:dyDescent="0.25">
      <c r="D4416" s="145"/>
    </row>
    <row r="4417" spans="4:4" x14ac:dyDescent="0.25">
      <c r="D4417" s="145"/>
    </row>
    <row r="4418" spans="4:4" x14ac:dyDescent="0.25">
      <c r="D4418" s="145"/>
    </row>
    <row r="4419" spans="4:4" x14ac:dyDescent="0.25">
      <c r="D4419" s="145"/>
    </row>
    <row r="4420" spans="4:4" x14ac:dyDescent="0.25">
      <c r="D4420" s="145"/>
    </row>
    <row r="4421" spans="4:4" x14ac:dyDescent="0.25">
      <c r="D4421" s="145"/>
    </row>
    <row r="4422" spans="4:4" x14ac:dyDescent="0.25">
      <c r="D4422" s="145"/>
    </row>
    <row r="4423" spans="4:4" x14ac:dyDescent="0.25">
      <c r="D4423" s="145"/>
    </row>
    <row r="4424" spans="4:4" x14ac:dyDescent="0.25">
      <c r="D4424" s="145"/>
    </row>
    <row r="4425" spans="4:4" x14ac:dyDescent="0.25">
      <c r="D4425" s="145"/>
    </row>
    <row r="4426" spans="4:4" x14ac:dyDescent="0.25">
      <c r="D4426" s="145"/>
    </row>
    <row r="4427" spans="4:4" x14ac:dyDescent="0.25">
      <c r="D4427" s="145"/>
    </row>
    <row r="4428" spans="4:4" x14ac:dyDescent="0.25">
      <c r="D4428" s="145"/>
    </row>
    <row r="4429" spans="4:4" x14ac:dyDescent="0.25">
      <c r="D4429" s="145"/>
    </row>
    <row r="4430" spans="4:4" x14ac:dyDescent="0.25">
      <c r="D4430" s="145"/>
    </row>
    <row r="4431" spans="4:4" x14ac:dyDescent="0.25">
      <c r="D4431" s="145"/>
    </row>
    <row r="4432" spans="4:4" x14ac:dyDescent="0.25">
      <c r="D4432" s="145"/>
    </row>
    <row r="4433" spans="4:4" x14ac:dyDescent="0.25">
      <c r="D4433" s="145"/>
    </row>
    <row r="4434" spans="4:4" x14ac:dyDescent="0.25">
      <c r="D4434" s="145"/>
    </row>
    <row r="4435" spans="4:4" x14ac:dyDescent="0.25">
      <c r="D4435" s="145"/>
    </row>
    <row r="4436" spans="4:4" x14ac:dyDescent="0.25">
      <c r="D4436" s="145"/>
    </row>
    <row r="4437" spans="4:4" x14ac:dyDescent="0.25">
      <c r="D4437" s="145"/>
    </row>
    <row r="4438" spans="4:4" x14ac:dyDescent="0.25">
      <c r="D4438" s="145"/>
    </row>
    <row r="4439" spans="4:4" x14ac:dyDescent="0.25">
      <c r="D4439" s="145"/>
    </row>
    <row r="4440" spans="4:4" x14ac:dyDescent="0.25">
      <c r="D4440" s="145"/>
    </row>
    <row r="4441" spans="4:4" x14ac:dyDescent="0.25">
      <c r="D4441" s="145"/>
    </row>
    <row r="4442" spans="4:4" x14ac:dyDescent="0.25">
      <c r="D4442" s="145"/>
    </row>
    <row r="4443" spans="4:4" x14ac:dyDescent="0.25">
      <c r="D4443" s="145"/>
    </row>
    <row r="4444" spans="4:4" x14ac:dyDescent="0.25">
      <c r="D4444" s="145"/>
    </row>
    <row r="4445" spans="4:4" x14ac:dyDescent="0.25">
      <c r="D4445" s="145"/>
    </row>
    <row r="4446" spans="4:4" x14ac:dyDescent="0.25">
      <c r="D4446" s="145"/>
    </row>
    <row r="4447" spans="4:4" x14ac:dyDescent="0.25">
      <c r="D4447" s="145"/>
    </row>
    <row r="4448" spans="4:4" x14ac:dyDescent="0.25">
      <c r="D4448" s="145"/>
    </row>
    <row r="4449" spans="4:4" x14ac:dyDescent="0.25">
      <c r="D4449" s="145"/>
    </row>
    <row r="4450" spans="4:4" x14ac:dyDescent="0.25">
      <c r="D4450" s="145"/>
    </row>
    <row r="4451" spans="4:4" x14ac:dyDescent="0.25">
      <c r="D4451" s="145"/>
    </row>
    <row r="4452" spans="4:4" x14ac:dyDescent="0.25">
      <c r="D4452" s="145"/>
    </row>
    <row r="4453" spans="4:4" x14ac:dyDescent="0.25">
      <c r="D4453" s="145"/>
    </row>
    <row r="4454" spans="4:4" x14ac:dyDescent="0.25">
      <c r="D4454" s="145"/>
    </row>
    <row r="4455" spans="4:4" x14ac:dyDescent="0.25">
      <c r="D4455" s="145"/>
    </row>
    <row r="4456" spans="4:4" x14ac:dyDescent="0.25">
      <c r="D4456" s="145"/>
    </row>
    <row r="4457" spans="4:4" x14ac:dyDescent="0.25">
      <c r="D4457" s="145"/>
    </row>
    <row r="4458" spans="4:4" x14ac:dyDescent="0.25">
      <c r="D4458" s="145"/>
    </row>
    <row r="4459" spans="4:4" x14ac:dyDescent="0.25">
      <c r="D4459" s="145"/>
    </row>
    <row r="4460" spans="4:4" x14ac:dyDescent="0.25">
      <c r="D4460" s="145"/>
    </row>
    <row r="4461" spans="4:4" x14ac:dyDescent="0.25">
      <c r="D4461" s="145"/>
    </row>
    <row r="4462" spans="4:4" x14ac:dyDescent="0.25">
      <c r="D4462" s="145"/>
    </row>
    <row r="4463" spans="4:4" x14ac:dyDescent="0.25">
      <c r="D4463" s="145"/>
    </row>
    <row r="4464" spans="4:4" x14ac:dyDescent="0.25">
      <c r="D4464" s="145"/>
    </row>
    <row r="4465" spans="4:4" x14ac:dyDescent="0.25">
      <c r="D4465" s="145"/>
    </row>
    <row r="4466" spans="4:4" x14ac:dyDescent="0.25">
      <c r="D4466" s="145"/>
    </row>
    <row r="4467" spans="4:4" x14ac:dyDescent="0.25">
      <c r="D4467" s="145"/>
    </row>
    <row r="4468" spans="4:4" x14ac:dyDescent="0.25">
      <c r="D4468" s="145"/>
    </row>
    <row r="4469" spans="4:4" x14ac:dyDescent="0.25">
      <c r="D4469" s="145"/>
    </row>
    <row r="4470" spans="4:4" x14ac:dyDescent="0.25">
      <c r="D4470" s="145"/>
    </row>
    <row r="4471" spans="4:4" x14ac:dyDescent="0.25">
      <c r="D4471" s="145"/>
    </row>
    <row r="4472" spans="4:4" x14ac:dyDescent="0.25">
      <c r="D4472" s="145"/>
    </row>
    <row r="4473" spans="4:4" x14ac:dyDescent="0.25">
      <c r="D4473" s="145"/>
    </row>
    <row r="4474" spans="4:4" x14ac:dyDescent="0.25">
      <c r="D4474" s="145"/>
    </row>
    <row r="4475" spans="4:4" x14ac:dyDescent="0.25">
      <c r="D4475" s="145"/>
    </row>
    <row r="4476" spans="4:4" x14ac:dyDescent="0.25">
      <c r="D4476" s="145"/>
    </row>
    <row r="4477" spans="4:4" x14ac:dyDescent="0.25">
      <c r="D4477" s="145"/>
    </row>
    <row r="4478" spans="4:4" x14ac:dyDescent="0.25">
      <c r="D4478" s="145"/>
    </row>
    <row r="4479" spans="4:4" x14ac:dyDescent="0.25">
      <c r="D4479" s="145"/>
    </row>
    <row r="4480" spans="4:4" x14ac:dyDescent="0.25">
      <c r="D4480" s="145"/>
    </row>
    <row r="4481" spans="4:4" x14ac:dyDescent="0.25">
      <c r="D4481" s="145"/>
    </row>
    <row r="4482" spans="4:4" x14ac:dyDescent="0.25">
      <c r="D4482" s="145"/>
    </row>
    <row r="4483" spans="4:4" x14ac:dyDescent="0.25">
      <c r="D4483" s="145"/>
    </row>
    <row r="4484" spans="4:4" x14ac:dyDescent="0.25">
      <c r="D4484" s="145"/>
    </row>
    <row r="4485" spans="4:4" x14ac:dyDescent="0.25">
      <c r="D4485" s="145"/>
    </row>
    <row r="4486" spans="4:4" x14ac:dyDescent="0.25">
      <c r="D4486" s="145"/>
    </row>
    <row r="4487" spans="4:4" x14ac:dyDescent="0.25">
      <c r="D4487" s="145"/>
    </row>
    <row r="4488" spans="4:4" x14ac:dyDescent="0.25">
      <c r="D4488" s="145"/>
    </row>
    <row r="4489" spans="4:4" x14ac:dyDescent="0.25">
      <c r="D4489" s="145"/>
    </row>
    <row r="4490" spans="4:4" x14ac:dyDescent="0.25">
      <c r="D4490" s="145"/>
    </row>
    <row r="4491" spans="4:4" x14ac:dyDescent="0.25">
      <c r="D4491" s="145"/>
    </row>
    <row r="4492" spans="4:4" x14ac:dyDescent="0.25">
      <c r="D4492" s="145"/>
    </row>
    <row r="4493" spans="4:4" x14ac:dyDescent="0.25">
      <c r="D4493" s="145"/>
    </row>
    <row r="4494" spans="4:4" x14ac:dyDescent="0.25">
      <c r="D4494" s="145"/>
    </row>
    <row r="4495" spans="4:4" x14ac:dyDescent="0.25">
      <c r="D4495" s="145"/>
    </row>
    <row r="4496" spans="4:4" x14ac:dyDescent="0.25">
      <c r="D4496" s="145"/>
    </row>
    <row r="4497" spans="4:4" x14ac:dyDescent="0.25">
      <c r="D4497" s="145"/>
    </row>
    <row r="4498" spans="4:4" x14ac:dyDescent="0.25">
      <c r="D4498" s="145"/>
    </row>
    <row r="4499" spans="4:4" x14ac:dyDescent="0.25">
      <c r="D4499" s="145"/>
    </row>
    <row r="4500" spans="4:4" x14ac:dyDescent="0.25">
      <c r="D4500" s="145"/>
    </row>
    <row r="4501" spans="4:4" x14ac:dyDescent="0.25">
      <c r="D4501" s="145"/>
    </row>
    <row r="4502" spans="4:4" x14ac:dyDescent="0.25">
      <c r="D4502" s="145"/>
    </row>
    <row r="4503" spans="4:4" x14ac:dyDescent="0.25">
      <c r="D4503" s="145"/>
    </row>
    <row r="4504" spans="4:4" x14ac:dyDescent="0.25">
      <c r="D4504" s="145"/>
    </row>
    <row r="4505" spans="4:4" x14ac:dyDescent="0.25">
      <c r="D4505" s="145"/>
    </row>
    <row r="4506" spans="4:4" x14ac:dyDescent="0.25">
      <c r="D4506" s="145"/>
    </row>
    <row r="4507" spans="4:4" x14ac:dyDescent="0.25">
      <c r="D4507" s="145"/>
    </row>
    <row r="4508" spans="4:4" x14ac:dyDescent="0.25">
      <c r="D4508" s="145"/>
    </row>
    <row r="4509" spans="4:4" x14ac:dyDescent="0.25">
      <c r="D4509" s="145"/>
    </row>
    <row r="4510" spans="4:4" x14ac:dyDescent="0.25">
      <c r="D4510" s="145"/>
    </row>
    <row r="4511" spans="4:4" x14ac:dyDescent="0.25">
      <c r="D4511" s="145"/>
    </row>
    <row r="4512" spans="4:4" x14ac:dyDescent="0.25">
      <c r="D4512" s="145"/>
    </row>
    <row r="4513" spans="4:4" x14ac:dyDescent="0.25">
      <c r="D4513" s="145"/>
    </row>
    <row r="4514" spans="4:4" x14ac:dyDescent="0.25">
      <c r="D4514" s="145"/>
    </row>
    <row r="4515" spans="4:4" x14ac:dyDescent="0.25">
      <c r="D4515" s="145"/>
    </row>
    <row r="4516" spans="4:4" x14ac:dyDescent="0.25">
      <c r="D4516" s="145"/>
    </row>
    <row r="4517" spans="4:4" x14ac:dyDescent="0.25">
      <c r="D4517" s="145"/>
    </row>
    <row r="4518" spans="4:4" x14ac:dyDescent="0.25">
      <c r="D4518" s="145"/>
    </row>
    <row r="4519" spans="4:4" x14ac:dyDescent="0.25">
      <c r="D4519" s="145"/>
    </row>
    <row r="4520" spans="4:4" x14ac:dyDescent="0.25">
      <c r="D4520" s="145"/>
    </row>
    <row r="4521" spans="4:4" x14ac:dyDescent="0.25">
      <c r="D4521" s="145"/>
    </row>
    <row r="4522" spans="4:4" x14ac:dyDescent="0.25">
      <c r="D4522" s="145"/>
    </row>
    <row r="4523" spans="4:4" x14ac:dyDescent="0.25">
      <c r="D4523" s="145"/>
    </row>
    <row r="4524" spans="4:4" x14ac:dyDescent="0.25">
      <c r="D4524" s="145"/>
    </row>
    <row r="4525" spans="4:4" x14ac:dyDescent="0.25">
      <c r="D4525" s="145"/>
    </row>
    <row r="4526" spans="4:4" x14ac:dyDescent="0.25">
      <c r="D4526" s="145"/>
    </row>
    <row r="4527" spans="4:4" x14ac:dyDescent="0.25">
      <c r="D4527" s="145"/>
    </row>
    <row r="4528" spans="4:4" x14ac:dyDescent="0.25">
      <c r="D4528" s="145"/>
    </row>
    <row r="4529" spans="4:4" x14ac:dyDescent="0.25">
      <c r="D4529" s="145"/>
    </row>
    <row r="4530" spans="4:4" x14ac:dyDescent="0.25">
      <c r="D4530" s="145"/>
    </row>
    <row r="4531" spans="4:4" x14ac:dyDescent="0.25">
      <c r="D4531" s="145"/>
    </row>
    <row r="4532" spans="4:4" x14ac:dyDescent="0.25">
      <c r="D4532" s="145"/>
    </row>
    <row r="4533" spans="4:4" x14ac:dyDescent="0.25">
      <c r="D4533" s="145"/>
    </row>
    <row r="4534" spans="4:4" x14ac:dyDescent="0.25">
      <c r="D4534" s="145"/>
    </row>
    <row r="4535" spans="4:4" x14ac:dyDescent="0.25">
      <c r="D4535" s="145"/>
    </row>
    <row r="4536" spans="4:4" x14ac:dyDescent="0.25">
      <c r="D4536" s="145"/>
    </row>
    <row r="4537" spans="4:4" x14ac:dyDescent="0.25">
      <c r="D4537" s="145"/>
    </row>
    <row r="4538" spans="4:4" x14ac:dyDescent="0.25">
      <c r="D4538" s="145"/>
    </row>
    <row r="4539" spans="4:4" x14ac:dyDescent="0.25">
      <c r="D4539" s="145"/>
    </row>
    <row r="4540" spans="4:4" x14ac:dyDescent="0.25">
      <c r="D4540" s="145"/>
    </row>
    <row r="4541" spans="4:4" x14ac:dyDescent="0.25">
      <c r="D4541" s="145"/>
    </row>
    <row r="4542" spans="4:4" x14ac:dyDescent="0.25">
      <c r="D4542" s="145"/>
    </row>
    <row r="4543" spans="4:4" x14ac:dyDescent="0.25">
      <c r="D4543" s="145"/>
    </row>
    <row r="4544" spans="4:4" x14ac:dyDescent="0.25">
      <c r="D4544" s="145"/>
    </row>
    <row r="4545" spans="4:4" x14ac:dyDescent="0.25">
      <c r="D4545" s="145"/>
    </row>
    <row r="4546" spans="4:4" x14ac:dyDescent="0.25">
      <c r="D4546" s="145"/>
    </row>
    <row r="4547" spans="4:4" x14ac:dyDescent="0.25">
      <c r="D4547" s="145"/>
    </row>
    <row r="4548" spans="4:4" x14ac:dyDescent="0.25">
      <c r="D4548" s="145"/>
    </row>
    <row r="4549" spans="4:4" x14ac:dyDescent="0.25">
      <c r="D4549" s="145"/>
    </row>
    <row r="4550" spans="4:4" x14ac:dyDescent="0.25">
      <c r="D4550" s="145"/>
    </row>
    <row r="4551" spans="4:4" x14ac:dyDescent="0.25">
      <c r="D4551" s="145"/>
    </row>
    <row r="4552" spans="4:4" x14ac:dyDescent="0.25">
      <c r="D4552" s="145"/>
    </row>
    <row r="4553" spans="4:4" x14ac:dyDescent="0.25">
      <c r="D4553" s="145"/>
    </row>
    <row r="4554" spans="4:4" x14ac:dyDescent="0.25">
      <c r="D4554" s="145"/>
    </row>
    <row r="4555" spans="4:4" x14ac:dyDescent="0.25">
      <c r="D4555" s="145"/>
    </row>
    <row r="4556" spans="4:4" x14ac:dyDescent="0.25">
      <c r="D4556" s="145"/>
    </row>
    <row r="4557" spans="4:4" x14ac:dyDescent="0.25">
      <c r="D4557" s="145"/>
    </row>
    <row r="4558" spans="4:4" x14ac:dyDescent="0.25">
      <c r="D4558" s="145"/>
    </row>
    <row r="4559" spans="4:4" x14ac:dyDescent="0.25">
      <c r="D4559" s="145"/>
    </row>
    <row r="4560" spans="4:4" x14ac:dyDescent="0.25">
      <c r="D4560" s="145"/>
    </row>
    <row r="4561" spans="4:4" x14ac:dyDescent="0.25">
      <c r="D4561" s="145"/>
    </row>
    <row r="4562" spans="4:4" x14ac:dyDescent="0.25">
      <c r="D4562" s="145"/>
    </row>
    <row r="4563" spans="4:4" x14ac:dyDescent="0.25">
      <c r="D4563" s="145"/>
    </row>
    <row r="4564" spans="4:4" x14ac:dyDescent="0.25">
      <c r="D4564" s="145"/>
    </row>
    <row r="4565" spans="4:4" x14ac:dyDescent="0.25">
      <c r="D4565" s="145"/>
    </row>
    <row r="4566" spans="4:4" x14ac:dyDescent="0.25">
      <c r="D4566" s="145"/>
    </row>
    <row r="4567" spans="4:4" x14ac:dyDescent="0.25">
      <c r="D4567" s="145"/>
    </row>
    <row r="4568" spans="4:4" x14ac:dyDescent="0.25">
      <c r="D4568" s="145"/>
    </row>
    <row r="4569" spans="4:4" x14ac:dyDescent="0.25">
      <c r="D4569" s="145"/>
    </row>
    <row r="4570" spans="4:4" x14ac:dyDescent="0.25">
      <c r="D4570" s="145"/>
    </row>
    <row r="4571" spans="4:4" x14ac:dyDescent="0.25">
      <c r="D4571" s="145"/>
    </row>
    <row r="4572" spans="4:4" x14ac:dyDescent="0.25">
      <c r="D4572" s="145"/>
    </row>
    <row r="4573" spans="4:4" x14ac:dyDescent="0.25">
      <c r="D4573" s="145"/>
    </row>
    <row r="4574" spans="4:4" x14ac:dyDescent="0.25">
      <c r="D4574" s="145"/>
    </row>
    <row r="4575" spans="4:4" x14ac:dyDescent="0.25">
      <c r="D4575" s="145"/>
    </row>
    <row r="4576" spans="4:4" x14ac:dyDescent="0.25">
      <c r="D4576" s="145"/>
    </row>
    <row r="4577" spans="4:4" x14ac:dyDescent="0.25">
      <c r="D4577" s="145"/>
    </row>
    <row r="4578" spans="4:4" x14ac:dyDescent="0.25">
      <c r="D4578" s="145"/>
    </row>
    <row r="4579" spans="4:4" x14ac:dyDescent="0.25">
      <c r="D4579" s="145"/>
    </row>
    <row r="4580" spans="4:4" x14ac:dyDescent="0.25">
      <c r="D4580" s="145"/>
    </row>
    <row r="4581" spans="4:4" x14ac:dyDescent="0.25">
      <c r="D4581" s="145"/>
    </row>
    <row r="4582" spans="4:4" x14ac:dyDescent="0.25">
      <c r="D4582" s="145"/>
    </row>
    <row r="4583" spans="4:4" x14ac:dyDescent="0.25">
      <c r="D4583" s="145"/>
    </row>
    <row r="4584" spans="4:4" x14ac:dyDescent="0.25">
      <c r="D4584" s="145"/>
    </row>
    <row r="4585" spans="4:4" x14ac:dyDescent="0.25">
      <c r="D4585" s="145"/>
    </row>
    <row r="4586" spans="4:4" x14ac:dyDescent="0.25">
      <c r="D4586" s="145"/>
    </row>
    <row r="4587" spans="4:4" x14ac:dyDescent="0.25">
      <c r="D4587" s="145"/>
    </row>
    <row r="4588" spans="4:4" x14ac:dyDescent="0.25">
      <c r="D4588" s="145"/>
    </row>
    <row r="4589" spans="4:4" x14ac:dyDescent="0.25">
      <c r="D4589" s="145"/>
    </row>
    <row r="4590" spans="4:4" x14ac:dyDescent="0.25">
      <c r="D4590" s="145"/>
    </row>
    <row r="4591" spans="4:4" x14ac:dyDescent="0.25">
      <c r="D4591" s="145"/>
    </row>
    <row r="4592" spans="4:4" x14ac:dyDescent="0.25">
      <c r="D4592" s="145"/>
    </row>
    <row r="4593" spans="4:4" x14ac:dyDescent="0.25">
      <c r="D4593" s="145"/>
    </row>
    <row r="4594" spans="4:4" x14ac:dyDescent="0.25">
      <c r="D4594" s="145"/>
    </row>
    <row r="4595" spans="4:4" x14ac:dyDescent="0.25">
      <c r="D4595" s="145"/>
    </row>
    <row r="4596" spans="4:4" x14ac:dyDescent="0.25">
      <c r="D4596" s="145"/>
    </row>
    <row r="4597" spans="4:4" x14ac:dyDescent="0.25">
      <c r="D4597" s="145"/>
    </row>
    <row r="4598" spans="4:4" x14ac:dyDescent="0.25">
      <c r="D4598" s="145"/>
    </row>
    <row r="4599" spans="4:4" x14ac:dyDescent="0.25">
      <c r="D4599" s="145"/>
    </row>
    <row r="4600" spans="4:4" x14ac:dyDescent="0.25">
      <c r="D4600" s="145"/>
    </row>
    <row r="4601" spans="4:4" x14ac:dyDescent="0.25">
      <c r="D4601" s="145"/>
    </row>
    <row r="4602" spans="4:4" x14ac:dyDescent="0.25">
      <c r="D4602" s="145"/>
    </row>
    <row r="4603" spans="4:4" x14ac:dyDescent="0.25">
      <c r="D4603" s="145"/>
    </row>
    <row r="4604" spans="4:4" x14ac:dyDescent="0.25">
      <c r="D4604" s="145"/>
    </row>
    <row r="4605" spans="4:4" x14ac:dyDescent="0.25">
      <c r="D4605" s="145"/>
    </row>
    <row r="4606" spans="4:4" x14ac:dyDescent="0.25">
      <c r="D4606" s="145"/>
    </row>
    <row r="4607" spans="4:4" x14ac:dyDescent="0.25">
      <c r="D4607" s="145"/>
    </row>
    <row r="4608" spans="4:4" x14ac:dyDescent="0.25">
      <c r="D4608" s="145"/>
    </row>
    <row r="4609" spans="4:4" x14ac:dyDescent="0.25">
      <c r="D4609" s="145"/>
    </row>
    <row r="4610" spans="4:4" x14ac:dyDescent="0.25">
      <c r="D4610" s="145"/>
    </row>
    <row r="4611" spans="4:4" x14ac:dyDescent="0.25">
      <c r="D4611" s="145"/>
    </row>
    <row r="4612" spans="4:4" x14ac:dyDescent="0.25">
      <c r="D4612" s="145"/>
    </row>
    <row r="4613" spans="4:4" x14ac:dyDescent="0.25">
      <c r="D4613" s="145"/>
    </row>
    <row r="4614" spans="4:4" x14ac:dyDescent="0.25">
      <c r="D4614" s="145"/>
    </row>
    <row r="4615" spans="4:4" x14ac:dyDescent="0.25">
      <c r="D4615" s="145"/>
    </row>
    <row r="4616" spans="4:4" x14ac:dyDescent="0.25">
      <c r="D4616" s="145"/>
    </row>
    <row r="4617" spans="4:4" x14ac:dyDescent="0.25">
      <c r="D4617" s="145"/>
    </row>
    <row r="4618" spans="4:4" x14ac:dyDescent="0.25">
      <c r="D4618" s="145"/>
    </row>
    <row r="4619" spans="4:4" x14ac:dyDescent="0.25">
      <c r="D4619" s="145"/>
    </row>
    <row r="4620" spans="4:4" x14ac:dyDescent="0.25">
      <c r="D4620" s="145"/>
    </row>
    <row r="4621" spans="4:4" x14ac:dyDescent="0.25">
      <c r="D4621" s="145"/>
    </row>
    <row r="4622" spans="4:4" x14ac:dyDescent="0.25">
      <c r="D4622" s="145"/>
    </row>
    <row r="4623" spans="4:4" x14ac:dyDescent="0.25">
      <c r="D4623" s="145"/>
    </row>
    <row r="4624" spans="4:4" x14ac:dyDescent="0.25">
      <c r="D4624" s="145"/>
    </row>
    <row r="4625" spans="4:4" x14ac:dyDescent="0.25">
      <c r="D4625" s="145"/>
    </row>
    <row r="4626" spans="4:4" x14ac:dyDescent="0.25">
      <c r="D4626" s="145"/>
    </row>
    <row r="4627" spans="4:4" x14ac:dyDescent="0.25">
      <c r="D4627" s="145"/>
    </row>
    <row r="4628" spans="4:4" x14ac:dyDescent="0.25">
      <c r="D4628" s="145"/>
    </row>
    <row r="4629" spans="4:4" x14ac:dyDescent="0.25">
      <c r="D4629" s="145"/>
    </row>
    <row r="4630" spans="4:4" x14ac:dyDescent="0.25">
      <c r="D4630" s="145"/>
    </row>
    <row r="4631" spans="4:4" x14ac:dyDescent="0.25">
      <c r="D4631" s="145"/>
    </row>
    <row r="4632" spans="4:4" x14ac:dyDescent="0.25">
      <c r="D4632" s="145"/>
    </row>
    <row r="4633" spans="4:4" x14ac:dyDescent="0.25">
      <c r="D4633" s="145"/>
    </row>
    <row r="4634" spans="4:4" x14ac:dyDescent="0.25">
      <c r="D4634" s="145"/>
    </row>
    <row r="4635" spans="4:4" x14ac:dyDescent="0.25">
      <c r="D4635" s="145"/>
    </row>
    <row r="4636" spans="4:4" x14ac:dyDescent="0.25">
      <c r="D4636" s="145"/>
    </row>
    <row r="4637" spans="4:4" x14ac:dyDescent="0.25">
      <c r="D4637" s="145"/>
    </row>
    <row r="4638" spans="4:4" x14ac:dyDescent="0.25">
      <c r="D4638" s="145"/>
    </row>
    <row r="4639" spans="4:4" x14ac:dyDescent="0.25">
      <c r="D4639" s="145"/>
    </row>
    <row r="4640" spans="4:4" x14ac:dyDescent="0.25">
      <c r="D4640" s="145"/>
    </row>
    <row r="4641" spans="4:4" x14ac:dyDescent="0.25">
      <c r="D4641" s="145"/>
    </row>
    <row r="4642" spans="4:4" x14ac:dyDescent="0.25">
      <c r="D4642" s="145"/>
    </row>
    <row r="4643" spans="4:4" x14ac:dyDescent="0.25">
      <c r="D4643" s="145"/>
    </row>
    <row r="4644" spans="4:4" x14ac:dyDescent="0.25">
      <c r="D4644" s="145"/>
    </row>
    <row r="4645" spans="4:4" x14ac:dyDescent="0.25">
      <c r="D4645" s="145"/>
    </row>
    <row r="4646" spans="4:4" x14ac:dyDescent="0.25">
      <c r="D4646" s="145"/>
    </row>
    <row r="4647" spans="4:4" x14ac:dyDescent="0.25">
      <c r="D4647" s="145"/>
    </row>
    <row r="4648" spans="4:4" x14ac:dyDescent="0.25">
      <c r="D4648" s="145"/>
    </row>
    <row r="4649" spans="4:4" x14ac:dyDescent="0.25">
      <c r="D4649" s="145"/>
    </row>
    <row r="4650" spans="4:4" x14ac:dyDescent="0.25">
      <c r="D4650" s="145"/>
    </row>
    <row r="4651" spans="4:4" x14ac:dyDescent="0.25">
      <c r="D4651" s="145"/>
    </row>
    <row r="4652" spans="4:4" x14ac:dyDescent="0.25">
      <c r="D4652" s="145"/>
    </row>
    <row r="4653" spans="4:4" x14ac:dyDescent="0.25">
      <c r="D4653" s="145"/>
    </row>
    <row r="4654" spans="4:4" x14ac:dyDescent="0.25">
      <c r="D4654" s="145"/>
    </row>
    <row r="4655" spans="4:4" x14ac:dyDescent="0.25">
      <c r="D4655" s="145"/>
    </row>
    <row r="4656" spans="4:4" x14ac:dyDescent="0.25">
      <c r="D4656" s="145"/>
    </row>
    <row r="4657" spans="4:4" x14ac:dyDescent="0.25">
      <c r="D4657" s="145"/>
    </row>
    <row r="4658" spans="4:4" x14ac:dyDescent="0.25">
      <c r="D4658" s="145"/>
    </row>
    <row r="4659" spans="4:4" x14ac:dyDescent="0.25">
      <c r="D4659" s="145"/>
    </row>
    <row r="4660" spans="4:4" x14ac:dyDescent="0.25">
      <c r="D4660" s="145"/>
    </row>
    <row r="4661" spans="4:4" x14ac:dyDescent="0.25">
      <c r="D4661" s="145"/>
    </row>
    <row r="4662" spans="4:4" x14ac:dyDescent="0.25">
      <c r="D4662" s="145"/>
    </row>
    <row r="4663" spans="4:4" x14ac:dyDescent="0.25">
      <c r="D4663" s="145"/>
    </row>
    <row r="4664" spans="4:4" x14ac:dyDescent="0.25">
      <c r="D4664" s="145"/>
    </row>
    <row r="4665" spans="4:4" x14ac:dyDescent="0.25">
      <c r="D4665" s="145"/>
    </row>
    <row r="4666" spans="4:4" x14ac:dyDescent="0.25">
      <c r="D4666" s="145"/>
    </row>
    <row r="4667" spans="4:4" x14ac:dyDescent="0.25">
      <c r="D4667" s="145"/>
    </row>
    <row r="4668" spans="4:4" x14ac:dyDescent="0.25">
      <c r="D4668" s="145"/>
    </row>
    <row r="4669" spans="4:4" x14ac:dyDescent="0.25">
      <c r="D4669" s="145"/>
    </row>
    <row r="4670" spans="4:4" x14ac:dyDescent="0.25">
      <c r="D4670" s="145"/>
    </row>
    <row r="4671" spans="4:4" x14ac:dyDescent="0.25">
      <c r="D4671" s="145"/>
    </row>
    <row r="4672" spans="4:4" x14ac:dyDescent="0.25">
      <c r="D4672" s="145"/>
    </row>
    <row r="4673" spans="4:4" x14ac:dyDescent="0.25">
      <c r="D4673" s="145"/>
    </row>
    <row r="4674" spans="4:4" x14ac:dyDescent="0.25">
      <c r="D4674" s="145"/>
    </row>
    <row r="4675" spans="4:4" x14ac:dyDescent="0.25">
      <c r="D4675" s="145"/>
    </row>
    <row r="4676" spans="4:4" x14ac:dyDescent="0.25">
      <c r="D4676" s="145"/>
    </row>
    <row r="4677" spans="4:4" x14ac:dyDescent="0.25">
      <c r="D4677" s="145"/>
    </row>
    <row r="4678" spans="4:4" x14ac:dyDescent="0.25">
      <c r="D4678" s="145"/>
    </row>
    <row r="4679" spans="4:4" x14ac:dyDescent="0.25">
      <c r="D4679" s="145"/>
    </row>
    <row r="4680" spans="4:4" x14ac:dyDescent="0.25">
      <c r="D4680" s="145"/>
    </row>
    <row r="4681" spans="4:4" x14ac:dyDescent="0.25">
      <c r="D4681" s="145"/>
    </row>
    <row r="4682" spans="4:4" x14ac:dyDescent="0.25">
      <c r="D4682" s="145"/>
    </row>
    <row r="4683" spans="4:4" x14ac:dyDescent="0.25">
      <c r="D4683" s="145"/>
    </row>
    <row r="4684" spans="4:4" x14ac:dyDescent="0.25">
      <c r="D4684" s="145"/>
    </row>
    <row r="4685" spans="4:4" x14ac:dyDescent="0.25">
      <c r="D4685" s="145"/>
    </row>
    <row r="4686" spans="4:4" x14ac:dyDescent="0.25">
      <c r="D4686" s="145"/>
    </row>
    <row r="4687" spans="4:4" x14ac:dyDescent="0.25">
      <c r="D4687" s="145"/>
    </row>
    <row r="4688" spans="4:4" x14ac:dyDescent="0.25">
      <c r="D4688" s="145"/>
    </row>
    <row r="4689" spans="4:4" x14ac:dyDescent="0.25">
      <c r="D4689" s="145"/>
    </row>
    <row r="4690" spans="4:4" x14ac:dyDescent="0.25">
      <c r="D4690" s="145"/>
    </row>
    <row r="4691" spans="4:4" x14ac:dyDescent="0.25">
      <c r="D4691" s="145"/>
    </row>
    <row r="4692" spans="4:4" x14ac:dyDescent="0.25">
      <c r="D4692" s="145"/>
    </row>
    <row r="4693" spans="4:4" x14ac:dyDescent="0.25">
      <c r="D4693" s="145"/>
    </row>
    <row r="4694" spans="4:4" x14ac:dyDescent="0.25">
      <c r="D4694" s="145"/>
    </row>
    <row r="4695" spans="4:4" x14ac:dyDescent="0.25">
      <c r="D4695" s="145"/>
    </row>
    <row r="4696" spans="4:4" x14ac:dyDescent="0.25">
      <c r="D4696" s="145"/>
    </row>
    <row r="4697" spans="4:4" x14ac:dyDescent="0.25">
      <c r="D4697" s="145"/>
    </row>
    <row r="4698" spans="4:4" x14ac:dyDescent="0.25">
      <c r="D4698" s="145"/>
    </row>
    <row r="4699" spans="4:4" x14ac:dyDescent="0.25">
      <c r="D4699" s="145"/>
    </row>
    <row r="4700" spans="4:4" x14ac:dyDescent="0.25">
      <c r="D4700" s="145"/>
    </row>
    <row r="4701" spans="4:4" x14ac:dyDescent="0.25">
      <c r="D4701" s="145"/>
    </row>
    <row r="4702" spans="4:4" x14ac:dyDescent="0.25">
      <c r="D4702" s="145"/>
    </row>
    <row r="4703" spans="4:4" x14ac:dyDescent="0.25">
      <c r="D4703" s="145"/>
    </row>
    <row r="4704" spans="4:4" x14ac:dyDescent="0.25">
      <c r="D4704" s="145"/>
    </row>
    <row r="4705" spans="4:4" x14ac:dyDescent="0.25">
      <c r="D4705" s="145"/>
    </row>
    <row r="4706" spans="4:4" x14ac:dyDescent="0.25">
      <c r="D4706" s="145"/>
    </row>
    <row r="4707" spans="4:4" x14ac:dyDescent="0.25">
      <c r="D4707" s="145"/>
    </row>
    <row r="4708" spans="4:4" x14ac:dyDescent="0.25">
      <c r="D4708" s="145"/>
    </row>
    <row r="4709" spans="4:4" x14ac:dyDescent="0.25">
      <c r="D4709" s="145"/>
    </row>
    <row r="4710" spans="4:4" x14ac:dyDescent="0.25">
      <c r="D4710" s="145"/>
    </row>
    <row r="4711" spans="4:4" x14ac:dyDescent="0.25">
      <c r="D4711" s="145"/>
    </row>
    <row r="4712" spans="4:4" x14ac:dyDescent="0.25">
      <c r="D4712" s="145"/>
    </row>
    <row r="4713" spans="4:4" x14ac:dyDescent="0.25">
      <c r="D4713" s="145"/>
    </row>
    <row r="4714" spans="4:4" x14ac:dyDescent="0.25">
      <c r="D4714" s="145"/>
    </row>
    <row r="4715" spans="4:4" x14ac:dyDescent="0.25">
      <c r="D4715" s="145"/>
    </row>
    <row r="4716" spans="4:4" x14ac:dyDescent="0.25">
      <c r="D4716" s="145"/>
    </row>
    <row r="4717" spans="4:4" x14ac:dyDescent="0.25">
      <c r="D4717" s="145"/>
    </row>
    <row r="4718" spans="4:4" x14ac:dyDescent="0.25">
      <c r="D4718" s="145"/>
    </row>
    <row r="4719" spans="4:4" x14ac:dyDescent="0.25">
      <c r="D4719" s="145"/>
    </row>
    <row r="4720" spans="4:4" x14ac:dyDescent="0.25">
      <c r="D4720" s="145"/>
    </row>
    <row r="4721" spans="4:4" x14ac:dyDescent="0.25">
      <c r="D4721" s="145"/>
    </row>
    <row r="4722" spans="4:4" x14ac:dyDescent="0.25">
      <c r="D4722" s="145"/>
    </row>
    <row r="4723" spans="4:4" x14ac:dyDescent="0.25">
      <c r="D4723" s="145"/>
    </row>
    <row r="4724" spans="4:4" x14ac:dyDescent="0.25">
      <c r="D4724" s="145"/>
    </row>
    <row r="4725" spans="4:4" x14ac:dyDescent="0.25">
      <c r="D4725" s="145"/>
    </row>
    <row r="4726" spans="4:4" x14ac:dyDescent="0.25">
      <c r="D4726" s="145"/>
    </row>
    <row r="4727" spans="4:4" x14ac:dyDescent="0.25">
      <c r="D4727" s="145"/>
    </row>
    <row r="4728" spans="4:4" x14ac:dyDescent="0.25">
      <c r="D4728" s="145"/>
    </row>
    <row r="4729" spans="4:4" x14ac:dyDescent="0.25">
      <c r="D4729" s="145"/>
    </row>
    <row r="4730" spans="4:4" x14ac:dyDescent="0.25">
      <c r="D4730" s="145"/>
    </row>
    <row r="4731" spans="4:4" x14ac:dyDescent="0.25">
      <c r="D4731" s="145"/>
    </row>
    <row r="4732" spans="4:4" x14ac:dyDescent="0.25">
      <c r="D4732" s="145"/>
    </row>
    <row r="4733" spans="4:4" x14ac:dyDescent="0.25">
      <c r="D4733" s="145"/>
    </row>
    <row r="4734" spans="4:4" x14ac:dyDescent="0.25">
      <c r="D4734" s="145"/>
    </row>
    <row r="4735" spans="4:4" x14ac:dyDescent="0.25">
      <c r="D4735" s="145"/>
    </row>
    <row r="4736" spans="4:4" x14ac:dyDescent="0.25">
      <c r="D4736" s="145"/>
    </row>
    <row r="4737" spans="4:4" x14ac:dyDescent="0.25">
      <c r="D4737" s="145"/>
    </row>
    <row r="4738" spans="4:4" x14ac:dyDescent="0.25">
      <c r="D4738" s="145"/>
    </row>
    <row r="4739" spans="4:4" x14ac:dyDescent="0.25">
      <c r="D4739" s="145"/>
    </row>
    <row r="4740" spans="4:4" x14ac:dyDescent="0.25">
      <c r="D4740" s="145"/>
    </row>
    <row r="4741" spans="4:4" x14ac:dyDescent="0.25">
      <c r="D4741" s="145"/>
    </row>
    <row r="4742" spans="4:4" x14ac:dyDescent="0.25">
      <c r="D4742" s="145"/>
    </row>
    <row r="4743" spans="4:4" x14ac:dyDescent="0.25">
      <c r="D4743" s="145"/>
    </row>
    <row r="4744" spans="4:4" x14ac:dyDescent="0.25">
      <c r="D4744" s="145"/>
    </row>
    <row r="4745" spans="4:4" x14ac:dyDescent="0.25">
      <c r="D4745" s="145"/>
    </row>
    <row r="4746" spans="4:4" x14ac:dyDescent="0.25">
      <c r="D4746" s="145"/>
    </row>
    <row r="4747" spans="4:4" x14ac:dyDescent="0.25">
      <c r="D4747" s="145"/>
    </row>
    <row r="4748" spans="4:4" x14ac:dyDescent="0.25">
      <c r="D4748" s="145"/>
    </row>
    <row r="4749" spans="4:4" x14ac:dyDescent="0.25">
      <c r="D4749" s="145"/>
    </row>
    <row r="4750" spans="4:4" x14ac:dyDescent="0.25">
      <c r="D4750" s="145"/>
    </row>
    <row r="4751" spans="4:4" x14ac:dyDescent="0.25">
      <c r="D4751" s="145"/>
    </row>
    <row r="4752" spans="4:4" x14ac:dyDescent="0.25">
      <c r="D4752" s="145"/>
    </row>
    <row r="4753" spans="4:4" x14ac:dyDescent="0.25">
      <c r="D4753" s="145"/>
    </row>
    <row r="4754" spans="4:4" x14ac:dyDescent="0.25">
      <c r="D4754" s="145"/>
    </row>
    <row r="4755" spans="4:4" x14ac:dyDescent="0.25">
      <c r="D4755" s="145"/>
    </row>
    <row r="4756" spans="4:4" x14ac:dyDescent="0.25">
      <c r="D4756" s="145"/>
    </row>
    <row r="4757" spans="4:4" x14ac:dyDescent="0.25">
      <c r="D4757" s="145"/>
    </row>
    <row r="4758" spans="4:4" x14ac:dyDescent="0.25">
      <c r="D4758" s="145"/>
    </row>
    <row r="4759" spans="4:4" x14ac:dyDescent="0.25">
      <c r="D4759" s="145"/>
    </row>
    <row r="4760" spans="4:4" x14ac:dyDescent="0.25">
      <c r="D4760" s="145"/>
    </row>
    <row r="4761" spans="4:4" x14ac:dyDescent="0.25">
      <c r="D4761" s="145"/>
    </row>
    <row r="4762" spans="4:4" x14ac:dyDescent="0.25">
      <c r="D4762" s="145"/>
    </row>
    <row r="4763" spans="4:4" x14ac:dyDescent="0.25">
      <c r="D4763" s="145"/>
    </row>
    <row r="4764" spans="4:4" x14ac:dyDescent="0.25">
      <c r="D4764" s="145"/>
    </row>
    <row r="4765" spans="4:4" x14ac:dyDescent="0.25">
      <c r="D4765" s="145"/>
    </row>
    <row r="4766" spans="4:4" x14ac:dyDescent="0.25">
      <c r="D4766" s="145"/>
    </row>
    <row r="4767" spans="4:4" x14ac:dyDescent="0.25">
      <c r="D4767" s="145"/>
    </row>
    <row r="4768" spans="4:4" x14ac:dyDescent="0.25">
      <c r="D4768" s="145"/>
    </row>
    <row r="4769" spans="4:4" x14ac:dyDescent="0.25">
      <c r="D4769" s="145"/>
    </row>
    <row r="4770" spans="4:4" x14ac:dyDescent="0.25">
      <c r="D4770" s="145"/>
    </row>
    <row r="4771" spans="4:4" x14ac:dyDescent="0.25">
      <c r="D4771" s="145"/>
    </row>
    <row r="4772" spans="4:4" x14ac:dyDescent="0.25">
      <c r="D4772" s="145"/>
    </row>
    <row r="4773" spans="4:4" x14ac:dyDescent="0.25">
      <c r="D4773" s="145"/>
    </row>
    <row r="4774" spans="4:4" x14ac:dyDescent="0.25">
      <c r="D4774" s="145"/>
    </row>
    <row r="4775" spans="4:4" x14ac:dyDescent="0.25">
      <c r="D4775" s="145"/>
    </row>
    <row r="4776" spans="4:4" x14ac:dyDescent="0.25">
      <c r="D4776" s="145"/>
    </row>
    <row r="4777" spans="4:4" x14ac:dyDescent="0.25">
      <c r="D4777" s="145"/>
    </row>
    <row r="4778" spans="4:4" x14ac:dyDescent="0.25">
      <c r="D4778" s="145"/>
    </row>
    <row r="4779" spans="4:4" x14ac:dyDescent="0.25">
      <c r="D4779" s="145"/>
    </row>
    <row r="4780" spans="4:4" x14ac:dyDescent="0.25">
      <c r="D4780" s="145"/>
    </row>
    <row r="4781" spans="4:4" x14ac:dyDescent="0.25">
      <c r="D4781" s="145"/>
    </row>
    <row r="4782" spans="4:4" x14ac:dyDescent="0.25">
      <c r="D4782" s="145"/>
    </row>
    <row r="4783" spans="4:4" x14ac:dyDescent="0.25">
      <c r="D4783" s="145"/>
    </row>
    <row r="4784" spans="4:4" x14ac:dyDescent="0.25">
      <c r="D4784" s="145"/>
    </row>
    <row r="4785" spans="4:4" x14ac:dyDescent="0.25">
      <c r="D4785" s="145"/>
    </row>
    <row r="4786" spans="4:4" x14ac:dyDescent="0.25">
      <c r="D4786" s="145"/>
    </row>
    <row r="4787" spans="4:4" x14ac:dyDescent="0.25">
      <c r="D4787" s="145"/>
    </row>
    <row r="4788" spans="4:4" x14ac:dyDescent="0.25">
      <c r="D4788" s="145"/>
    </row>
    <row r="4789" spans="4:4" x14ac:dyDescent="0.25">
      <c r="D4789" s="145"/>
    </row>
    <row r="4790" spans="4:4" x14ac:dyDescent="0.25">
      <c r="D4790" s="145"/>
    </row>
    <row r="4791" spans="4:4" x14ac:dyDescent="0.25">
      <c r="D4791" s="145"/>
    </row>
    <row r="4792" spans="4:4" x14ac:dyDescent="0.25">
      <c r="D4792" s="145"/>
    </row>
    <row r="4793" spans="4:4" x14ac:dyDescent="0.25">
      <c r="D4793" s="145"/>
    </row>
    <row r="4794" spans="4:4" x14ac:dyDescent="0.25">
      <c r="D4794" s="145"/>
    </row>
    <row r="4795" spans="4:4" x14ac:dyDescent="0.25">
      <c r="D4795" s="145"/>
    </row>
    <row r="4796" spans="4:4" x14ac:dyDescent="0.25">
      <c r="D4796" s="145"/>
    </row>
    <row r="4797" spans="4:4" x14ac:dyDescent="0.25">
      <c r="D4797" s="145"/>
    </row>
    <row r="4798" spans="4:4" x14ac:dyDescent="0.25">
      <c r="D4798" s="145"/>
    </row>
    <row r="4799" spans="4:4" x14ac:dyDescent="0.25">
      <c r="D4799" s="145"/>
    </row>
    <row r="4800" spans="4:4" x14ac:dyDescent="0.25">
      <c r="D4800" s="145"/>
    </row>
    <row r="4801" spans="4:4" x14ac:dyDescent="0.25">
      <c r="D4801" s="145"/>
    </row>
    <row r="4802" spans="4:4" x14ac:dyDescent="0.25">
      <c r="D4802" s="145"/>
    </row>
    <row r="4803" spans="4:4" x14ac:dyDescent="0.25">
      <c r="D4803" s="145"/>
    </row>
    <row r="4804" spans="4:4" x14ac:dyDescent="0.25">
      <c r="D4804" s="145"/>
    </row>
    <row r="4805" spans="4:4" x14ac:dyDescent="0.25">
      <c r="D4805" s="145"/>
    </row>
    <row r="4806" spans="4:4" x14ac:dyDescent="0.25">
      <c r="D4806" s="145"/>
    </row>
    <row r="4807" spans="4:4" x14ac:dyDescent="0.25">
      <c r="D4807" s="145"/>
    </row>
    <row r="4808" spans="4:4" x14ac:dyDescent="0.25">
      <c r="D4808" s="145"/>
    </row>
    <row r="4809" spans="4:4" x14ac:dyDescent="0.25">
      <c r="D4809" s="145"/>
    </row>
    <row r="4810" spans="4:4" x14ac:dyDescent="0.25">
      <c r="D4810" s="145"/>
    </row>
    <row r="4811" spans="4:4" x14ac:dyDescent="0.25">
      <c r="D4811" s="145"/>
    </row>
    <row r="4812" spans="4:4" x14ac:dyDescent="0.25">
      <c r="D4812" s="145"/>
    </row>
    <row r="4813" spans="4:4" x14ac:dyDescent="0.25">
      <c r="D4813" s="145"/>
    </row>
    <row r="4814" spans="4:4" x14ac:dyDescent="0.25">
      <c r="D4814" s="145"/>
    </row>
    <row r="4815" spans="4:4" x14ac:dyDescent="0.25">
      <c r="D4815" s="145"/>
    </row>
    <row r="4816" spans="4:4" x14ac:dyDescent="0.25">
      <c r="D4816" s="145"/>
    </row>
    <row r="4817" spans="4:4" x14ac:dyDescent="0.25">
      <c r="D4817" s="145"/>
    </row>
    <row r="4818" spans="4:4" x14ac:dyDescent="0.25">
      <c r="D4818" s="145"/>
    </row>
    <row r="4819" spans="4:4" x14ac:dyDescent="0.25">
      <c r="D4819" s="145"/>
    </row>
    <row r="4820" spans="4:4" x14ac:dyDescent="0.25">
      <c r="D4820" s="145"/>
    </row>
    <row r="4821" spans="4:4" x14ac:dyDescent="0.25">
      <c r="D4821" s="145"/>
    </row>
    <row r="4822" spans="4:4" x14ac:dyDescent="0.25">
      <c r="D4822" s="145"/>
    </row>
    <row r="4823" spans="4:4" x14ac:dyDescent="0.25">
      <c r="D4823" s="145"/>
    </row>
    <row r="4824" spans="4:4" x14ac:dyDescent="0.25">
      <c r="D4824" s="145"/>
    </row>
    <row r="4825" spans="4:4" x14ac:dyDescent="0.25">
      <c r="D4825" s="145"/>
    </row>
    <row r="4826" spans="4:4" x14ac:dyDescent="0.25">
      <c r="D4826" s="145"/>
    </row>
    <row r="4827" spans="4:4" x14ac:dyDescent="0.25">
      <c r="D4827" s="145"/>
    </row>
    <row r="4828" spans="4:4" x14ac:dyDescent="0.25">
      <c r="D4828" s="145"/>
    </row>
    <row r="4829" spans="4:4" x14ac:dyDescent="0.25">
      <c r="D4829" s="145"/>
    </row>
    <row r="4830" spans="4:4" x14ac:dyDescent="0.25">
      <c r="D4830" s="145"/>
    </row>
    <row r="4831" spans="4:4" x14ac:dyDescent="0.25">
      <c r="D4831" s="145"/>
    </row>
    <row r="4832" spans="4:4" x14ac:dyDescent="0.25">
      <c r="D4832" s="145"/>
    </row>
    <row r="4833" spans="4:4" x14ac:dyDescent="0.25">
      <c r="D4833" s="145"/>
    </row>
    <row r="4834" spans="4:4" x14ac:dyDescent="0.25">
      <c r="D4834" s="145"/>
    </row>
    <row r="4835" spans="4:4" x14ac:dyDescent="0.25">
      <c r="D4835" s="145"/>
    </row>
    <row r="4836" spans="4:4" x14ac:dyDescent="0.25">
      <c r="D4836" s="145"/>
    </row>
    <row r="4837" spans="4:4" x14ac:dyDescent="0.25">
      <c r="D4837" s="145"/>
    </row>
    <row r="4838" spans="4:4" x14ac:dyDescent="0.25">
      <c r="D4838" s="145"/>
    </row>
    <row r="4839" spans="4:4" x14ac:dyDescent="0.25">
      <c r="D4839" s="145"/>
    </row>
    <row r="4840" spans="4:4" x14ac:dyDescent="0.25">
      <c r="D4840" s="145"/>
    </row>
    <row r="4841" spans="4:4" x14ac:dyDescent="0.25">
      <c r="D4841" s="145"/>
    </row>
    <row r="4842" spans="4:4" x14ac:dyDescent="0.25">
      <c r="D4842" s="145"/>
    </row>
    <row r="4843" spans="4:4" x14ac:dyDescent="0.25">
      <c r="D4843" s="145"/>
    </row>
    <row r="4844" spans="4:4" x14ac:dyDescent="0.25">
      <c r="D4844" s="145"/>
    </row>
    <row r="4845" spans="4:4" x14ac:dyDescent="0.25">
      <c r="D4845" s="145"/>
    </row>
    <row r="4846" spans="4:4" x14ac:dyDescent="0.25">
      <c r="D4846" s="145"/>
    </row>
    <row r="4847" spans="4:4" x14ac:dyDescent="0.25">
      <c r="D4847" s="145"/>
    </row>
    <row r="4848" spans="4:4" x14ac:dyDescent="0.25">
      <c r="D4848" s="145"/>
    </row>
    <row r="4849" spans="4:4" x14ac:dyDescent="0.25">
      <c r="D4849" s="145"/>
    </row>
    <row r="4850" spans="4:4" x14ac:dyDescent="0.25">
      <c r="D4850" s="145"/>
    </row>
    <row r="4851" spans="4:4" x14ac:dyDescent="0.25">
      <c r="D4851" s="145"/>
    </row>
    <row r="4852" spans="4:4" x14ac:dyDescent="0.25">
      <c r="D4852" s="145"/>
    </row>
    <row r="4853" spans="4:4" x14ac:dyDescent="0.25">
      <c r="D4853" s="145"/>
    </row>
    <row r="4854" spans="4:4" x14ac:dyDescent="0.25">
      <c r="D4854" s="145"/>
    </row>
    <row r="4855" spans="4:4" x14ac:dyDescent="0.25">
      <c r="D4855" s="145"/>
    </row>
    <row r="4856" spans="4:4" x14ac:dyDescent="0.25">
      <c r="D4856" s="145"/>
    </row>
    <row r="4857" spans="4:4" x14ac:dyDescent="0.25">
      <c r="D4857" s="145"/>
    </row>
    <row r="4858" spans="4:4" x14ac:dyDescent="0.25">
      <c r="D4858" s="145"/>
    </row>
    <row r="4859" spans="4:4" x14ac:dyDescent="0.25">
      <c r="D4859" s="145"/>
    </row>
    <row r="4860" spans="4:4" x14ac:dyDescent="0.25">
      <c r="D4860" s="145"/>
    </row>
    <row r="4861" spans="4:4" x14ac:dyDescent="0.25">
      <c r="D4861" s="145"/>
    </row>
    <row r="4862" spans="4:4" x14ac:dyDescent="0.25">
      <c r="D4862" s="145"/>
    </row>
    <row r="4863" spans="4:4" x14ac:dyDescent="0.25">
      <c r="D4863" s="145"/>
    </row>
    <row r="4864" spans="4:4" x14ac:dyDescent="0.25">
      <c r="D4864" s="145"/>
    </row>
    <row r="4865" spans="4:4" x14ac:dyDescent="0.25">
      <c r="D4865" s="145"/>
    </row>
    <row r="4866" spans="4:4" x14ac:dyDescent="0.25">
      <c r="D4866" s="145"/>
    </row>
    <row r="4867" spans="4:4" x14ac:dyDescent="0.25">
      <c r="D4867" s="145"/>
    </row>
    <row r="4868" spans="4:4" x14ac:dyDescent="0.25">
      <c r="D4868" s="145"/>
    </row>
    <row r="4869" spans="4:4" x14ac:dyDescent="0.25">
      <c r="D4869" s="145"/>
    </row>
    <row r="4870" spans="4:4" x14ac:dyDescent="0.25">
      <c r="D4870" s="145"/>
    </row>
    <row r="4871" spans="4:4" x14ac:dyDescent="0.25">
      <c r="D4871" s="145"/>
    </row>
    <row r="4872" spans="4:4" x14ac:dyDescent="0.25">
      <c r="D4872" s="145"/>
    </row>
    <row r="4873" spans="4:4" x14ac:dyDescent="0.25">
      <c r="D4873" s="145"/>
    </row>
    <row r="4874" spans="4:4" x14ac:dyDescent="0.25">
      <c r="D4874" s="145"/>
    </row>
    <row r="4875" spans="4:4" x14ac:dyDescent="0.25">
      <c r="D4875" s="145"/>
    </row>
    <row r="4876" spans="4:4" x14ac:dyDescent="0.25">
      <c r="D4876" s="145"/>
    </row>
    <row r="4877" spans="4:4" x14ac:dyDescent="0.25">
      <c r="D4877" s="145"/>
    </row>
    <row r="4878" spans="4:4" x14ac:dyDescent="0.25">
      <c r="D4878" s="145"/>
    </row>
    <row r="4879" spans="4:4" x14ac:dyDescent="0.25">
      <c r="D4879" s="145"/>
    </row>
    <row r="4880" spans="4:4" x14ac:dyDescent="0.25">
      <c r="D4880" s="145"/>
    </row>
    <row r="4881" spans="4:4" x14ac:dyDescent="0.25">
      <c r="D4881" s="145"/>
    </row>
    <row r="4882" spans="4:4" x14ac:dyDescent="0.25">
      <c r="D4882" s="145"/>
    </row>
    <row r="4883" spans="4:4" x14ac:dyDescent="0.25">
      <c r="D4883" s="145"/>
    </row>
    <row r="4884" spans="4:4" x14ac:dyDescent="0.25">
      <c r="D4884" s="145"/>
    </row>
    <row r="4885" spans="4:4" x14ac:dyDescent="0.25">
      <c r="D4885" s="145"/>
    </row>
    <row r="4886" spans="4:4" x14ac:dyDescent="0.25">
      <c r="D4886" s="145"/>
    </row>
    <row r="4887" spans="4:4" x14ac:dyDescent="0.25">
      <c r="D4887" s="145"/>
    </row>
    <row r="4888" spans="4:4" x14ac:dyDescent="0.25">
      <c r="D4888" s="145"/>
    </row>
    <row r="4889" spans="4:4" x14ac:dyDescent="0.25">
      <c r="D4889" s="145"/>
    </row>
    <row r="4890" spans="4:4" x14ac:dyDescent="0.25">
      <c r="D4890" s="145"/>
    </row>
    <row r="4891" spans="4:4" x14ac:dyDescent="0.25">
      <c r="D4891" s="145"/>
    </row>
    <row r="4892" spans="4:4" x14ac:dyDescent="0.25">
      <c r="D4892" s="145"/>
    </row>
    <row r="4893" spans="4:4" x14ac:dyDescent="0.25">
      <c r="D4893" s="145"/>
    </row>
    <row r="4894" spans="4:4" x14ac:dyDescent="0.25">
      <c r="D4894" s="145"/>
    </row>
    <row r="4895" spans="4:4" x14ac:dyDescent="0.25">
      <c r="D4895" s="145"/>
    </row>
    <row r="4896" spans="4:4" x14ac:dyDescent="0.25">
      <c r="D4896" s="145"/>
    </row>
    <row r="4897" spans="4:4" x14ac:dyDescent="0.25">
      <c r="D4897" s="145"/>
    </row>
    <row r="4898" spans="4:4" x14ac:dyDescent="0.25">
      <c r="D4898" s="145"/>
    </row>
    <row r="4899" spans="4:4" x14ac:dyDescent="0.25">
      <c r="D4899" s="145"/>
    </row>
    <row r="4900" spans="4:4" x14ac:dyDescent="0.25">
      <c r="D4900" s="145"/>
    </row>
    <row r="4901" spans="4:4" x14ac:dyDescent="0.25">
      <c r="D4901" s="145"/>
    </row>
    <row r="4902" spans="4:4" x14ac:dyDescent="0.25">
      <c r="D4902" s="145"/>
    </row>
    <row r="4903" spans="4:4" x14ac:dyDescent="0.25">
      <c r="D4903" s="145"/>
    </row>
    <row r="4904" spans="4:4" x14ac:dyDescent="0.25">
      <c r="D4904" s="145"/>
    </row>
    <row r="4905" spans="4:4" x14ac:dyDescent="0.25">
      <c r="D4905" s="145"/>
    </row>
    <row r="4906" spans="4:4" x14ac:dyDescent="0.25">
      <c r="D4906" s="145"/>
    </row>
    <row r="4907" spans="4:4" x14ac:dyDescent="0.25">
      <c r="D4907" s="145"/>
    </row>
    <row r="4908" spans="4:4" x14ac:dyDescent="0.25">
      <c r="D4908" s="145"/>
    </row>
    <row r="4909" spans="4:4" x14ac:dyDescent="0.25">
      <c r="D4909" s="145"/>
    </row>
    <row r="4910" spans="4:4" x14ac:dyDescent="0.25">
      <c r="D4910" s="145"/>
    </row>
    <row r="4911" spans="4:4" x14ac:dyDescent="0.25">
      <c r="D4911" s="145"/>
    </row>
    <row r="4912" spans="4:4" x14ac:dyDescent="0.25">
      <c r="D4912" s="145"/>
    </row>
    <row r="4913" spans="4:4" x14ac:dyDescent="0.25">
      <c r="D4913" s="145"/>
    </row>
    <row r="4914" spans="4:4" x14ac:dyDescent="0.25">
      <c r="D4914" s="145"/>
    </row>
    <row r="4915" spans="4:4" x14ac:dyDescent="0.25">
      <c r="D4915" s="145"/>
    </row>
    <row r="4916" spans="4:4" x14ac:dyDescent="0.25">
      <c r="D4916" s="145"/>
    </row>
    <row r="4917" spans="4:4" x14ac:dyDescent="0.25">
      <c r="D4917" s="145"/>
    </row>
    <row r="4918" spans="4:4" x14ac:dyDescent="0.25">
      <c r="D4918" s="145"/>
    </row>
    <row r="4919" spans="4:4" x14ac:dyDescent="0.25">
      <c r="D4919" s="145"/>
    </row>
    <row r="4920" spans="4:4" x14ac:dyDescent="0.25">
      <c r="D4920" s="145"/>
    </row>
    <row r="4921" spans="4:4" x14ac:dyDescent="0.25">
      <c r="D4921" s="145"/>
    </row>
    <row r="4922" spans="4:4" x14ac:dyDescent="0.25">
      <c r="D4922" s="145"/>
    </row>
    <row r="4923" spans="4:4" x14ac:dyDescent="0.25">
      <c r="D4923" s="145"/>
    </row>
    <row r="4924" spans="4:4" x14ac:dyDescent="0.25">
      <c r="D4924" s="145"/>
    </row>
    <row r="4925" spans="4:4" x14ac:dyDescent="0.25">
      <c r="D4925" s="145"/>
    </row>
    <row r="4926" spans="4:4" x14ac:dyDescent="0.25">
      <c r="D4926" s="145"/>
    </row>
    <row r="4927" spans="4:4" x14ac:dyDescent="0.25">
      <c r="D4927" s="145"/>
    </row>
    <row r="4928" spans="4:4" x14ac:dyDescent="0.25">
      <c r="D4928" s="145"/>
    </row>
    <row r="4929" spans="4:4" x14ac:dyDescent="0.25">
      <c r="D4929" s="145"/>
    </row>
    <row r="4930" spans="4:4" x14ac:dyDescent="0.25">
      <c r="D4930" s="145"/>
    </row>
    <row r="4931" spans="4:4" x14ac:dyDescent="0.25">
      <c r="D4931" s="145"/>
    </row>
    <row r="4932" spans="4:4" x14ac:dyDescent="0.25">
      <c r="D4932" s="145"/>
    </row>
    <row r="4933" spans="4:4" x14ac:dyDescent="0.25">
      <c r="D4933" s="145"/>
    </row>
    <row r="4934" spans="4:4" x14ac:dyDescent="0.25">
      <c r="D4934" s="145"/>
    </row>
    <row r="4935" spans="4:4" x14ac:dyDescent="0.25">
      <c r="D4935" s="145"/>
    </row>
    <row r="4936" spans="4:4" x14ac:dyDescent="0.25">
      <c r="D4936" s="145"/>
    </row>
    <row r="4937" spans="4:4" x14ac:dyDescent="0.25">
      <c r="D4937" s="145"/>
    </row>
    <row r="4938" spans="4:4" x14ac:dyDescent="0.25">
      <c r="D4938" s="145"/>
    </row>
    <row r="4939" spans="4:4" x14ac:dyDescent="0.25">
      <c r="D4939" s="145"/>
    </row>
    <row r="4940" spans="4:4" x14ac:dyDescent="0.25">
      <c r="D4940" s="145"/>
    </row>
    <row r="4941" spans="4:4" x14ac:dyDescent="0.25">
      <c r="D4941" s="145"/>
    </row>
    <row r="4942" spans="4:4" x14ac:dyDescent="0.25">
      <c r="D4942" s="145"/>
    </row>
    <row r="4943" spans="4:4" x14ac:dyDescent="0.25">
      <c r="D4943" s="145"/>
    </row>
    <row r="4944" spans="4:4" x14ac:dyDescent="0.25">
      <c r="D4944" s="145"/>
    </row>
    <row r="4945" spans="4:4" x14ac:dyDescent="0.25">
      <c r="D4945" s="145"/>
    </row>
    <row r="4946" spans="4:4" x14ac:dyDescent="0.25">
      <c r="D4946" s="145"/>
    </row>
    <row r="4947" spans="4:4" x14ac:dyDescent="0.25">
      <c r="D4947" s="145"/>
    </row>
    <row r="4948" spans="4:4" x14ac:dyDescent="0.25">
      <c r="D4948" s="145"/>
    </row>
    <row r="4949" spans="4:4" x14ac:dyDescent="0.25">
      <c r="D4949" s="145"/>
    </row>
    <row r="4950" spans="4:4" x14ac:dyDescent="0.25">
      <c r="D4950" s="145"/>
    </row>
    <row r="4951" spans="4:4" x14ac:dyDescent="0.25">
      <c r="D4951" s="145"/>
    </row>
    <row r="4952" spans="4:4" x14ac:dyDescent="0.25">
      <c r="D4952" s="145"/>
    </row>
    <row r="4953" spans="4:4" x14ac:dyDescent="0.25">
      <c r="D4953" s="145"/>
    </row>
    <row r="4954" spans="4:4" x14ac:dyDescent="0.25">
      <c r="D4954" s="145"/>
    </row>
    <row r="4955" spans="4:4" x14ac:dyDescent="0.25">
      <c r="D4955" s="145"/>
    </row>
    <row r="4956" spans="4:4" x14ac:dyDescent="0.25">
      <c r="D4956" s="145"/>
    </row>
    <row r="4957" spans="4:4" x14ac:dyDescent="0.25">
      <c r="D4957" s="145"/>
    </row>
    <row r="4958" spans="4:4" x14ac:dyDescent="0.25">
      <c r="D4958" s="145"/>
    </row>
    <row r="4959" spans="4:4" x14ac:dyDescent="0.25">
      <c r="D4959" s="145"/>
    </row>
    <row r="4960" spans="4:4" x14ac:dyDescent="0.25">
      <c r="D4960" s="145"/>
    </row>
    <row r="4961" spans="4:4" x14ac:dyDescent="0.25">
      <c r="D4961" s="145"/>
    </row>
    <row r="4962" spans="4:4" x14ac:dyDescent="0.25">
      <c r="D4962" s="145"/>
    </row>
    <row r="4963" spans="4:4" x14ac:dyDescent="0.25">
      <c r="D4963" s="145"/>
    </row>
    <row r="4964" spans="4:4" x14ac:dyDescent="0.25">
      <c r="D4964" s="145"/>
    </row>
    <row r="4965" spans="4:4" x14ac:dyDescent="0.25">
      <c r="D4965" s="145"/>
    </row>
    <row r="4966" spans="4:4" x14ac:dyDescent="0.25">
      <c r="D4966" s="145"/>
    </row>
    <row r="4967" spans="4:4" x14ac:dyDescent="0.25">
      <c r="D4967" s="145"/>
    </row>
    <row r="4968" spans="4:4" x14ac:dyDescent="0.25">
      <c r="D4968" s="145"/>
    </row>
    <row r="4969" spans="4:4" x14ac:dyDescent="0.25">
      <c r="D4969" s="145"/>
    </row>
    <row r="4970" spans="4:4" x14ac:dyDescent="0.25">
      <c r="D4970" s="145"/>
    </row>
    <row r="4971" spans="4:4" x14ac:dyDescent="0.25">
      <c r="D4971" s="145"/>
    </row>
    <row r="4972" spans="4:4" x14ac:dyDescent="0.25">
      <c r="D4972" s="145"/>
    </row>
    <row r="4973" spans="4:4" x14ac:dyDescent="0.25">
      <c r="D4973" s="145"/>
    </row>
    <row r="4974" spans="4:4" x14ac:dyDescent="0.25">
      <c r="D4974" s="145"/>
    </row>
    <row r="4975" spans="4:4" x14ac:dyDescent="0.25">
      <c r="D4975" s="145"/>
    </row>
    <row r="4976" spans="4:4" x14ac:dyDescent="0.25">
      <c r="D4976" s="145"/>
    </row>
    <row r="4977" spans="4:4" x14ac:dyDescent="0.25">
      <c r="D4977" s="145"/>
    </row>
    <row r="4978" spans="4:4" x14ac:dyDescent="0.25">
      <c r="D4978" s="145"/>
    </row>
    <row r="4979" spans="4:4" x14ac:dyDescent="0.25">
      <c r="D4979" s="145"/>
    </row>
    <row r="4980" spans="4:4" x14ac:dyDescent="0.25">
      <c r="D4980" s="145"/>
    </row>
    <row r="4981" spans="4:4" x14ac:dyDescent="0.25">
      <c r="D4981" s="145"/>
    </row>
    <row r="4982" spans="4:4" x14ac:dyDescent="0.25">
      <c r="D4982" s="145"/>
    </row>
    <row r="4983" spans="4:4" x14ac:dyDescent="0.25">
      <c r="D4983" s="145"/>
    </row>
    <row r="4984" spans="4:4" x14ac:dyDescent="0.25">
      <c r="D4984" s="145"/>
    </row>
    <row r="4985" spans="4:4" x14ac:dyDescent="0.25">
      <c r="D4985" s="145"/>
    </row>
    <row r="4986" spans="4:4" x14ac:dyDescent="0.25">
      <c r="D4986" s="145"/>
    </row>
    <row r="4987" spans="4:4" x14ac:dyDescent="0.25">
      <c r="D4987" s="145"/>
    </row>
    <row r="4988" spans="4:4" x14ac:dyDescent="0.25">
      <c r="D4988" s="145"/>
    </row>
    <row r="4989" spans="4:4" x14ac:dyDescent="0.25">
      <c r="D4989" s="145"/>
    </row>
    <row r="4990" spans="4:4" x14ac:dyDescent="0.25">
      <c r="D4990" s="145"/>
    </row>
    <row r="4991" spans="4:4" x14ac:dyDescent="0.25">
      <c r="D4991" s="145"/>
    </row>
    <row r="4992" spans="4:4" x14ac:dyDescent="0.25">
      <c r="D4992" s="145"/>
    </row>
    <row r="4993" spans="4:4" x14ac:dyDescent="0.25">
      <c r="D4993" s="145"/>
    </row>
    <row r="4994" spans="4:4" x14ac:dyDescent="0.25">
      <c r="D4994" s="145"/>
    </row>
    <row r="4995" spans="4:4" x14ac:dyDescent="0.25">
      <c r="D4995" s="145"/>
    </row>
    <row r="4996" spans="4:4" x14ac:dyDescent="0.25">
      <c r="D4996" s="145"/>
    </row>
    <row r="4997" spans="4:4" x14ac:dyDescent="0.25">
      <c r="D4997" s="145"/>
    </row>
    <row r="4998" spans="4:4" x14ac:dyDescent="0.25">
      <c r="D4998" s="145"/>
    </row>
    <row r="4999" spans="4:4" x14ac:dyDescent="0.25">
      <c r="D4999" s="145"/>
    </row>
    <row r="5000" spans="4:4" x14ac:dyDescent="0.25">
      <c r="D5000" s="145"/>
    </row>
  </sheetData>
  <sheetProtection password="C71F" sheet="1"/>
  <mergeCells count="14">
    <mergeCell ref="A1:G1"/>
    <mergeCell ref="C2:G2"/>
    <mergeCell ref="C3:G3"/>
    <mergeCell ref="C4:G4"/>
    <mergeCell ref="A65:B65"/>
    <mergeCell ref="C10:G10"/>
    <mergeCell ref="C11:G11"/>
    <mergeCell ref="C27:G27"/>
    <mergeCell ref="C30:G30"/>
    <mergeCell ref="C36:G36"/>
    <mergeCell ref="C39:G39"/>
    <mergeCell ref="C43:G43"/>
    <mergeCell ref="C44:G44"/>
    <mergeCell ref="C47:G47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&amp;LSezimovo Ústí - Prokopa Holého - 
vodovod, kanalizace a rekonstrukce komunikace&amp;RSoupis prací a výkaz výměr</oddHeader>
    <oddFooter>&amp;LSO-05.2 Kopané sondy&amp;C&amp;P/&amp;N&amp;Rkvěten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64</vt:i4>
      </vt:variant>
    </vt:vector>
  </HeadingPairs>
  <TitlesOfParts>
    <vt:vector size="77" baseType="lpstr">
      <vt:lpstr>Pokyny pro vyplnění</vt:lpstr>
      <vt:lpstr>Stavba</vt:lpstr>
      <vt:lpstr>VzorPolozky</vt:lpstr>
      <vt:lpstr>SO-99 99.1 Naklady</vt:lpstr>
      <vt:lpstr>SO 01.1 01.1.1 Pol</vt:lpstr>
      <vt:lpstr>SO 01.2 01.2.1 Pol</vt:lpstr>
      <vt:lpstr>SO 01.2 01.2.2 Pol</vt:lpstr>
      <vt:lpstr>SO 02.1 02.1.1 Pol</vt:lpstr>
      <vt:lpstr>SO 02.2 02.2.1 Pol</vt:lpstr>
      <vt:lpstr>SO 03 03.1 Pol</vt:lpstr>
      <vt:lpstr>SO 04 04.1 Pol</vt:lpstr>
      <vt:lpstr>SO 05 05.1 Pol</vt:lpstr>
      <vt:lpstr>SO 05 05.2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01.1 01.1.1 Pol'!Názvy_tisku</vt:lpstr>
      <vt:lpstr>'SO 01.2 01.2.1 Pol'!Názvy_tisku</vt:lpstr>
      <vt:lpstr>'SO 01.2 01.2.2 Pol'!Názvy_tisku</vt:lpstr>
      <vt:lpstr>'SO 02.1 02.1.1 Pol'!Názvy_tisku</vt:lpstr>
      <vt:lpstr>'SO 02.2 02.2.1 Pol'!Názvy_tisku</vt:lpstr>
      <vt:lpstr>'SO 03 03.1 Pol'!Názvy_tisku</vt:lpstr>
      <vt:lpstr>'SO 04 04.1 Pol'!Názvy_tisku</vt:lpstr>
      <vt:lpstr>'SO 05 05.1 Pol'!Názvy_tisku</vt:lpstr>
      <vt:lpstr>'SO 05 05.2 Pol'!Názvy_tisku</vt:lpstr>
      <vt:lpstr>'SO-99 99.1 Naklady'!Názvy_tisku</vt:lpstr>
      <vt:lpstr>oadresa</vt:lpstr>
      <vt:lpstr>Stavba!Objednatel</vt:lpstr>
      <vt:lpstr>Stavba!Objekt</vt:lpstr>
      <vt:lpstr>'SO 01.1 01.1.1 Pol'!Oblast_tisku</vt:lpstr>
      <vt:lpstr>'SO 01.2 01.2.1 Pol'!Oblast_tisku</vt:lpstr>
      <vt:lpstr>'SO 01.2 01.2.2 Pol'!Oblast_tisku</vt:lpstr>
      <vt:lpstr>'SO 02.1 02.1.1 Pol'!Oblast_tisku</vt:lpstr>
      <vt:lpstr>'SO 02.2 02.2.1 Pol'!Oblast_tisku</vt:lpstr>
      <vt:lpstr>'SO 03 03.1 Pol'!Oblast_tisku</vt:lpstr>
      <vt:lpstr>'SO 04 04.1 Pol'!Oblast_tisku</vt:lpstr>
      <vt:lpstr>'SO 05 05.1 Pol'!Oblast_tisku</vt:lpstr>
      <vt:lpstr>'SO 05 05.2 Pol'!Oblast_tisku</vt:lpstr>
      <vt:lpstr>'SO-99 99.1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Admin</cp:lastModifiedBy>
  <cp:lastPrinted>2018-05-10T12:02:18Z</cp:lastPrinted>
  <dcterms:created xsi:type="dcterms:W3CDTF">2009-04-08T07:15:50Z</dcterms:created>
  <dcterms:modified xsi:type="dcterms:W3CDTF">2018-06-21T13:59:36Z</dcterms:modified>
</cp:coreProperties>
</file>