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/>
  <bookViews>
    <workbookView xWindow="65428" yWindow="65428" windowWidth="23256" windowHeight="12576" activeTab="0"/>
  </bookViews>
  <sheets>
    <sheet name="Rekapitulace stavby" sheetId="1" r:id="rId1"/>
    <sheet name="02 - Ostatní a vedlejší n..." sheetId="2" r:id="rId2"/>
    <sheet name="101 - Pozemní komunikace" sheetId="3" r:id="rId3"/>
    <sheet name="301 - Dešťová kanalizace" sheetId="4" r:id="rId4"/>
    <sheet name="302 - Přípojky dešťové ka..." sheetId="5" r:id="rId5"/>
    <sheet name="401 - Veřejné osvětlení" sheetId="6" r:id="rId6"/>
  </sheets>
  <definedNames>
    <definedName name="_xlnm._FilterDatabase" localSheetId="1" hidden="1">'02 - Ostatní a vedlejší n...'!$C$116:$K$159</definedName>
    <definedName name="_xlnm._FilterDatabase" localSheetId="2" hidden="1">'101 - Pozemní komunikace'!$C$126:$K$641</definedName>
    <definedName name="_xlnm._FilterDatabase" localSheetId="3" hidden="1">'301 - Dešťová kanalizace'!$C$121:$K$298</definedName>
    <definedName name="_xlnm._FilterDatabase" localSheetId="4" hidden="1">'302 - Přípojky dešťové ka...'!$C$120:$K$182</definedName>
    <definedName name="_xlnm._FilterDatabase" localSheetId="5" hidden="1">'401 - Veřejné osvětlení'!$C$122:$K$243</definedName>
    <definedName name="_xlnm.Print_Area" localSheetId="1">'02 - Ostatní a vedlejší n...'!$C$4:$J$39,'02 - Ostatní a vedlejší n...'!$C$50:$J$76,'02 - Ostatní a vedlejší n...'!$C$82:$J$98,'02 - Ostatní a vedlejší n...'!$C$104:$K$159</definedName>
    <definedName name="_xlnm.Print_Area" localSheetId="2">'101 - Pozemní komunikace'!$C$4:$J$39,'101 - Pozemní komunikace'!$C$50:$J$76,'101 - Pozemní komunikace'!$C$82:$J$108,'101 - Pozemní komunikace'!$C$114:$K$641</definedName>
    <definedName name="_xlnm.Print_Area" localSheetId="3">'301 - Dešťová kanalizace'!$C$4:$J$39,'301 - Dešťová kanalizace'!$C$50:$J$76,'301 - Dešťová kanalizace'!$C$82:$J$103,'301 - Dešťová kanalizace'!$C$109:$K$298</definedName>
    <definedName name="_xlnm.Print_Area" localSheetId="4">'302 - Přípojky dešťové ka...'!$C$4:$J$39,'302 - Přípojky dešťové ka...'!$C$50:$J$76,'302 - Přípojky dešťové ka...'!$C$82:$J$102,'302 - Přípojky dešťové ka...'!$C$108:$K$182</definedName>
    <definedName name="_xlnm.Print_Area" localSheetId="5">'401 - Veřejné osvětlení'!$C$4:$J$39,'401 - Veřejné osvětlení'!$C$50:$J$76,'401 - Veřejné osvětlení'!$C$82:$J$104,'401 - Veřejné osvětlení'!$C$110:$K$243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'02 - Ostatní a vedlejší n...'!$116:$116</definedName>
    <definedName name="_xlnm.Print_Titles" localSheetId="2">'101 - Pozemní komunikace'!$126:$126</definedName>
    <definedName name="_xlnm.Print_Titles" localSheetId="3">'301 - Dešťová kanalizace'!$121:$121</definedName>
    <definedName name="_xlnm.Print_Titles" localSheetId="4">'302 - Přípojky dešťové ka...'!$120:$120</definedName>
    <definedName name="_xlnm.Print_Titles" localSheetId="5">'401 - Veřejné osvětlení'!$122:$122</definedName>
  </definedNames>
  <calcPr calcId="191029"/>
  <extLst/>
</workbook>
</file>

<file path=xl/sharedStrings.xml><?xml version="1.0" encoding="utf-8"?>
<sst xmlns="http://schemas.openxmlformats.org/spreadsheetml/2006/main" count="10641" uniqueCount="1544">
  <si>
    <t>Export Komplet</t>
  </si>
  <si>
    <t/>
  </si>
  <si>
    <t>2.0</t>
  </si>
  <si>
    <t>ZAMOK</t>
  </si>
  <si>
    <t>False</t>
  </si>
  <si>
    <t>{bca8790d-6142-45e1-a236-6a8993af2894}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</si>
  <si>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</si>
  <si>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</si>
  <si>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</si>
  <si>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</si>
  <si>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</si>
  <si>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</si>
  <si>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</si>
  <si>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</si>
  <si>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1037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</si>
  <si>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</si>
  <si>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</si>
  <si>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komunikace, parkovacích ploch a chodníku ulice Šafaříkova v Sezimově Ústí</t>
  </si>
  <si>
    <t>KSO:</t>
  </si>
  <si>
    <t>CC-CZ:</t>
  </si>
  <si>
    <t>Místo:</t>
  </si>
  <si>
    <t>Sezimovo Ústí</t>
  </si>
  <si>
    <t>Datum:</t>
  </si>
  <si>
    <t>21. 7. 2020</t>
  </si>
  <si>
    <t>Zadavatel:</t>
  </si>
  <si>
    <t>IČ:</t>
  </si>
  <si>
    <t>00252859</t>
  </si>
  <si>
    <t>Město Sezimovo Ústí</t>
  </si>
  <si>
    <t>DIČ:</t>
  </si>
  <si>
    <t>Uchazeč:</t>
  </si>
  <si>
    <t>Vyplň údaj</t>
  </si>
  <si>
    <t>Projektant:</t>
  </si>
  <si>
    <t>63906601</t>
  </si>
  <si>
    <t>WAY project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</si>
  <si>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</si>
  <si>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</si>
  <si>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</si>
  <si>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</si>
  <si>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</si>
  <si>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</si>
  <si>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</si>
  <si>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</si>
  <si>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</si>
  <si>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</si>
  <si>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</si>
  <si>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</si>
  <si>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</si>
  <si>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</si>
  <si>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</si>
  <si>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</si>
  <si>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</si>
  <si>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</si>
  <si>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</si>
  <si>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</si>
  <si>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</si>
  <si>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</si>
  <si>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</si>
  <si>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</si>
  <si>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</si>
  <si>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</si>
  <si>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</si>
  <si>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</si>
  <si>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</si>
  <si>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</si>
  <si>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</si>
  <si>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</si>
  <si>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</si>
  <si>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</si>
  <si>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</si>
  <si>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</si>
  <si>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</si>
  <si>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</si>
  <si>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</si>
  <si>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</si>
  <si>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</si>
  <si>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</si>
  <si>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</si>
  <si>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</si>
  <si>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</si>
  <si>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</si>
  <si>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</si>
  <si>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</si>
  <si>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</si>
  <si>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</si>
  <si>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Ostatní a vedlejší náklady</t>
  </si>
  <si>
    <t>STA</t>
  </si>
  <si>
    <t>1</t>
  </si>
  <si>
    <t>{dfcfc28b-3ea7-4690-a828-db627795a00b}</t>
  </si>
  <si>
    <t>2</t>
  </si>
  <si>
    <t>101</t>
  </si>
  <si>
    <t>Pozemní komunikace</t>
  </si>
  <si>
    <t>{2309bd9f-96db-43ed-813c-cdd840a749ec}</t>
  </si>
  <si>
    <t>822 27 72</t>
  </si>
  <si>
    <t>301</t>
  </si>
  <si>
    <t>Dešťová kanalizace</t>
  </si>
  <si>
    <t>{c518882c-b3bb-4acb-8ec3-5500dc40ad92}</t>
  </si>
  <si>
    <t>827 22 11</t>
  </si>
  <si>
    <t>302</t>
  </si>
  <si>
    <t>Přípojky dešťové kanalizace</t>
  </si>
  <si>
    <t>{fbb4d2af-5f72-4282-acc5-97868106ed56}</t>
  </si>
  <si>
    <t>401</t>
  </si>
  <si>
    <t>Veřejné osvětlení</t>
  </si>
  <si>
    <t>{87110e31-e114-4ced-a1a5-d17ecd673463}</t>
  </si>
  <si>
    <t>KRYCÍ LIST SOUPISU PRACÍ</t>
  </si>
  <si>
    <t>Objekt:</t>
  </si>
  <si>
    <t>02 -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</si>
  <si>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</si>
  <si>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</si>
  <si>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</si>
  <si>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</si>
  <si>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</si>
  <si>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</si>
  <si>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</si>
  <si>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</si>
  <si>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</si>
  <si>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</si>
  <si>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</si>
  <si>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</si>
  <si>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</si>
  <si>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</si>
  <si>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</si>
  <si>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</si>
  <si>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</si>
  <si>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</si>
  <si>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</si>
  <si>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</si>
  <si>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</si>
  <si>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</si>
  <si>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</si>
  <si>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</si>
  <si>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053002000</t>
  </si>
  <si>
    <t>Poplatky</t>
  </si>
  <si>
    <t>kpl</t>
  </si>
  <si>
    <t>CS ÚRS 2020 01</t>
  </si>
  <si>
    <t>512</t>
  </si>
  <si>
    <t>-1803026739</t>
  </si>
  <si>
    <t>VV</t>
  </si>
  <si>
    <t>"za vytýčení inženýrský sítí pro stavbu jako celek" 1</t>
  </si>
  <si>
    <t>043103000w</t>
  </si>
  <si>
    <t>Zkoušky bez rozlišení -Zkoušky materiálů zkušebnou zhotovitele</t>
  </si>
  <si>
    <t>-631003639</t>
  </si>
  <si>
    <t>zajištění všech zkoušek materiálů  dle požadavků TKP a ZTKP</t>
  </si>
  <si>
    <t>"Zkoušky materiálů zhotovitelem, pro stavbu jako celek" 1</t>
  </si>
  <si>
    <t>včetně zkoušek vzorkování dle vyhl. č. 130/2019 Sb.</t>
  </si>
  <si>
    <t>3</t>
  </si>
  <si>
    <t>043103000w1</t>
  </si>
  <si>
    <t>Zkoušky bez rozlišení -Zkoušky materiálů nezávislou zkušebnou</t>
  </si>
  <si>
    <t>Kč</t>
  </si>
  <si>
    <t>-828958501</t>
  </si>
  <si>
    <t>"bere se pro stavbu jako celek" 10000</t>
  </si>
  <si>
    <t>Čerpat po odsouhlasení TDI.</t>
  </si>
  <si>
    <t>043194000w</t>
  </si>
  <si>
    <t>Ostatní zkoušky - Zkoušky konstrukcí a prací zkušebnou zhotovitele</t>
  </si>
  <si>
    <t>583666159</t>
  </si>
  <si>
    <t>zajištění všech zkoušek konstrukcí a prací dle požadavků TKP a ZTKP</t>
  </si>
  <si>
    <t>"Pro stavbu jako celek" 1</t>
  </si>
  <si>
    <t>5</t>
  </si>
  <si>
    <t>043194000w1</t>
  </si>
  <si>
    <t>Ostatní zkoušky - Zkoušky konstrukcí a prací nezávislou zkušebnou</t>
  </si>
  <si>
    <t>-1265643410</t>
  </si>
  <si>
    <t>"bere se pro celou stavbu jako celek" 10000</t>
  </si>
  <si>
    <t>6</t>
  </si>
  <si>
    <t>034303000</t>
  </si>
  <si>
    <t>Dopravní značení na staveništi</t>
  </si>
  <si>
    <t>kpl…</t>
  </si>
  <si>
    <t>-1599670676</t>
  </si>
  <si>
    <t>dopravně inženýrské opatření</t>
  </si>
  <si>
    <t>označení omezení provozu, vč. přeznačování v průběhu stavby</t>
  </si>
  <si>
    <t>"bere se pro stavbu jako celek" 1</t>
  </si>
  <si>
    <t>7</t>
  </si>
  <si>
    <t>011103000</t>
  </si>
  <si>
    <t>Geologický průzkum bez rozlišení</t>
  </si>
  <si>
    <t>-1680787531</t>
  </si>
  <si>
    <t>prohlídka a posouzení podloží chodníků a vozovky geotechnikem včetně návrhu opatření</t>
  </si>
  <si>
    <t>"pro stavbu jako celek" 1</t>
  </si>
  <si>
    <t>8</t>
  </si>
  <si>
    <t>034203000</t>
  </si>
  <si>
    <t>Opatření na ochranu pozemků sousedních se staveništěm</t>
  </si>
  <si>
    <t>-1431308310</t>
  </si>
  <si>
    <t xml:space="preserve">Vypracování pasportu statického stavu přilehlé zástavby, </t>
  </si>
  <si>
    <t>9</t>
  </si>
  <si>
    <t>012203000</t>
  </si>
  <si>
    <t>Geodetické práce při provádění stavby</t>
  </si>
  <si>
    <t>-519015433</t>
  </si>
  <si>
    <t>podrobné vytýčení podle vytyčovacích protokolů</t>
  </si>
  <si>
    <t>podrobné vytýčení výšek povrchu podle příčných řezů</t>
  </si>
  <si>
    <t>10</t>
  </si>
  <si>
    <t>012303000</t>
  </si>
  <si>
    <t>Geodetické práce po výstavbě</t>
  </si>
  <si>
    <t>2101929908</t>
  </si>
  <si>
    <t>Zaměření skutečného provedení stavby</t>
  </si>
  <si>
    <t>11</t>
  </si>
  <si>
    <t>013254000</t>
  </si>
  <si>
    <t>Dokumentace skutečného provedení stavby</t>
  </si>
  <si>
    <t>773017539</t>
  </si>
  <si>
    <t>vypracování  dokumentace skutečného provedení</t>
  </si>
  <si>
    <t>"pro stavbu jako celek, PD ve 4 vyhotoveních" 1</t>
  </si>
  <si>
    <t>12</t>
  </si>
  <si>
    <t>042503000</t>
  </si>
  <si>
    <t>Plán BOZP na staveništi</t>
  </si>
  <si>
    <t>121459794</t>
  </si>
  <si>
    <t>opatření pro zajištění BOZP na staveništi</t>
  </si>
  <si>
    <t>oplocení a ohrazení staveniště, vytýčení bezp. koridoru pro pěší a cyklisty</t>
  </si>
  <si>
    <t>101 - Pozemní komunikace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</si>
  <si>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</si>
  <si>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</si>
  <si>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</si>
  <si>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</si>
  <si>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</si>
  <si>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</si>
  <si>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</si>
  <si>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</si>
  <si>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</si>
  <si>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</si>
  <si>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</si>
  <si>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</si>
  <si>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</si>
  <si>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</si>
  <si>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</si>
  <si>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</si>
  <si>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</si>
  <si>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-47077810</t>
  </si>
  <si>
    <t>"odstranění keřů, dle výk. výměr" 21,0</t>
  </si>
  <si>
    <t>111251111</t>
  </si>
  <si>
    <t>Drcení ořezaných větví strojně - (štěpkování) o průměru větví do 100 mm</t>
  </si>
  <si>
    <t>m3</t>
  </si>
  <si>
    <t>CS ÚRS 2019 01</t>
  </si>
  <si>
    <t>828189022</t>
  </si>
  <si>
    <t>"uvažuje se 0,05m3/1m2 odstr. keřů" 0,05*21,0</t>
  </si>
  <si>
    <t>"uvažuje se 0,5m3/1ks odstr. stromů" 0,5*3</t>
  </si>
  <si>
    <t>Součet</t>
  </si>
  <si>
    <t>112101101</t>
  </si>
  <si>
    <t>Odstranění stromů s odřezáním kmene a s odvětvením listnatých, průměru kmene přes 100 do 300 mm</t>
  </si>
  <si>
    <t>kus</t>
  </si>
  <si>
    <t>-1036588321</t>
  </si>
  <si>
    <t>"dle výk. výměr" 1</t>
  </si>
  <si>
    <t>112101102</t>
  </si>
  <si>
    <t>Odstranění stromů s odřezáním kmene a s odvětvením listnatých, průměru kmene přes 300 do 500 mm</t>
  </si>
  <si>
    <t>2064017767</t>
  </si>
  <si>
    <t>"dle výk. výměr" 1+1</t>
  </si>
  <si>
    <t>112251101</t>
  </si>
  <si>
    <t>Odstranění pařezů strojně s jejich vykopáním, vytrháním nebo odstřelením průměru přes 100 do 300 mm</t>
  </si>
  <si>
    <t>2071956630</t>
  </si>
  <si>
    <t>"dle odstranění stromů" 1</t>
  </si>
  <si>
    <t>112251102</t>
  </si>
  <si>
    <t>Odstranění pařezů strojně s jejich vykopáním, vytrháním nebo odstřelením průměru přes 300 do 500 mm</t>
  </si>
  <si>
    <t>1065089816</t>
  </si>
  <si>
    <t>"dle odstranění stromů" 1+1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</si>
  <si>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</si>
  <si>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 nebo kameninových dla</t>
  </si>
  <si>
    <t>-552862434</t>
  </si>
  <si>
    <t>"odstranění kce chodníku/vjezdu, dlaždice bet. 0.3*0.3 m, dle výk. výměr" 31,2</t>
  </si>
  <si>
    <t>"odstranění kce chodníku/vjezdu, dlaždice bet. 0.5*0.5 m, dle výk. výměr" 11,5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</si>
  <si>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</si>
  <si>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</si>
  <si>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-1650277047</t>
  </si>
  <si>
    <t>"odstranění kce chodníku/vjezdu, ZD, dle výk. výměr" 520,9</t>
  </si>
  <si>
    <t>"pro předláždění chodníku ze ZD" 143,5+2,0</t>
  </si>
  <si>
    <t>113106192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</si>
  <si>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</t>
  </si>
  <si>
    <t>1172468245</t>
  </si>
  <si>
    <t>"uvažováno pro odstranění vjezdu ze zatrav. bet, dílců" 22,0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</si>
  <si>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</si>
  <si>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</si>
  <si>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-334057769</t>
  </si>
  <si>
    <t>"Odstranění kce vozovky z PM + nátěr, dle výk. výměr" 1980,0</t>
  </si>
  <si>
    <t>odstraněná vrstva se použije do výměny AZ - předpokládá se 50% množství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</si>
  <si>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</si>
  <si>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</si>
  <si>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-1233862030</t>
  </si>
  <si>
    <t>"Odstranění kce vchodů/vjezdů, beton, dle výkazu výměr" 51,0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</si>
  <si>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</si>
  <si>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</si>
  <si>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501878145</t>
  </si>
  <si>
    <t>"odstranění kce chodníku/vjezdu, AB, uvažovat tl.150 mm, dle výk. výměr" 135,7</t>
  </si>
  <si>
    <t>13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</si>
  <si>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</si>
  <si>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</si>
  <si>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267744748</t>
  </si>
  <si>
    <t>"odstranění kce chodníku/vjezdu, AB, dle výk. výměr" 135,7</t>
  </si>
  <si>
    <t>14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</si>
  <si>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</si>
  <si>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</si>
  <si>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600242457</t>
  </si>
  <si>
    <t>odstraněná vrstva PM se použije do výměny AZ v souladu s TP 105 a TP 210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</si>
  <si>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</si>
  <si>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</si>
  <si>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-146084836</t>
  </si>
  <si>
    <t>"Odstranění kce vozovky z AB, dle výk. výměr" 680,0</t>
  </si>
  <si>
    <t>16</t>
  </si>
  <si>
    <t>113107330</t>
  </si>
  <si>
    <t>Odstranění podkladů nebo krytů strojně plochy jednotlivě do 50 m2 s přemístěním hmot na skládku na vzdálenost do 3 m nebo s naložením na dopravní prostředek z betonu prostého, o tl. vrstvy do 100 mm</t>
  </si>
  <si>
    <t>2069322029</t>
  </si>
  <si>
    <t>17</t>
  </si>
  <si>
    <t>113154112</t>
  </si>
  <si>
    <t>Frézování živičného podkladu nebo krytu  s naložením na dopravní prostředek plochy do 500 m2 bez překážek v trase pruhu šířky do 0,5 m, tloušťky vrstvy 40 mm</t>
  </si>
  <si>
    <t>590669120</t>
  </si>
  <si>
    <t>"uvažuje se pro povrch úpravu vozovky podél obrub, dle výk. výměr" 6,0</t>
  </si>
  <si>
    <t>18</t>
  </si>
  <si>
    <t>113154224</t>
  </si>
  <si>
    <t>Frézování živičného podkladu nebo krytu  s naložením na dopravní prostředek plochy přes 500 do 1 000 m2 bez překážek v trase pruhu šířky do 1 m, tloušťky vrstvy 100 mm</t>
  </si>
  <si>
    <t>1039848882</t>
  </si>
  <si>
    <t>"Odfrézování AB vrstev vozovky, dle výk. výměr" 680,0</t>
  </si>
  <si>
    <t>19</t>
  </si>
  <si>
    <t>113201112</t>
  </si>
  <si>
    <t>Vytrhání obrub  s vybouráním lože, s přemístěním hmot na skládku na vzdálenost do 3 m nebo s naložením na dopravní prostředek silničních ležatých</t>
  </si>
  <si>
    <t>m</t>
  </si>
  <si>
    <t>1459018136</t>
  </si>
  <si>
    <t>"Vytrhání kamenných obrubníků silničních dle výk. výměr" 18,5</t>
  </si>
  <si>
    <t>"Vytrhání betonových obrubníků silničních ležatých dle výk. výměr" 15,6</t>
  </si>
  <si>
    <t>20</t>
  </si>
  <si>
    <t>113202111</t>
  </si>
  <si>
    <t>Vytrhání obrub  s vybouráním lože, s přemístěním hmot na skládku na vzdálenost do 3 m nebo s naložením na dopravní prostředek z krajníků nebo obrubníků stojatých</t>
  </si>
  <si>
    <t>1045617037</t>
  </si>
  <si>
    <t>"Vytrhání betonových obrubníků silničních stojatých dle výk. výměr" 534,6</t>
  </si>
  <si>
    <t>"Vytrhání betonových obrubníků chodníkových stojatých dle výk. výměr" 291,8</t>
  </si>
  <si>
    <t>"Vytrhání kamenných krajníků dle výk. výměr" 14,0</t>
  </si>
  <si>
    <t>"Vytrhání bet. obrubníků silničních stoj, úprava polohy dle výk. výměr" 70,9</t>
  </si>
  <si>
    <t>113204111</t>
  </si>
  <si>
    <t>Vytrhání obrub  s vybouráním lože, s přemístěním hmot na skládku na vzdálenost do 3 m nebo s naložením na dopravní prostředek záhonových</t>
  </si>
  <si>
    <t>-308590105</t>
  </si>
  <si>
    <t>"Vytrhání záhonových obrubníků dle výk. výměr" 15,4</t>
  </si>
  <si>
    <t>22</t>
  </si>
  <si>
    <t>121151113</t>
  </si>
  <si>
    <t>Sejmutí ornice strojně při souvislé ploše přes 100 do 500 m2, tl. vrstvy do 200 mm</t>
  </si>
  <si>
    <t>-579185262</t>
  </si>
  <si>
    <t>"odhumusování tl.100 mm dle výk. výměr" 504,5</t>
  </si>
  <si>
    <t>23</t>
  </si>
  <si>
    <t>129001101</t>
  </si>
  <si>
    <t>Příplatek k cenám vykopávek za ztížení vykopávky v blízkosti podzemního vedení nebo výbušnin v horninách jakékoliv třídy</t>
  </si>
  <si>
    <t>738686993</t>
  </si>
  <si>
    <t>"bere se cca 50% odkopávky" (583,87+740,12)*0,5</t>
  </si>
  <si>
    <t>24</t>
  </si>
  <si>
    <t>122251106</t>
  </si>
  <si>
    <t>Odkopávky a prokopávky nezapažené strojně v hornině třídy těžitelnosti I skupiny 3 přes 1 000 do 5 000 m3</t>
  </si>
  <si>
    <t>-328410005</t>
  </si>
  <si>
    <t>"výkop pro nové konstrukce dle výk. výměr" 583,87</t>
  </si>
  <si>
    <t>"výkop pro výměnu zeminy dle výk. výměr" 740,12</t>
  </si>
  <si>
    <t>25</t>
  </si>
  <si>
    <t>132251103</t>
  </si>
  <si>
    <t>Hloubení nezapažených rýh šířky do 800 mm strojně s urovnáním dna do předepsaného profilu a spádu v hornině třídy těžitelnosti I skupiny 3 přes 50 do 100 m3</t>
  </si>
  <si>
    <t>666211055</t>
  </si>
  <si>
    <t>"pro drenáž š. 0.5, prům. hl. 0.4, délka dle výk. výměr" 0,5*0,4*447,2</t>
  </si>
  <si>
    <t>26</t>
  </si>
  <si>
    <t>132254203</t>
  </si>
  <si>
    <t>Hloubení zapažených rýh šířky přes 800 do 2 000 mm strojně s urovnáním dna do předepsaného profilu a spádu v hornině třídy těžitelnosti I skupiny 3 přes 50 do 100 m3</t>
  </si>
  <si>
    <t>-1599175315</t>
  </si>
  <si>
    <t>výkop pro přípojky ul. vpustí a žlabů, šířka rýhy 0,9 m</t>
  </si>
  <si>
    <t>těžitelnost uvažována ve sk.3 v množství 50% a ve sk. 4 v množství 50%</t>
  </si>
  <si>
    <t>"hl. prům. 1,4 m pod plání " (44,2+25,4)*0,9*1,2*0,5</t>
  </si>
  <si>
    <t>27</t>
  </si>
  <si>
    <t>132354203</t>
  </si>
  <si>
    <t>Hloubení zapažených rýh šířky přes 800 do 2 000 mm strojně s urovnáním dna do předepsaného profilu a spádu v hornině třídy těžitelnosti II skupiny 4 přes 50 do 100 m3</t>
  </si>
  <si>
    <t>109479434</t>
  </si>
  <si>
    <t>28</t>
  </si>
  <si>
    <t>133254102</t>
  </si>
  <si>
    <t>Hloubení zapažených šachet strojně v hornině třídy těžitelnosti I skupiny 3 přes 20 do 50 m3</t>
  </si>
  <si>
    <t>-448183291</t>
  </si>
  <si>
    <t>těžitelnost uvažována ve sk.3 v množství 40% a ve sk. 4 v množství 60%</t>
  </si>
  <si>
    <t>"pro jednoduché ul. vpusti, půdor. 1,2x1,2m, cca hl. 2,00m pod plání " 1,2*1,2*2,0*14*0,4</t>
  </si>
  <si>
    <t>"pro dvojité ul. vpusti, půdor. 1,2x1,8m, cca hl. 2,00m pod plání " 1,2*1,8*2,0*1*0,4</t>
  </si>
  <si>
    <t>29</t>
  </si>
  <si>
    <t>133354102</t>
  </si>
  <si>
    <t>Hloubení zapažených šachet strojně v hornině třídy těžitelnosti II skupiny 4 přes 20 do 50 m3</t>
  </si>
  <si>
    <t>1262779968</t>
  </si>
  <si>
    <t>"pro jednoduché ul. vpusti, půdor. 1,2x1,2m, cca hl. 2,00m pod plání " 1,2*1,2*2,0*14*0,6</t>
  </si>
  <si>
    <t>"pro dvojité ul. vpusti, půdor. 1,2x1,8m, cca hl. 2,00m pod plání " 1,2*1,8*2,0*1*0,6</t>
  </si>
  <si>
    <t>30</t>
  </si>
  <si>
    <t>151101101</t>
  </si>
  <si>
    <t>Zřízení pažení a rozepření stěn rýh pro podzemní vedení příložné pro jakoukoliv mezerovitost, hloubky do 2 m</t>
  </si>
  <si>
    <t>-1558145004</t>
  </si>
  <si>
    <t>"Pro šachty uličních vpustí pod plání" 1,2*4*2,0*14</t>
  </si>
  <si>
    <t>"Pro šachty uličních vpustí pod plání" (1,2+1,8)*2*2,0*1</t>
  </si>
  <si>
    <t>"Pro přípojky pod plání" (44,2+25,4)*1,2*2</t>
  </si>
  <si>
    <t>31</t>
  </si>
  <si>
    <t>151101111</t>
  </si>
  <si>
    <t>Odstranění pažení a rozepření stěn rýh pro podzemní vedení s uložením materiálu na vzdálenost do 3 m od kraje výkopu příložné, hloubky do 2 m</t>
  </si>
  <si>
    <t>-240507331</t>
  </si>
  <si>
    <t>"dle zřízení" 313,44</t>
  </si>
  <si>
    <t>32</t>
  </si>
  <si>
    <t>162201411</t>
  </si>
  <si>
    <t>Vodorovné přemístění větví, kmenů nebo pařezů s naložením, složením a dopravou do 1000 m kmenů stromů listnatých, průměru přes 100 do 300 mm</t>
  </si>
  <si>
    <t>-848755631</t>
  </si>
  <si>
    <t>na deponii stevebníka, uvažována vzdálenost do 1km</t>
  </si>
  <si>
    <t>33</t>
  </si>
  <si>
    <t>162201412</t>
  </si>
  <si>
    <t>Vodorovné přemístění větví, kmenů nebo pařezů s naložením, složením a dopravou do 1000 m kmenů stromů listnatých, průměru přes 300 do 500 mm</t>
  </si>
  <si>
    <t>-1339417493</t>
  </si>
  <si>
    <t>34</t>
  </si>
  <si>
    <t>162201421</t>
  </si>
  <si>
    <t>Vodorovné přemístění větví, kmenů nebo pařezů s naložením, složením a dopravou do 1000 m pařezů kmenů, průměru přes 100 do 300 mm</t>
  </si>
  <si>
    <t>1564534182</t>
  </si>
  <si>
    <t>35</t>
  </si>
  <si>
    <t>162201422</t>
  </si>
  <si>
    <t>Vodorovné přemístění větví, kmenů nebo pařezů s naložením, složením a dopravou do 1000 m pařezů kmenů, průměru přes 300 do 500 mm</t>
  </si>
  <si>
    <t>-1813757833</t>
  </si>
  <si>
    <t>36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</si>
  <si>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</si>
  <si>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</si>
  <si>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209572800</t>
  </si>
  <si>
    <t>"odvoz přebytečné ornice na deponii stevebníka, uvažována vzdálenost do 1km" (504,5-417,0)*0,1</t>
  </si>
  <si>
    <t>37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</si>
  <si>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</si>
  <si>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</si>
  <si>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1443379047</t>
  </si>
  <si>
    <t>přebytečná zemina z výkopů, těž. sk. 3</t>
  </si>
  <si>
    <t>uvažován odvoz do recykl. střediska, 15 km</t>
  </si>
  <si>
    <t>"odkopávka" 1323,99</t>
  </si>
  <si>
    <t>"rýhy" 89,44+37,584</t>
  </si>
  <si>
    <t>"šachty" 17,856</t>
  </si>
  <si>
    <t>"odečte se zásyp" -75,791</t>
  </si>
  <si>
    <t>"odečte se dod. násyp" -47,50</t>
  </si>
  <si>
    <t>38</t>
  </si>
  <si>
    <t>162751119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</si>
  <si>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</si>
  <si>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1330613470</t>
  </si>
  <si>
    <t>"dle přemístění" 1345,579*(15-10)</t>
  </si>
  <si>
    <t>39</t>
  </si>
  <si>
    <t>162751137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</si>
  <si>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</si>
  <si>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-1550362987</t>
  </si>
  <si>
    <t>přebytečná zemina z výkopů, těž. sk. 4</t>
  </si>
  <si>
    <t>"rýhy" 37,584</t>
  </si>
  <si>
    <t>"šachty" 26,784</t>
  </si>
  <si>
    <t>40</t>
  </si>
  <si>
    <t>162751139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</si>
  <si>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</t>
  </si>
  <si>
    <t>460396603</t>
  </si>
  <si>
    <t>"dle přemístění" 64,368*(15-10)</t>
  </si>
  <si>
    <t>41</t>
  </si>
  <si>
    <t>171201231</t>
  </si>
  <si>
    <t>Poplatek za uložení stavebního odpadu na recyklační skládce (skládkovné) zeminy a kamení zatříděného do Katalogu odpadů pod kódem 17 05 04</t>
  </si>
  <si>
    <t>t</t>
  </si>
  <si>
    <t>1855243398</t>
  </si>
  <si>
    <t>"přebytečná zemina dle přepravy" (1345,579+64,368)*1,8</t>
  </si>
  <si>
    <t>42</t>
  </si>
  <si>
    <t>171152112</t>
  </si>
  <si>
    <t>Uložení sypaniny do zhutněných násypů pro silnice, dálnice a letiště s rozprostřením sypaniny ve vrstvách, s hrubým urovnáním a uzavřením povrchu násypu z hornin nesoudržných sypkých mimo aktivní zónu</t>
  </si>
  <si>
    <t>-1151528357</t>
  </si>
  <si>
    <t>"pro dodatečný násyp dle výk. výměr" 47,5</t>
  </si>
  <si>
    <t>43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</si>
  <si>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</si>
  <si>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</si>
  <si>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-2142317063</t>
  </si>
  <si>
    <t>"násyp dle výk. výměr" 8,29</t>
  </si>
  <si>
    <t>"násyp výměny zeminy" 740,12</t>
  </si>
  <si>
    <t>44</t>
  </si>
  <si>
    <t>M</t>
  </si>
  <si>
    <t>583442290</t>
  </si>
  <si>
    <t>štěrkodrť frakce 0/125</t>
  </si>
  <si>
    <t>1535309411</t>
  </si>
  <si>
    <t>Vhodná nenamrzavá zemina do aktivní zóny dle ČSN 736133</t>
  </si>
  <si>
    <t>"materiál pro výměnu zeminy a násyp, dle uložení" 748,41*2,0</t>
  </si>
  <si>
    <t>"odečte se 100% stávajících odstr. asfalt. vrstev PM vozovek, které se použijí do výměny" -435,60</t>
  </si>
  <si>
    <t>"odečte se 50% stávajících odstr. štěrk. vrstev vozovek, které se použijí do výměny" -(425,153+197,2)*0,5</t>
  </si>
  <si>
    <t>45</t>
  </si>
  <si>
    <t>174101101</t>
  </si>
  <si>
    <t>Zásyp sypaninou z jakékoliv horniny strojně s uložením výkopku ve vrstvách se zhutněním jam, šachet, rýh nebo kolem objektů v těchto vykopávkách</t>
  </si>
  <si>
    <t>100568210</t>
  </si>
  <si>
    <t>"výkop rýh do 2 m" 37,584*2</t>
  </si>
  <si>
    <t>"výkop šachet" 17,856+26,784</t>
  </si>
  <si>
    <t>"zásyp po bouraných vpustí do hl. cca 1,2 pod plání" (0,3*0,3)*3,14*1,2*5</t>
  </si>
  <si>
    <t>"odečte se obsyp vč. potrubí" -30,406</t>
  </si>
  <si>
    <t xml:space="preserve">odečte se zemina vytlačená tělesy ul. vpustí </t>
  </si>
  <si>
    <t>-0,3*0,3*3,14*2,0*(14+2)</t>
  </si>
  <si>
    <t>odečte se lože pro potrubí</t>
  </si>
  <si>
    <t>-0,9*(44,2+25,4)*0,1</t>
  </si>
  <si>
    <t>46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</si>
  <si>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</si>
  <si>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</si>
  <si>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-472783130</t>
  </si>
  <si>
    <t>přípojky De 160 do výšky 0,3 m nad povrch potrubí</t>
  </si>
  <si>
    <t>(0,16+0,3)*0,9*25,4</t>
  </si>
  <si>
    <t>přípojky De 200 do výšky 0,3 m nad povrch potrubí</t>
  </si>
  <si>
    <t>(0,20+0,3)*0,9*44,2</t>
  </si>
  <si>
    <t>Mezisoučet</t>
  </si>
  <si>
    <t>odečte se zemina vytlačená potrubím De 160</t>
  </si>
  <si>
    <t>-(0,08*0,08)*3,14*25,4</t>
  </si>
  <si>
    <t>odečte se zemina vytlačená potrubím De 200</t>
  </si>
  <si>
    <t>-(0,1*0,1)*3,14*44,2</t>
  </si>
  <si>
    <t>47</t>
  </si>
  <si>
    <t>583313450</t>
  </si>
  <si>
    <t>kamenivo těžené drobné frakce 0/4</t>
  </si>
  <si>
    <t>73887226</t>
  </si>
  <si>
    <t>"pro obsyp, cca 2,0 t/m3" 28,508*2,0</t>
  </si>
  <si>
    <t>48</t>
  </si>
  <si>
    <t>181351003</t>
  </si>
  <si>
    <t>Rozprostření a urovnání ornice v rovině nebo ve svahu sklonu do 1:5 strojně při souvislé ploše do 100 m2, tl. vrstvy do 200 mm</t>
  </si>
  <si>
    <t>590308626</t>
  </si>
  <si>
    <t>"ohumusování v rovině tl.100 mm dle výk. výměr" 417,0</t>
  </si>
  <si>
    <t>49</t>
  </si>
  <si>
    <t>181411131</t>
  </si>
  <si>
    <t>Založení trávníku na půdě předem připravené plochy do 1000 m2 výsevem včetně utažení parkového v rovině nebo na svahu do 1:5</t>
  </si>
  <si>
    <t>998714460</t>
  </si>
  <si>
    <t>"dle ohumusování v rovině dle výk. výměr" 417,0</t>
  </si>
  <si>
    <t>50</t>
  </si>
  <si>
    <t>00572410</t>
  </si>
  <si>
    <t>osivo směs travní parková</t>
  </si>
  <si>
    <t>kg</t>
  </si>
  <si>
    <t>-1124438157</t>
  </si>
  <si>
    <t>dle ohumusování dle výk. výměr, cca 0.03 kg/m2</t>
  </si>
  <si>
    <t>417,0*0,03</t>
  </si>
  <si>
    <t>51</t>
  </si>
  <si>
    <t>181951111</t>
  </si>
  <si>
    <t>Úprava pláně vyrovnáním výškových rozdílů strojně v hornině třídy těžitelnosti I, skupiny 1 až 3 bez zhutnění</t>
  </si>
  <si>
    <t>2100996507</t>
  </si>
  <si>
    <t>"uvažuje se pro plochy ohumusování v rovině dle výk. výměr" 417,0</t>
  </si>
  <si>
    <t>"uvažuje se pro plochy kačírku dle výk. výměr" 74,0</t>
  </si>
  <si>
    <t>52</t>
  </si>
  <si>
    <t>181951112</t>
  </si>
  <si>
    <t>Úprava pláně vyrovnáním výškových rozdílů strojně v hornině třídy těžitelnosti I, skupiny 1 až 3 se zhutněním</t>
  </si>
  <si>
    <t>-746915973</t>
  </si>
  <si>
    <t>"plocha  pláně, dle výk. výměr" 3247,85</t>
  </si>
  <si>
    <t>"plocha parapláně, dle výk. výměr" 2690,65</t>
  </si>
  <si>
    <t>"přičte se plocha zp. plocha a chodníků dle výk. výměr" 166,0</t>
  </si>
  <si>
    <t>53</t>
  </si>
  <si>
    <t>185804312</t>
  </si>
  <si>
    <t>Zalití rostlin vodou plochy záhonů jednotlivě přes 20 m2</t>
  </si>
  <si>
    <t>458163185</t>
  </si>
  <si>
    <t>uvažuje se 10x po 10 l na 1 m2 travnatých ploch</t>
  </si>
  <si>
    <t>417,0*10*10*0,001</t>
  </si>
  <si>
    <t>Zakládání</t>
  </si>
  <si>
    <t>54</t>
  </si>
  <si>
    <t>211561111</t>
  </si>
  <si>
    <t>Výplň kamenivem do rýh odvodňovacích žeber nebo trativodů  bez zhutnění, s úpravou povrchu výplně kamenivem hrubým drceným frakce 4 až 16 mm</t>
  </si>
  <si>
    <t>-1929041752</t>
  </si>
  <si>
    <t>pro drenáž komunikace DN100 dle výk. výměr, uvažována fr.4/16</t>
  </si>
  <si>
    <t>uvažuje se výplň drenážních žeber nezapočtená v pol. č. 55, cca 50%</t>
  </si>
  <si>
    <t>"dle hloubení rýh" 0,5*0,4*447,2*0,5</t>
  </si>
  <si>
    <t>55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</si>
  <si>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</si>
  <si>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</si>
  <si>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-272916013</t>
  </si>
  <si>
    <t>"drenáž dle výk.výměr" 447,2</t>
  </si>
  <si>
    <t>Svislé a kompletní konstrukce</t>
  </si>
  <si>
    <t>56</t>
  </si>
  <si>
    <t>339921132</t>
  </si>
  <si>
    <t>Osazování palisád  betonových v řadě se zabetonováním výšky palisády přes 500 do 1000 mm</t>
  </si>
  <si>
    <t>543511607</t>
  </si>
  <si>
    <t>"dle výk. výměr" 3,5</t>
  </si>
  <si>
    <t>57</t>
  </si>
  <si>
    <t>59228420</t>
  </si>
  <si>
    <t>palisáda betonová vzhled dobové dlažební kameny barevná 160x160x600mm</t>
  </si>
  <si>
    <t>-506284387</t>
  </si>
  <si>
    <t>"uvažovat v šedé barvě, dle výk. výměr" 22</t>
  </si>
  <si>
    <t>Vodorovné konstrukce</t>
  </si>
  <si>
    <t>58</t>
  </si>
  <si>
    <t>451311111</t>
  </si>
  <si>
    <t>Podklad pod dlažbu z betonu prostého  bez zvýšených nároků na prostředí tř. C 20/25 tl. do 100 mm</t>
  </si>
  <si>
    <t>-201792431</t>
  </si>
  <si>
    <t>"pro odláždění výtoku přípojky z lom. kamene, dle výk. výměr" 1,5</t>
  </si>
  <si>
    <t>59</t>
  </si>
  <si>
    <t>451572111</t>
  </si>
  <si>
    <t>Lože pod potrubí, stoky a drobné objekty v otevřeném výkopu z kameniva drobného těženého 0 až 4 mm</t>
  </si>
  <si>
    <t>1178178458</t>
  </si>
  <si>
    <t>pod přípojky dle výkazu výměr</t>
  </si>
  <si>
    <t>"kubatura" 0,9*(44,2+25,4)*0,1</t>
  </si>
  <si>
    <t>60</t>
  </si>
  <si>
    <t>452112121</t>
  </si>
  <si>
    <t>Osazení betonových dílců prstenců nebo rámů pod poklopy a mříže, výšky přes 100 do 200 mm</t>
  </si>
  <si>
    <t>1076914426</t>
  </si>
  <si>
    <t>pro nové uliční vpusti, 2 ks/vpust</t>
  </si>
  <si>
    <t>"dle výk. výměr" 2*(14+2)</t>
  </si>
  <si>
    <t>61</t>
  </si>
  <si>
    <t>592238640</t>
  </si>
  <si>
    <t>prstenec pro uliční vpusť vyrovnávací betonový 390x60x130mm</t>
  </si>
  <si>
    <t>-923924228</t>
  </si>
  <si>
    <t>62</t>
  </si>
  <si>
    <t>592238210</t>
  </si>
  <si>
    <t>vpusť uliční prstenec betonový 180x660x100mm</t>
  </si>
  <si>
    <t>1392327799</t>
  </si>
  <si>
    <t>63</t>
  </si>
  <si>
    <t>465513127</t>
  </si>
  <si>
    <t>Dlažba z lomového kamene lomařsky upraveného  na cementovou maltu, s vyspárováním cementovou maltou, tl. kamene 200 mm</t>
  </si>
  <si>
    <t>1097851351</t>
  </si>
  <si>
    <t>Komunikace pozemní</t>
  </si>
  <si>
    <t>64</t>
  </si>
  <si>
    <t>564851111</t>
  </si>
  <si>
    <t>Podklad ze štěrkodrti ŠD  s rozprostřením a zhutněním, po zhutnění tl. 150 mm</t>
  </si>
  <si>
    <t>1911074285</t>
  </si>
  <si>
    <t>Pro konstrukci  vozovky v tl. 150 mm ŠDa 0/32</t>
  </si>
  <si>
    <t>"dle výk. výměr" 2007,6</t>
  </si>
  <si>
    <t>65</t>
  </si>
  <si>
    <t>564851114</t>
  </si>
  <si>
    <t>Podklad ze štěrkodrti ŠD  s rozprostřením a zhutněním, po zhutnění tl. 180 mm</t>
  </si>
  <si>
    <t>2005973031</t>
  </si>
  <si>
    <t>Pro konstrukci  v tl. min 150 mm, prům 180 mm, ŠDa 0/32, ochranná vrstva</t>
  </si>
  <si>
    <t>"pro kci vozovky dle výk. výměr" 2007,6</t>
  </si>
  <si>
    <t>"pro kci park. ploch dle výk. výměr" 430,2+46,6</t>
  </si>
  <si>
    <t>"pro kci vozovky u park. ploch dle výk. výměr" 164,6</t>
  </si>
  <si>
    <t>včetně rozšíření vrstvy dle příčných řezů</t>
  </si>
  <si>
    <t>66</t>
  </si>
  <si>
    <t>564861112</t>
  </si>
  <si>
    <t>Podklad ze štěrkodrti ŠD  s rozprostřením a zhutněním, po zhutnění tl. 210 mm</t>
  </si>
  <si>
    <t>535978742</t>
  </si>
  <si>
    <t>Pro konstrukci  zp. ploch a chodníků, ŠD 0/32  v min. tl. 200 mm, prům. 210 mm</t>
  </si>
  <si>
    <t>"pro zpevněné plochy v OZ, dle výk výměr" 533,7</t>
  </si>
  <si>
    <t>"pro chodníky a vjezdy, dle výk výměr" 166,0</t>
  </si>
  <si>
    <t>67</t>
  </si>
  <si>
    <t>565135121</t>
  </si>
  <si>
    <t>Asfaltový beton vrstva podkladní ACP 16 (obalované kamenivo střednězrnné - OKS)  s rozprostřením a zhutněním v pruhu šířky přes 3 m, po zhutnění tl. 50 mm</t>
  </si>
  <si>
    <t>-1558929082</t>
  </si>
  <si>
    <t>uvažováno ACP16+, tl. 50 mm</t>
  </si>
  <si>
    <t>68</t>
  </si>
  <si>
    <t>567921111</t>
  </si>
  <si>
    <t>Podklad z mezerovitého betonu MCB  tl. 120 mm</t>
  </si>
  <si>
    <t>309210889</t>
  </si>
  <si>
    <t>Pro konstrukci parkovacích pásů, zálivů a vozovky park. plochy</t>
  </si>
  <si>
    <t>"dle výk. výměr" 430,2+46,6+164,6</t>
  </si>
  <si>
    <t>69</t>
  </si>
  <si>
    <t>572341111</t>
  </si>
  <si>
    <t>Vyspravení krytu komunikací po překopech inženýrských sítí plochy přes 15 m2 asfaltovým betonem ACO (AB), po zhutnění tl. přes 30 do 50 mm</t>
  </si>
  <si>
    <t>1861743187</t>
  </si>
  <si>
    <t>pro povrch. úpravu st. vozovky podél obrub, ACO 11 tl. 40 mm</t>
  </si>
  <si>
    <t>"dle výk. výměr" 6,0</t>
  </si>
  <si>
    <t>70</t>
  </si>
  <si>
    <t>573211107</t>
  </si>
  <si>
    <t>Postřik spojovací PS bez posypu kamenivem z asfaltu silničního, v množství 0,30 kg/m2</t>
  </si>
  <si>
    <t>-310488023</t>
  </si>
  <si>
    <t>PS-B, pod ACO v množství 0,3 kg/m2</t>
  </si>
  <si>
    <t>71</t>
  </si>
  <si>
    <t>573211109</t>
  </si>
  <si>
    <t>Postřik spojovací PS bez posypu kamenivem z asfaltu silničního, v množství 0,50 kg/m2</t>
  </si>
  <si>
    <t>1766220297</t>
  </si>
  <si>
    <t>PS-B, pod ACO v množství 0,5 kg/m2</t>
  </si>
  <si>
    <t>pro povrch. úpravu st. vozovky podél obrub</t>
  </si>
  <si>
    <t>72</t>
  </si>
  <si>
    <t>577134121</t>
  </si>
  <si>
    <t>Asfaltový beton vrstva obrusná ACO 11 (ABS)  s rozprostřením a se zhutněním z nemodifikovaného asfaltu v pruhu šířky přes 3 m tř. I, po zhutnění tl. 40 mm</t>
  </si>
  <si>
    <t>1446183134</t>
  </si>
  <si>
    <t>uvažováno ACO 11, tl. 40 mm</t>
  </si>
  <si>
    <t>73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</si>
  <si>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</si>
  <si>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</si>
  <si>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65000454</t>
  </si>
  <si>
    <t>"nová kce chodníků a vjezdů ZD, dle výk. výměr" 166,0</t>
  </si>
  <si>
    <t>"předláždění st. chodníků ze stávající ZD, dle výk. výměr" 143,5</t>
  </si>
  <si>
    <t>"předláždění st. chodníků z nové ZD - nový sign. pás, dle výk. výměr" 2,0</t>
  </si>
  <si>
    <t>74</t>
  </si>
  <si>
    <t>59245018</t>
  </si>
  <si>
    <t>dlažba tvar obdélník betonová 200x100x60mm přírodní</t>
  </si>
  <si>
    <t>1897992442</t>
  </si>
  <si>
    <t>dle kladení, přičteno ztratné 2%</t>
  </si>
  <si>
    <t>"odečte se dl. pro nevidomé v ZD chodníku, dle výk. výměr" -16,3</t>
  </si>
  <si>
    <t>149,7*1,02 'Přepočtené koeficientem množství</t>
  </si>
  <si>
    <t>75</t>
  </si>
  <si>
    <t>59245006</t>
  </si>
  <si>
    <t>dlažba tvar obdélník betonová pro nevidomé 200x100x60mm barevná</t>
  </si>
  <si>
    <t>-837118295</t>
  </si>
  <si>
    <t>dlažba pro nevidomé, barva červená, přičteno ztratné 3%</t>
  </si>
  <si>
    <t>"dle výk. výměr" 16,3+2,0</t>
  </si>
  <si>
    <t>18,3*1,03 'Přepočtené koeficientem množství</t>
  </si>
  <si>
    <t>76</t>
  </si>
  <si>
    <t>596211213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</si>
  <si>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</t>
  </si>
  <si>
    <t>223669507</t>
  </si>
  <si>
    <t>"pro kci vozovky u park. plochy, dle výk. výměr" 164,6</t>
  </si>
  <si>
    <t>"pro kci zpev. plochy v OZ, dle výk. výměr" 533,7</t>
  </si>
  <si>
    <t>"pro var. pásy ve vozovce, dle výk. výměr" 3,6</t>
  </si>
  <si>
    <t>77</t>
  </si>
  <si>
    <t>59245020</t>
  </si>
  <si>
    <t>dlažba tvar obdélník betonová 200x100x80mm přírodní</t>
  </si>
  <si>
    <t>-1721265961</t>
  </si>
  <si>
    <t>dle kladení, přičteno ztratné 1%</t>
  </si>
  <si>
    <t>"odčte se plocha var. sig. pásů, dle výk. výměr" -0,7</t>
  </si>
  <si>
    <t>697,6*1,01 'Přepočtené koeficientem množství</t>
  </si>
  <si>
    <t>78</t>
  </si>
  <si>
    <t>59245226</t>
  </si>
  <si>
    <t>dlažba tvar obdélník betonová pro nevidomé 200x100x80mm barevná</t>
  </si>
  <si>
    <t>-773403695</t>
  </si>
  <si>
    <t>dle kladení, přičteno ztratné 3%</t>
  </si>
  <si>
    <t>"plocha var. sig. pásů zpev. ploch v OZ, dle výk. výměr" 0,7</t>
  </si>
  <si>
    <t>"var. pásy ve vozovce, dle výk. výměr" 3,6</t>
  </si>
  <si>
    <t>4,3*1,03 'Přepočtené koeficientem množství</t>
  </si>
  <si>
    <t>79</t>
  </si>
  <si>
    <t>596411114</t>
  </si>
  <si>
    <t>Kladení dlažby z betonových vegetačních dlaždic komunikací pro pěší s ložem z kameniva těženého nebo drceného tl. do 40 mm, s vyplněním spár a vegetačních otvorů, s hutněním vibrováním tl. 80 mm, pro plochy přes 300 m2</t>
  </si>
  <si>
    <t>-391455102</t>
  </si>
  <si>
    <t>"plocha park. pásů a zálivů dle výk. výměr" 430,2+46,6</t>
  </si>
  <si>
    <t>80</t>
  </si>
  <si>
    <t>000592275900</t>
  </si>
  <si>
    <t>Dlažba zatravňovací, obdélníky s nálisky a širokou sprárou 30 mm, tl. 80 mm, červená</t>
  </si>
  <si>
    <t>1611256529</t>
  </si>
  <si>
    <t>"plocha park. pásů a zálivů, barvená, dle výk. výměr" 430,2</t>
  </si>
  <si>
    <t>"odečte se pl. bílé dlažby pro vyznačení park. stání " -6,30</t>
  </si>
  <si>
    <t>přičteno ztratné 1%</t>
  </si>
  <si>
    <t>423,9*1,01 'Přepočtené koeficientem množství</t>
  </si>
  <si>
    <t>81</t>
  </si>
  <si>
    <t>000592275901</t>
  </si>
  <si>
    <t>Dlažba zatravňovací, obdélníky s nálisky a širokou sprárou 30 mm, tl. 80 mm, přírodní</t>
  </si>
  <si>
    <t>-1829397297</t>
  </si>
  <si>
    <t>"plocha park. zálivů v místech sjezdů, barvená, dle výk. výměr" 46,6</t>
  </si>
  <si>
    <t>přičteno ztratné 3%</t>
  </si>
  <si>
    <t>46,6*1,03 'Přepočtené koeficientem množství</t>
  </si>
  <si>
    <t>82</t>
  </si>
  <si>
    <t>59245005</t>
  </si>
  <si>
    <t>dlažba tvar obdélník betonová 200x100x80mm barevná</t>
  </si>
  <si>
    <t>1649180972</t>
  </si>
  <si>
    <t>"bílá dlažba pro vyznačení park. stání " 6,30</t>
  </si>
  <si>
    <t>6,3*1,03 'Přepočtené koeficientem množství</t>
  </si>
  <si>
    <t>83</t>
  </si>
  <si>
    <t>58343810</t>
  </si>
  <si>
    <t>kamenivo drcené hrubé frakce 4/8</t>
  </si>
  <si>
    <t>58271890</t>
  </si>
  <si>
    <t>Pro výplň spár dlažby se širokou spárou, předpoklad 27,5% plochy</t>
  </si>
  <si>
    <t>(430,2+46,6)*0,275*0,08*2,0</t>
  </si>
  <si>
    <t>Úpravy povrchů, podlahy a osazování výplní</t>
  </si>
  <si>
    <t>84</t>
  </si>
  <si>
    <t>637121111</t>
  </si>
  <si>
    <t>Okapový chodník z kameniva  s udusáním a urovnáním povrchu z kačírku tl. 100 mm</t>
  </si>
  <si>
    <t>-486028870</t>
  </si>
  <si>
    <t>"pro ter. úpravu kačírkem dle výk. výměr" 74,0</t>
  </si>
  <si>
    <t>Trubní vedení</t>
  </si>
  <si>
    <t>85</t>
  </si>
  <si>
    <t>871315231</t>
  </si>
  <si>
    <t>Kanalizační potrubí z tvrdého PVC v otevřeném výkopu ve sklonu do 20 %, hladkého plnostěnného jednovrstvého, tuhost třídy SN 10 DN 160</t>
  </si>
  <si>
    <t>705503019</t>
  </si>
  <si>
    <t>"přípojky De160, SN10, dle výk. výměr" 25,4</t>
  </si>
  <si>
    <t>včetně dodání veškerých trub a tvarovek</t>
  </si>
  <si>
    <t>86</t>
  </si>
  <si>
    <t>871355231</t>
  </si>
  <si>
    <t>Kanalizační potrubí z tvrdého PVC v otevřeném výkopu ve sklonu do 20 %, hladkého plnostěnného jednovrstvého, tuhost třídy SN 10 DN 200</t>
  </si>
  <si>
    <t>1051622060</t>
  </si>
  <si>
    <t>"přípojky De200, SN10, dle výk. výměr" 44,2</t>
  </si>
  <si>
    <t>87</t>
  </si>
  <si>
    <t>890411811</t>
  </si>
  <si>
    <t>Bourání šachet a jímek ručně velikosti obestavěného prostoru do 1,5 m3 z prefabrikovaných skruží</t>
  </si>
  <si>
    <t>-277276365</t>
  </si>
  <si>
    <t>"Bourání rušených uličních vpustí, cca 0,3 m3/1kus, dle výk. výměr" 5*0,3</t>
  </si>
  <si>
    <t>88</t>
  </si>
  <si>
    <t>895941311</t>
  </si>
  <si>
    <t>Zřízení vpusti kanalizační  uliční z betonových dílců typ UVB-50</t>
  </si>
  <si>
    <t>343965383</t>
  </si>
  <si>
    <t xml:space="preserve">"nové uliční vpusti dle výk. výměr" </t>
  </si>
  <si>
    <t>"jednoduché UV" 14</t>
  </si>
  <si>
    <t>"dvojité UV" 1*2</t>
  </si>
  <si>
    <t>dle typových výkresů</t>
  </si>
  <si>
    <t>89</t>
  </si>
  <si>
    <t>59223820</t>
  </si>
  <si>
    <t>vpusť uliční skruž betonová 290x500x50mm s osazením na kalový koš pro těžké naplaveniny</t>
  </si>
  <si>
    <t>52765687</t>
  </si>
  <si>
    <t>"dle zřízení  UV" 16</t>
  </si>
  <si>
    <t>90</t>
  </si>
  <si>
    <t>59223826</t>
  </si>
  <si>
    <t>vpusť uliční skruž betonová 590x500x50mm</t>
  </si>
  <si>
    <t>-1162511207</t>
  </si>
  <si>
    <t>91</t>
  </si>
  <si>
    <t>59223824</t>
  </si>
  <si>
    <t>vpusť uliční skruž betonová 590x500x50mm s výtokem (bez vložky)</t>
  </si>
  <si>
    <t>1716440148</t>
  </si>
  <si>
    <t>92</t>
  </si>
  <si>
    <t>59223823</t>
  </si>
  <si>
    <t>vpusť uliční dno betonové 626x495x50mm</t>
  </si>
  <si>
    <t>1414038806</t>
  </si>
  <si>
    <t>93</t>
  </si>
  <si>
    <t>899202211</t>
  </si>
  <si>
    <t>Demontáž mříží litinových včetně rámů, hmotnosti jednotlivě přes 50 do 100 Kg</t>
  </si>
  <si>
    <t>-269880924</t>
  </si>
  <si>
    <t>"rušené UV dle výk. výměr" 5</t>
  </si>
  <si>
    <t>94</t>
  </si>
  <si>
    <t>899204112</t>
  </si>
  <si>
    <t>Osazení mříží litinových včetně rámů a košů na bahno pro třídu zatížení D400, E600</t>
  </si>
  <si>
    <t>900376448</t>
  </si>
  <si>
    <t>"Pro nové uliční vpusti dle zřízení" 16</t>
  </si>
  <si>
    <t>95</t>
  </si>
  <si>
    <t>28661789</t>
  </si>
  <si>
    <t>koš kalový ocelový pro silniční vpusť 425mm vč. madla</t>
  </si>
  <si>
    <t>-589425733</t>
  </si>
  <si>
    <t>"dle osazení" 16</t>
  </si>
  <si>
    <t>96</t>
  </si>
  <si>
    <t>55242320</t>
  </si>
  <si>
    <t>mříž vtoková litinová plochá 500x500mm</t>
  </si>
  <si>
    <t>-1449390567</t>
  </si>
  <si>
    <t>"pro zatížení D s pantem, dle osazení" 16</t>
  </si>
  <si>
    <t>97</t>
  </si>
  <si>
    <t>899331111</t>
  </si>
  <si>
    <t>Výšková úprava uličního vstupu nebo vpusti do 200 mm  zvýšením poklopu</t>
  </si>
  <si>
    <t>364909471</t>
  </si>
  <si>
    <t>"zvýšení i snížení dle výk. výměr" 11</t>
  </si>
  <si>
    <t>98</t>
  </si>
  <si>
    <t>899431111</t>
  </si>
  <si>
    <t>Výšková úprava uličního vstupu nebo vpusti do 200 mm  zvýšením krycího hrnce, šoupěte nebo hydrantu bez úpravy armatur</t>
  </si>
  <si>
    <t>-1717126281</t>
  </si>
  <si>
    <t>"zvýšení i snížení dle výk. výměr" 25</t>
  </si>
  <si>
    <t>Ostatní konstrukce a práce, bourání</t>
  </si>
  <si>
    <t>99</t>
  </si>
  <si>
    <t>912211111</t>
  </si>
  <si>
    <t>Montáž směrového sloupku  plastového s odrazkou prostým uložením bez betonového základu silničního</t>
  </si>
  <si>
    <t>1865243830</t>
  </si>
  <si>
    <t>"červené směrové sloupky, dle TZ" 2</t>
  </si>
  <si>
    <t>100</t>
  </si>
  <si>
    <t>40445162</t>
  </si>
  <si>
    <t>sloupek směrový silniční plastový 1,0m</t>
  </si>
  <si>
    <t>-643469130</t>
  </si>
  <si>
    <t>"sloupek Z11g červený kulatý, dle montáže" 2</t>
  </si>
  <si>
    <t>914111111</t>
  </si>
  <si>
    <t>Montáž svislé dopravní značky základní  velikosti do 1 m2 objímkami na sloupky nebo konzoly</t>
  </si>
  <si>
    <t>1327677659</t>
  </si>
  <si>
    <t>"nové svislé dopravní značky na sloupky dle výk. výměr" 11,0-1</t>
  </si>
  <si>
    <t>102</t>
  </si>
  <si>
    <t>40445611</t>
  </si>
  <si>
    <t>značky upravující přednost P2, P3, P8 500mm</t>
  </si>
  <si>
    <t>945593926</t>
  </si>
  <si>
    <t>"nové DZ P2 dle TZ" 3</t>
  </si>
  <si>
    <t>103</t>
  </si>
  <si>
    <t>40445621</t>
  </si>
  <si>
    <t>informativní značky provozní IP1-IP3, IP4b-IP7, IP10a, b 500x500mm</t>
  </si>
  <si>
    <t>-1238435522</t>
  </si>
  <si>
    <t>"nové SDZ, E9, dle TZ" 1</t>
  </si>
  <si>
    <t>104</t>
  </si>
  <si>
    <t>40445625</t>
  </si>
  <si>
    <t>informativní značky provozní IP8, IP9, IP11-IP13 500x700mm</t>
  </si>
  <si>
    <t>-225842936</t>
  </si>
  <si>
    <t>"nové SDZ, IP11a, dle TZ" 1</t>
  </si>
  <si>
    <t>"nové SDZ, IP12, dle TZ" 1</t>
  </si>
  <si>
    <t>105</t>
  </si>
  <si>
    <t>40445633</t>
  </si>
  <si>
    <t>informativní značky směrové IS6a,f , IS7a, IS8 1000x750mm</t>
  </si>
  <si>
    <t>625256131</t>
  </si>
  <si>
    <t>"nové SDZ, IZ5a, dle TZ" 2</t>
  </si>
  <si>
    <t>"nové SDZ, IZ5b, dle TZ" 2</t>
  </si>
  <si>
    <t>106</t>
  </si>
  <si>
    <t>914111112</t>
  </si>
  <si>
    <t>Montáž svislé dopravní značky základní  velikosti do 1 m2 páskováním na sloupy</t>
  </si>
  <si>
    <t>385129782</t>
  </si>
  <si>
    <t>"nové svislé dopravní značky na stožár VO dle TZ" 1</t>
  </si>
  <si>
    <t>107</t>
  </si>
  <si>
    <t>40445619</t>
  </si>
  <si>
    <t>zákazové, příkazové dopravní značky B1-B34, C1-15 500mm</t>
  </si>
  <si>
    <t>-1632605646</t>
  </si>
  <si>
    <t>"DZ B20a (40) dle TZ" 1</t>
  </si>
  <si>
    <t>retroreflexní fólie tř. RA1, FeZn</t>
  </si>
  <si>
    <t>108</t>
  </si>
  <si>
    <t>914511112</t>
  </si>
  <si>
    <t>Montáž sloupku dopravních značek  délky do 3,5 m do hliníkové patky</t>
  </si>
  <si>
    <t>1914541090</t>
  </si>
  <si>
    <t>"nové sloupky pro svislé dopravní značky" 7</t>
  </si>
  <si>
    <t>"přesunuté svislé dopravní značky vč. sloupku" 2</t>
  </si>
  <si>
    <t>"přesunuté svislé dopravní značky na nový sloupek" 1</t>
  </si>
  <si>
    <t>109</t>
  </si>
  <si>
    <t>40445225</t>
  </si>
  <si>
    <t>sloupek pro dopravní značku Zn D 60mm v 3,5m</t>
  </si>
  <si>
    <t>1435601729</t>
  </si>
  <si>
    <t>"dle montáže" 7+1</t>
  </si>
  <si>
    <t>110</t>
  </si>
  <si>
    <t>915121122</t>
  </si>
  <si>
    <t>Vodorovné dopravní značení stříkané barvou  vodící čára bílá šířky 250 mm přerušovaná retroreflexní</t>
  </si>
  <si>
    <t>-278571118</t>
  </si>
  <si>
    <t>"V7b, dle výk. výměr" 15,4</t>
  </si>
  <si>
    <t>111</t>
  </si>
  <si>
    <t>915131112</t>
  </si>
  <si>
    <t>Vodorovné dopravní značení stříkané barvou  přechody pro chodce, šipky, symboly bílé retroreflexní</t>
  </si>
  <si>
    <t>1238457536</t>
  </si>
  <si>
    <t>"V10f, dle výk. výměr" 1*1,5</t>
  </si>
  <si>
    <t>112</t>
  </si>
  <si>
    <t>915321115</t>
  </si>
  <si>
    <t>Vodorovné značení předformovaným termoplastem  vodící pás pro slabozraké z 6 proužků</t>
  </si>
  <si>
    <t>115191326</t>
  </si>
  <si>
    <t>"vodící linie místa pro přecházení dle výk. výměr" 7,0</t>
  </si>
  <si>
    <t>113</t>
  </si>
  <si>
    <t>915611111</t>
  </si>
  <si>
    <t>Předznačení pro vodorovné značení  stříkané barvou nebo prováděné z nátěrových hmot liniové dělicí čáry, vodicí proužky</t>
  </si>
  <si>
    <t>1672828457</t>
  </si>
  <si>
    <t>"dle liniového VDZ" 15,4+7</t>
  </si>
  <si>
    <t>114</t>
  </si>
  <si>
    <t>915621111</t>
  </si>
  <si>
    <t>Předznačení pro vodorovné značení  stříkané barvou nebo prováděné z nátěrových hmot plošné šipky, symboly, nápisy</t>
  </si>
  <si>
    <t>1841911295</t>
  </si>
  <si>
    <t>"dle plošného VDZ" 1,5</t>
  </si>
  <si>
    <t>115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</si>
  <si>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</si>
  <si>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</si>
  <si>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391426279</t>
  </si>
  <si>
    <t>"osazení bet. silničních obrubníků do lože z betonu C20/25n XF3 dle výk. výměr" 552,8</t>
  </si>
  <si>
    <t>"osazení bet. silničních obrubníků nájezdových do lože z betonu C20/25n XF3 dle výk. výměr" 304,9</t>
  </si>
  <si>
    <t>"úprava polohy silničních obrubníků do lože z betonu C20/25n XF3 dle výk. výměr" 70,9</t>
  </si>
  <si>
    <t>116</t>
  </si>
  <si>
    <t>59217031</t>
  </si>
  <si>
    <t>obrubník betonový silniční 1000x150x250mm</t>
  </si>
  <si>
    <t>-323639300</t>
  </si>
  <si>
    <t>"bet. silniční obrubníky dle výk. výměr" 552,8</t>
  </si>
  <si>
    <t>včetně obloukových obrubníků dle výk. výměr</t>
  </si>
  <si>
    <t>včetně přechodových obrubníků na nájezdové obrubníky</t>
  </si>
  <si>
    <t>117</t>
  </si>
  <si>
    <t>59217029</t>
  </si>
  <si>
    <t>obrubník betonový silniční nájezdový 1000x150x150mm</t>
  </si>
  <si>
    <t>-2124827302</t>
  </si>
  <si>
    <t>"bet. silniční obrubníky nájezdové dle výk. výměr" 304,9</t>
  </si>
  <si>
    <t>118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</si>
  <si>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</si>
  <si>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</si>
  <si>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-1037662370</t>
  </si>
  <si>
    <t>"osazení bet. chodníkových obrubníků do lože z betonu C20/25n XF3 dle výk. výměr" 276,5</t>
  </si>
  <si>
    <t>"osazení bet. parkových obrubníků do lože z betonu C20/25n XF3 dle výk. výměr" 74,5</t>
  </si>
  <si>
    <t>119</t>
  </si>
  <si>
    <t>59217017</t>
  </si>
  <si>
    <t>obrubník betonový chodníkový 1000x100x250mm</t>
  </si>
  <si>
    <t>252019097</t>
  </si>
  <si>
    <t>"betonové chodníkové obrubníky dle výk. výměr" 276,5</t>
  </si>
  <si>
    <t>120</t>
  </si>
  <si>
    <t>59217016</t>
  </si>
  <si>
    <t>obrubník betonový chodníkový 1000x80x250mm</t>
  </si>
  <si>
    <t>2116738854</t>
  </si>
  <si>
    <t>"betonový obrubník parkový, dle výk.výměr" 74,5</t>
  </si>
  <si>
    <t>121</t>
  </si>
  <si>
    <t>919112213</t>
  </si>
  <si>
    <t>Řezání dilatačních spár v živičném krytu  vytvoření komůrky pro těsnící zálivku šířky 10 mm, hloubky 25 mm</t>
  </si>
  <si>
    <t>-1690523126</t>
  </si>
  <si>
    <t>"dle řezání AB krytu" 82,8</t>
  </si>
  <si>
    <t>122</t>
  </si>
  <si>
    <t>919121213</t>
  </si>
  <si>
    <t>Utěsnění dilatačních spár zálivkou za studena  v cementobetonovém nebo živičném krytu včetně adhezního nátěru bez těsnicího profilu pod zálivkou, pro komůrky šířky 10 mm, hloubky 25 mm</t>
  </si>
  <si>
    <t>1863658957</t>
  </si>
  <si>
    <t>123</t>
  </si>
  <si>
    <t>919726121</t>
  </si>
  <si>
    <t>Geotextilie netkaná pro ochranu, separaci nebo filtraci měrná hmotnost do 200 g/m2</t>
  </si>
  <si>
    <t>469897062</t>
  </si>
  <si>
    <t>separační geotextilie na parapláň</t>
  </si>
  <si>
    <t>"plocha výměny zeminy dle výk. výměr" 2690,65</t>
  </si>
  <si>
    <t>"přičtou se svislé plochy (cca 15%)" 2690,65*0,15</t>
  </si>
  <si>
    <t>124</t>
  </si>
  <si>
    <t>919735111</t>
  </si>
  <si>
    <t>Řezání stávajícího živičného krytu nebo podkladu  hloubky do 50 mm</t>
  </si>
  <si>
    <t>-1843732894</t>
  </si>
  <si>
    <t>"řezání AB krytu dle výk. výměr" 82,8</t>
  </si>
  <si>
    <t>125</t>
  </si>
  <si>
    <t>919735122</t>
  </si>
  <si>
    <t>Řezání stávajícího betonového krytu nebo podkladu  hloubky přes 50 do 100 mm</t>
  </si>
  <si>
    <t>-968643452</t>
  </si>
  <si>
    <t>"řezání bet. krytu dle výk. výměr" 6,7</t>
  </si>
  <si>
    <t>126</t>
  </si>
  <si>
    <t>935932314</t>
  </si>
  <si>
    <t>Odvodňovací plastový žlab pro třídu zatížení C 250 vnitřní šířky 100 mm s krycím roštem můstkovým z litiny</t>
  </si>
  <si>
    <t>2145224066</t>
  </si>
  <si>
    <t>uvažují se polymerbet. žlaby pro liniové  odvodnění</t>
  </si>
  <si>
    <t>včetně osazení a dodání všech dílů a čelních stěn, uvažuje se 7 úseků</t>
  </si>
  <si>
    <t>"dle výkaz výměr" 29,80</t>
  </si>
  <si>
    <t>127</t>
  </si>
  <si>
    <t>935932611</t>
  </si>
  <si>
    <t>Odvodňovací plastový žlab vpusť s kalovým košem pro žlab vnitřní šířky 100 mm</t>
  </si>
  <si>
    <t>1030319540</t>
  </si>
  <si>
    <t>"kompletní vpust pro odvodňovací žlad DN100, dle počtu úseků žlabů" 7</t>
  </si>
  <si>
    <t>128</t>
  </si>
  <si>
    <t>966006132</t>
  </si>
  <si>
    <t>Odstranění dopravních nebo orientačních značek se sloupkem  s uložením hmot na vzdálenost do 20 m nebo s naložením na dopravní prostředek, se zásypem jam a jeho zhutněním s betonovou patkou</t>
  </si>
  <si>
    <t>217172655</t>
  </si>
  <si>
    <t>"přesunuté svislé DZ se sloupky dle výk. výměr" 2</t>
  </si>
  <si>
    <t>"rušené sloupky SDZ dle výk. výměr" 2</t>
  </si>
  <si>
    <t>129</t>
  </si>
  <si>
    <t>966006211</t>
  </si>
  <si>
    <t>Odstranění (demontáž) svislých dopravních značek  s odklizením materiálu na skládku na vzdálenost do 20 m nebo s naložením na dopravní prostředek ze sloupů, sloupků nebo konzol</t>
  </si>
  <si>
    <t>-1612584880</t>
  </si>
  <si>
    <t>"pro přesunuté svislé DZ dle výk. výměr" 1</t>
  </si>
  <si>
    <t>"rušené SDZ dle výk. výměr" 4</t>
  </si>
  <si>
    <t>130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</si>
  <si>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</si>
  <si>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</si>
  <si>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1925707007</t>
  </si>
  <si>
    <t>"odstranění bet. rigolu dle výk. výměr" 2</t>
  </si>
  <si>
    <t>131</t>
  </si>
  <si>
    <t>966008231</t>
  </si>
  <si>
    <t>Bourání odvodňovacího žlabu s odklizením a uložením vybouraného materiálu na skládku na vzdálenost do 10 m nebo s naložením na dopravní prostředek plastového s krycím roštem šířky do 200 mm</t>
  </si>
  <si>
    <t>1138217226</t>
  </si>
  <si>
    <t>"odstranění odvod. žlabů dle výk. výměr" 33,0</t>
  </si>
  <si>
    <t>132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</si>
  <si>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</si>
  <si>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</si>
  <si>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-1380608841</t>
  </si>
  <si>
    <t>"pro předláždění chodníku ZD, dle výk. výměr" 143,5</t>
  </si>
  <si>
    <t>997</t>
  </si>
  <si>
    <t>Přesun sutě</t>
  </si>
  <si>
    <t>133</t>
  </si>
  <si>
    <t>997221551</t>
  </si>
  <si>
    <t>Vodorovná doprava suti  bez naložení, ale se složením a s hrubým urovnáním ze sypkých materiálů, na vzdálenost do 1 km</t>
  </si>
  <si>
    <t>1839912100</t>
  </si>
  <si>
    <t>"Kamenivo drcené z  vozovky PM, 50%" 1980*0,17*0,5</t>
  </si>
  <si>
    <t>"Kamenivo drcené z  vozovky AB, 50%" 680,0*0,29*0,5</t>
  </si>
  <si>
    <t>"Kamenivo drcené z  chodníku" (520,9*0,17)+15,929+39,353</t>
  </si>
  <si>
    <t>134</t>
  </si>
  <si>
    <t>997221559</t>
  </si>
  <si>
    <t>Vodorovná doprava suti  bez naložení, ale se složením a s hrubým urovnáním Příplatek k ceně za každý další i započatý 1 km přes 1 km</t>
  </si>
  <si>
    <t>-1657802041</t>
  </si>
  <si>
    <t>"Kamenivo drcené z  vozovky 50%" 1980*0,17*0,5*(15-10)</t>
  </si>
  <si>
    <t>"Kamenivo drcené z  vozovky AB, 50%" 680,0*0,29*0,5*(15-10)</t>
  </si>
  <si>
    <t>"Kamenivo drcené z  chodníku" ((520,9*0,17)+15,929+39,353)*(15-10)</t>
  </si>
  <si>
    <t>135</t>
  </si>
  <si>
    <t>997221561</t>
  </si>
  <si>
    <t>Vodorovná doprava suti  bez naložení, ale se složením a s hrubým urovnáním z kusových materiálů, na vzdálenost do 1 km</t>
  </si>
  <si>
    <t>-282444511</t>
  </si>
  <si>
    <t>"odstraněné bet. dlaždice" 10,889</t>
  </si>
  <si>
    <t>"Rozebraná ZD" (520,9+2,0)*0,26</t>
  </si>
  <si>
    <t>"odstraněný beton" 12,24</t>
  </si>
  <si>
    <t>"odstraněné beton. vpusti" 2,88</t>
  </si>
  <si>
    <t>"odstraněný asfalt z chodníku" 13,299</t>
  </si>
  <si>
    <t>na deponii dle určení stavebnéka do 1 km</t>
  </si>
  <si>
    <t>"odstraněná zatrav. dlažba" 9,35</t>
  </si>
  <si>
    <t>136</t>
  </si>
  <si>
    <t>997221569</t>
  </si>
  <si>
    <t>1892259922</t>
  </si>
  <si>
    <t>"odstraněné bet. dlaždice" 10,889*(15-1)</t>
  </si>
  <si>
    <t>"Rozebraná ZD" (520,9+2,0)*0,26*(15-1)</t>
  </si>
  <si>
    <t>"odstraněný beton" 12,24*(15-1)</t>
  </si>
  <si>
    <t>"odstraněné beton. vpusti" 2,88*(15-1)</t>
  </si>
  <si>
    <t>"odstraněný asfalt z chodníku" 13,299*(15-1)</t>
  </si>
  <si>
    <t>137</t>
  </si>
  <si>
    <t>997221571</t>
  </si>
  <si>
    <t>Vodorovná doprava vybouraných hmot  bez naložení, ale se složením a s hrubým urovnáním na vzdálenost do 1 km</t>
  </si>
  <si>
    <t>1192178560</t>
  </si>
  <si>
    <t>Na deponii stavebníka do 1 km</t>
  </si>
  <si>
    <t>"vytrhané kamenné obrubníky" 18,5*0,29</t>
  </si>
  <si>
    <t>"vytrhané kamenné krajníky" 14,0*0,205</t>
  </si>
  <si>
    <t>"mříže rušených UV" 0,50</t>
  </si>
  <si>
    <t>"rušené DZ" 4*0,004</t>
  </si>
  <si>
    <t>"rušené sloupky DZ" 2*0,082</t>
  </si>
  <si>
    <t>"odstr. odvod. žlaby" 11,55</t>
  </si>
  <si>
    <t>"vytrhané obrubníky betonové silniční ležaté" 15,6*0,29</t>
  </si>
  <si>
    <t>"vytrhané obrubníky betonové silniční stojaté" 534,6*0,205</t>
  </si>
  <si>
    <t>"vytrhané obrubníky betonové chodníkové stojaté" 291,8*0,205</t>
  </si>
  <si>
    <t>"vytrhané obrubníky betonové záhonové" 0,616</t>
  </si>
  <si>
    <t>"vytrhaný betonový rigol" 0,700</t>
  </si>
  <si>
    <t>138</t>
  </si>
  <si>
    <t>997221579</t>
  </si>
  <si>
    <t>Vodorovná doprava vybouraných hmot  bez naložení, ale se složením a s hrubým urovnáním na vzdálenost Příplatek k ceně za každý další i započatý 1 km přes 1 km</t>
  </si>
  <si>
    <t>-624302324</t>
  </si>
  <si>
    <t>"vytrhané obrubníky betonové silniční ležaté" 15,6*0,29*(15-10)</t>
  </si>
  <si>
    <t>"vytrhané obrubníky betonové silniční stojaté" 534,6*0,205*(15-10)</t>
  </si>
  <si>
    <t>"vytrhané obrubníky betonové chodníkové stojaté" 291,8*0,205*(15-10)</t>
  </si>
  <si>
    <t>"vytrhané obrubníky betonové záhonové" 0,616*(15-10)</t>
  </si>
  <si>
    <t>"vytrhaný betonový rigol" 0,700*(15-10)</t>
  </si>
  <si>
    <t>139</t>
  </si>
  <si>
    <t>997221615</t>
  </si>
  <si>
    <t>Poplatek za uložení stavebního odpadu na skládce (skládkovné) z prostého betonu zatříděného do Katalogu odpadů pod kódem 17 01 01</t>
  </si>
  <si>
    <t>1461805405</t>
  </si>
  <si>
    <t>140</t>
  </si>
  <si>
    <t>997221645</t>
  </si>
  <si>
    <t>Poplatek za uložení stavebního odpadu na skládce (skládkovné) asfaltového bez obsahu dehtu zatříděného do Katalogu odpadů pod kódem 17 03 02</t>
  </si>
  <si>
    <t>-336766806</t>
  </si>
  <si>
    <t>"odstraněný asfalt z chodníku považovaný za ZAS-T4" 13,299</t>
  </si>
  <si>
    <t>141</t>
  </si>
  <si>
    <t>997221645w1</t>
  </si>
  <si>
    <t>-1807571133</t>
  </si>
  <si>
    <t>Zhotovitel ocení převzetí vyfrézovaných asf. vrstev v místě stavby</t>
  </si>
  <si>
    <t>považovaných za znovuzískanou asfaltovou směs kvalitativní třídy ZAS-T3, včetně dopravy</t>
  </si>
  <si>
    <t>"vyfrézovaný kryt" 0,618+174,08</t>
  </si>
  <si>
    <t>142</t>
  </si>
  <si>
    <t>997221655</t>
  </si>
  <si>
    <t>Poplatek za uložení stavebního odpadu na skládce (skládkovné) zeminy a kamení zatříděného do Katalogu odpadů pod kódem 17 05 04</t>
  </si>
  <si>
    <t>-1747843607</t>
  </si>
  <si>
    <t>998</t>
  </si>
  <si>
    <t>Přesun hmot</t>
  </si>
  <si>
    <t>143</t>
  </si>
  <si>
    <t>998225111</t>
  </si>
  <si>
    <t>Přesun hmot pro komunikace s krytem z kameniva, monolitickým betonovým nebo živičným  dopravní vzdálenost do 200 m jakékoliv délky objektu</t>
  </si>
  <si>
    <t>-649799546</t>
  </si>
  <si>
    <t>144</t>
  </si>
  <si>
    <t>000Překl 24</t>
  </si>
  <si>
    <t>Úprava polohy kabelu, včetně doplnění ochrany</t>
  </si>
  <si>
    <t>-1454947050</t>
  </si>
  <si>
    <t>úprava polohy sděl. kabelů , včetně zemních prací a chráničky</t>
  </si>
  <si>
    <t>"dle výk. výměr" 360,0</t>
  </si>
  <si>
    <t>301 - Dešťová kanalizace</t>
  </si>
  <si>
    <t>CZ63906601</t>
  </si>
  <si>
    <t>115101201</t>
  </si>
  <si>
    <t>Čerpání vody na dopravní výšku do 10 m s uvažovaným průměrným přítokem do 500 l/min</t>
  </si>
  <si>
    <t>hod</t>
  </si>
  <si>
    <t>-177567322</t>
  </si>
  <si>
    <t xml:space="preserve">pro přečerpávání spodní vody </t>
  </si>
  <si>
    <t>"uvažuje se 15 prac. dní po 8 hod" 15*8</t>
  </si>
  <si>
    <t>120001101</t>
  </si>
  <si>
    <t>1015579821</t>
  </si>
  <si>
    <t>uvažováno 50% z výkopu rýhy pro dešťovou kanalizaci</t>
  </si>
  <si>
    <t>(618,43+209,13+6,77)*0,50</t>
  </si>
  <si>
    <t>132254205</t>
  </si>
  <si>
    <t>Hloubení zapažených rýh šířky přes 800 do 2 000 mm strojně s urovnáním dna do předepsaného profilu a spádu v hornině třídy těžitelnosti I skupiny 3 přes 500 do 1 000 m3</t>
  </si>
  <si>
    <t>-1535261179</t>
  </si>
  <si>
    <t>"Pro sběrač A a A1 dle výkazu výměr z úrovně silniční pláně" (618,43+209,13+6,77)*0,5</t>
  </si>
  <si>
    <t>Těžitelnost uvažována 50% ve tř. 3, 30% ve tř.4 a 20% v tř. 5</t>
  </si>
  <si>
    <t>včetně rozšíření a prohloubení rýhy v mísech šachet</t>
  </si>
  <si>
    <t>vykazovat dle skutečnosti</t>
  </si>
  <si>
    <t>132354205</t>
  </si>
  <si>
    <t>Hloubení zapažených rýh šířky přes 800 do 2 000 mm strojně s urovnáním dna do předepsaného profilu a spádu v hornině třídy těžitelnosti II skupiny 4 přes 500 do 1 000 m3</t>
  </si>
  <si>
    <t>1465449512</t>
  </si>
  <si>
    <t>"Pro sběrač A a A1 dle výkazu výměr z úrovně silniční pláně" (618,43+209,13+6,77)*0,3</t>
  </si>
  <si>
    <t>132454205</t>
  </si>
  <si>
    <t>Hloubení zapažených rýh šířky přes 800 do 2 000 mm strojně s urovnáním dna do předepsaného profilu a spádu v hornině třídy těžitelnosti II skupiny 5 přes 500 do 1 000 m3</t>
  </si>
  <si>
    <t>-1905863611</t>
  </si>
  <si>
    <t>"Pro sběrač A a A1 dle výkazu výměr z úrovně silniční pláně" (618,43+209,13+6,77)*0,2</t>
  </si>
  <si>
    <t>663858719</t>
  </si>
  <si>
    <t>"dle výk. výměr" 51,24</t>
  </si>
  <si>
    <t>včetně pažení šachet</t>
  </si>
  <si>
    <t>-1736810607</t>
  </si>
  <si>
    <t>"dle zřízení" 51,24</t>
  </si>
  <si>
    <t>151101102</t>
  </si>
  <si>
    <t>Zřízení pažení a rozepření stěn rýh pro podzemní vedení příložné pro jakoukoliv mezerovitost, hloubky do 4 m</t>
  </si>
  <si>
    <t>-587266124</t>
  </si>
  <si>
    <t>"dle výk. výměr" 1774,29</t>
  </si>
  <si>
    <t>151101112</t>
  </si>
  <si>
    <t>Odstranění pažení a rozepření stěn rýh pro podzemní vedení s uložením materiálu na vzdálenost do 3 m od kraje výkopu příložné, hloubky přes 2 do 4 m</t>
  </si>
  <si>
    <t>-1828887630</t>
  </si>
  <si>
    <t>"dle zřízení" 1774,29</t>
  </si>
  <si>
    <t>161151113</t>
  </si>
  <si>
    <t>Svislé přemístění výkopku strojně bez naložení do dopravní nádoby avšak s vyprázdněním dopravní nádoby na hromadu nebo do dopravního prostředku z horniny třídy těžitelnosti II skupiny 4 a 5 při hloubce výkopu přes 4 do 8 m</t>
  </si>
  <si>
    <t>875647983</t>
  </si>
  <si>
    <t>"dle výk. výměr, rýhy o hl. přes 4.0 m" 6,77</t>
  </si>
  <si>
    <t>2109249272</t>
  </si>
  <si>
    <t>přebytečná zemina z výkopu</t>
  </si>
  <si>
    <t>"rýhy tř.3" 417,165</t>
  </si>
  <si>
    <t>"odečte se 50% zásypu" -519,659*0,5</t>
  </si>
  <si>
    <t>303427855</t>
  </si>
  <si>
    <t>"dle přemístění" 157,335*(15-10)</t>
  </si>
  <si>
    <t>225410101</t>
  </si>
  <si>
    <t>"rýhy tř. II, sk. 4 a  5" 250,299+166,866</t>
  </si>
  <si>
    <t>-1025828842</t>
  </si>
  <si>
    <t>-889594993</t>
  </si>
  <si>
    <t>"přebytečná zemina dle přepravy" (157,335+157,335)*1,8</t>
  </si>
  <si>
    <t>-650795464</t>
  </si>
  <si>
    <t>pro zásyp je uvažována vhodná zemina z výkopu</t>
  </si>
  <si>
    <t>"rýhy" 618,43+209,13+6,77</t>
  </si>
  <si>
    <t>"odečte se obsyp včetně potrubí" -216,311-27,36</t>
  </si>
  <si>
    <t xml:space="preserve">odečte se lože pod potrubí DN 300 </t>
  </si>
  <si>
    <t>-0,1*1,05*(336,0-9,0)</t>
  </si>
  <si>
    <t xml:space="preserve">odečte se lože pod potrubí DN 250 </t>
  </si>
  <si>
    <t>-0,1*1,0*(50,0-2,0)</t>
  </si>
  <si>
    <t>odečtou se tělesa bet.šachet, prům. hl. 2.2 m</t>
  </si>
  <si>
    <t xml:space="preserve"> -0,62*0,62*3,14*2,2*12</t>
  </si>
  <si>
    <t>761820191</t>
  </si>
  <si>
    <t>0,3 m nad povrch potrubí DN 300</t>
  </si>
  <si>
    <t>1,05*(0,33+0,3)*(336,0-9,0)</t>
  </si>
  <si>
    <t xml:space="preserve">odečte se zemina vytlačená potrubím DN 300  </t>
  </si>
  <si>
    <t>-3,14*0,165*0,165*(336,0-9,0)</t>
  </si>
  <si>
    <t>0,3 m nad povrch potrubí DN 250</t>
  </si>
  <si>
    <t>1,00*(0,27+0,3)*(50,0-2,0)</t>
  </si>
  <si>
    <t xml:space="preserve">odečte se zemina vytlačená potrubím DN 250  </t>
  </si>
  <si>
    <t>-3,14*0,135*0,135*(50,0-2,0)</t>
  </si>
  <si>
    <t>58331351</t>
  </si>
  <si>
    <t>-1834109991</t>
  </si>
  <si>
    <t>"pro obsyp" 212,97*2,0</t>
  </si>
  <si>
    <t>359901211</t>
  </si>
  <si>
    <t>Monitoring stok (kamerový systém) jakékoli výšky nová kanalizace</t>
  </si>
  <si>
    <t>-1650669494</t>
  </si>
  <si>
    <t>"kamerová prohlídka dle délky stok" 336+50</t>
  </si>
  <si>
    <t>-1893679246</t>
  </si>
  <si>
    <t>lože pod potrubí DN300</t>
  </si>
  <si>
    <t>0,1*1,05*(336,0-9,0)</t>
  </si>
  <si>
    <t>lože pod potrubí DN250</t>
  </si>
  <si>
    <t>0,1*1,0*(50,0-2,0)</t>
  </si>
  <si>
    <t>452112111</t>
  </si>
  <si>
    <t>Osazení betonových dílců prstenců nebo rámů pod poklopy a mříže, výšky do 100 mm</t>
  </si>
  <si>
    <t>-541026864</t>
  </si>
  <si>
    <t>"dle tabulky šachet" 1+9+7+9</t>
  </si>
  <si>
    <t>59224184</t>
  </si>
  <si>
    <t>prstenec šachtový vyrovnávací betonový 625x120x40mm</t>
  </si>
  <si>
    <t>-1349226203</t>
  </si>
  <si>
    <t>"dle tabulky šachet" 1</t>
  </si>
  <si>
    <t>59224185</t>
  </si>
  <si>
    <t>prstenec šachtový vyrovnávací betonový 625x120x60mm</t>
  </si>
  <si>
    <t>-831506997</t>
  </si>
  <si>
    <t>"dle tabulky šachet" 9</t>
  </si>
  <si>
    <t>59224176</t>
  </si>
  <si>
    <t>prstenec šachtový vyrovnávací betonový 625x120x80mm</t>
  </si>
  <si>
    <t>-619278399</t>
  </si>
  <si>
    <t>"dle tabulky šachet" 7</t>
  </si>
  <si>
    <t>59224187</t>
  </si>
  <si>
    <t>prstenec šachtový vyrovnávací betonový 625x120x100mm</t>
  </si>
  <si>
    <t>218153788</t>
  </si>
  <si>
    <t>871360420</t>
  </si>
  <si>
    <t>Montáž kanalizačního potrubí z plastů z polypropylenu PP korugovaného nebo žebrovaného SN 12 DN 250</t>
  </si>
  <si>
    <t>-1847991889</t>
  </si>
  <si>
    <t>"potrubí DN 250 dle výk. výměr" 50,0</t>
  </si>
  <si>
    <t>"odečtou se šachty" -2,00</t>
  </si>
  <si>
    <t>"odečte se délka odboček dle výk. výměr" -(2+3)*0,34</t>
  </si>
  <si>
    <t>28617268</t>
  </si>
  <si>
    <t>trubka kanalizační PP korugovaná DN 250x6000mm SN12</t>
  </si>
  <si>
    <t>-705718767</t>
  </si>
  <si>
    <t>"dle montáže" 46.3</t>
  </si>
  <si>
    <t>přičteno ztratné 1.5%</t>
  </si>
  <si>
    <t>46,3*1,015 'Přepočtené koeficientem množství</t>
  </si>
  <si>
    <t>871370420</t>
  </si>
  <si>
    <t>Montáž kanalizačního potrubí z plastů z polypropylenu PP korugovaného nebo žebrovaného SN 12 DN 300</t>
  </si>
  <si>
    <t>605771111</t>
  </si>
  <si>
    <t>"potrubí DN 300 dle výk. výměr" 336,0</t>
  </si>
  <si>
    <t>"odečtou se šachty" -9,0</t>
  </si>
  <si>
    <t>"odečte se délka odboček dle výk. výměr" -(7+11)*0,341</t>
  </si>
  <si>
    <t>28617269</t>
  </si>
  <si>
    <t>trubka kanalizační PP korugovaná DN 300x6000mm SN12</t>
  </si>
  <si>
    <t>-1837787696</t>
  </si>
  <si>
    <t>"dle montáže" 320,862</t>
  </si>
  <si>
    <t>320,862*1,015 'Přepočtené koeficientem množství</t>
  </si>
  <si>
    <t>877360420</t>
  </si>
  <si>
    <t>Montáž tvarovek na kanalizačním plastovém potrubí z polypropylenu PP korugovaného nebo žebrovaného odboček DN 250</t>
  </si>
  <si>
    <t>-722387878</t>
  </si>
  <si>
    <t>"odbočky PP/PVC, DN250/De160, dle výk. výměr" 2</t>
  </si>
  <si>
    <t>"odbočky PP/PVC, DN250/De200, dle výk. výměr" 3</t>
  </si>
  <si>
    <t>28617361</t>
  </si>
  <si>
    <t>odbočka kanalizace PP korugované pro KG 45° DN 250/160</t>
  </si>
  <si>
    <t>353243477</t>
  </si>
  <si>
    <t>28617367</t>
  </si>
  <si>
    <t>odbočka kanalizace PP korugované pro KG 45° DN 250/200</t>
  </si>
  <si>
    <t>1972681409</t>
  </si>
  <si>
    <t>877370420</t>
  </si>
  <si>
    <t>Montáž tvarovek na kanalizačním plastovém potrubí z polypropylenu PP korugovaného nebo žebrovaného odboček DN 300</t>
  </si>
  <si>
    <t>358260557</t>
  </si>
  <si>
    <t>"odbočky PP/PVC, DN300/De160, dle výk. výměr" 7</t>
  </si>
  <si>
    <t>"odbočky PP/PVC, DN300/De200, dle výk. výměr" 11</t>
  </si>
  <si>
    <t>28617362</t>
  </si>
  <si>
    <t>odbočka kanalizace PP korugované pro KG 45° DN 300/160</t>
  </si>
  <si>
    <t>-1782104405</t>
  </si>
  <si>
    <t>28617368</t>
  </si>
  <si>
    <t>odbočka kanalizace PP korugované pro KG 45° DN 300/200</t>
  </si>
  <si>
    <t>-310162176</t>
  </si>
  <si>
    <t>892362121</t>
  </si>
  <si>
    <t>Tlakové zkoušky vzduchem těsnícími vaky ucpávkovými DN 250</t>
  </si>
  <si>
    <t>úsek</t>
  </si>
  <si>
    <t>713381365</t>
  </si>
  <si>
    <t>"včetně ucpávek přípojek, 2 úseky" 2</t>
  </si>
  <si>
    <t>892372121</t>
  </si>
  <si>
    <t>Tlakové zkoušky vzduchem těsnícími vaky ucpávkovými DN 300</t>
  </si>
  <si>
    <t>665572196</t>
  </si>
  <si>
    <t>"včetně ucpávek přípojek, 9 úseků" 9</t>
  </si>
  <si>
    <t>894211221</t>
  </si>
  <si>
    <t>Šachty kanalizační z prostého betonu výšky vstupu do 1,50 m kruhové s obložením dna kameninou nebo kanalizačními cihlami, na potrubí DN 250 nebo 300</t>
  </si>
  <si>
    <t>794782896</t>
  </si>
  <si>
    <t>"pro spadištní šachtu SP4 dle tab. šachet" 1</t>
  </si>
  <si>
    <t>uvažováno monolit. dno s obkladem z čediče</t>
  </si>
  <si>
    <t>896212212</t>
  </si>
  <si>
    <t>Spadiště kanalizační z prostého betonu  kruhové výšky vstupu do 0,90 m a základní výšky spadiště 0,60 m boční se dnem obloženým čedičem, při úhlu sevřeném mezi horním a dolním potrubím 90° s horním potrubím DN 250 nebo 300</t>
  </si>
  <si>
    <t>459259219</t>
  </si>
  <si>
    <t>"pro spadištní šachtu SP1 dle tab. šachet" 1</t>
  </si>
  <si>
    <t>včetně úpravy st. betonového potrubí</t>
  </si>
  <si>
    <t>894411121</t>
  </si>
  <si>
    <t>Zřízení šachet kanalizačních z betonových dílců výšky vstupu do 1,50 m s obložením dna betonem tř. C 25/30, na potrubí DN přes 200 do 300</t>
  </si>
  <si>
    <t>-1850599463</t>
  </si>
  <si>
    <t>"pro šachty s prefabrik. dnem dle tab. šachet" 12-2</t>
  </si>
  <si>
    <t>59224029w</t>
  </si>
  <si>
    <t>dno betonové šachtové DN 250 betonový žlab i nástupnice 100x68,5x15cm</t>
  </si>
  <si>
    <t>1986101658</t>
  </si>
  <si>
    <t>uvažovat na potrubí dle tab. šachet</t>
  </si>
  <si>
    <t>"dle tab. šachet" 1</t>
  </si>
  <si>
    <t>59224029</t>
  </si>
  <si>
    <t>dno betonové šachtové DN 300 betonový žlab i nástupnice 100x78,5x15cm</t>
  </si>
  <si>
    <t>-1998944049</t>
  </si>
  <si>
    <t>"dle tab. šachet" 9</t>
  </si>
  <si>
    <t>59224066</t>
  </si>
  <si>
    <t>skruž betonová DN 1000x250 PS, 100x25x12cm</t>
  </si>
  <si>
    <t>50231330</t>
  </si>
  <si>
    <t>"dle tab. šachet" 8</t>
  </si>
  <si>
    <t>59224068</t>
  </si>
  <si>
    <t>skruž betonová DN 1000x500 PS, 100x50x12cm</t>
  </si>
  <si>
    <t>964975984</t>
  </si>
  <si>
    <t>"dle tab. šachet" 7</t>
  </si>
  <si>
    <t>59224070</t>
  </si>
  <si>
    <t>skruž betonová DN 1000x1000 PS, 100x100x12cm</t>
  </si>
  <si>
    <t>188862369</t>
  </si>
  <si>
    <t>"dle tab. šachet" 5</t>
  </si>
  <si>
    <t>59224056</t>
  </si>
  <si>
    <t>kónus pro kanalizační šachty s kapsovým stupadlem 100/62,5x67x12cm</t>
  </si>
  <si>
    <t>-1342720986</t>
  </si>
  <si>
    <t>"dle tab. šachet" 12</t>
  </si>
  <si>
    <t>894118001</t>
  </si>
  <si>
    <t>Šachty kanalizační zděné Příplatek k cenám za každých dalších 0,60 m výšky vstupu</t>
  </si>
  <si>
    <t>1743972826</t>
  </si>
  <si>
    <t>"uvažuje se pro SP1, ŠS2, Š3 a Š11 6x příplatek" 6</t>
  </si>
  <si>
    <t>896290113</t>
  </si>
  <si>
    <t>Spadiště kanalizační z prostého betonu  kruhové výšky vstupu do 0,90 m a základní výšky spadiště 0,60 m Příplatek k cenám za každých dalších i započatých 0,30 m výšky spadiště jednoduchého nebo bočního</t>
  </si>
  <si>
    <t>1787523989</t>
  </si>
  <si>
    <t>"spadiště výšky 1450 mm - 3x příplatek" 3</t>
  </si>
  <si>
    <t>899103112</t>
  </si>
  <si>
    <t>Osazení poklopů litinových a ocelových včetně rámů pro třídu zatížení B125, C250</t>
  </si>
  <si>
    <t>1213488363</t>
  </si>
  <si>
    <t>"poklopy revizních šachet DN 1000, B125, dle tabulky poklopů" 2</t>
  </si>
  <si>
    <t>28661933</t>
  </si>
  <si>
    <t>poklop šachtový litinový dno DN 600 pro třídu zatížení B125</t>
  </si>
  <si>
    <t>1006067490</t>
  </si>
  <si>
    <t>"dle osazení a tabulky šachet" 2</t>
  </si>
  <si>
    <t>899104112</t>
  </si>
  <si>
    <t>Osazení poklopů litinových a ocelových včetně rámů pro třídu zatížení D400, E600</t>
  </si>
  <si>
    <t>-1323116842</t>
  </si>
  <si>
    <t>55241017</t>
  </si>
  <si>
    <t>poklop šachtový litinový kruhový DN 600 bez ventilace tř D400 pro běžný provoz</t>
  </si>
  <si>
    <t>-697718779</t>
  </si>
  <si>
    <t>"dle osazení a tabulky poklopů" 10</t>
  </si>
  <si>
    <t>998276101</t>
  </si>
  <si>
    <t>Přesun hmot pro trubní vedení hloubené z trub z plastických hmot nebo sklolaminátových pro vodovody nebo kanalizace v otevřeném výkopu dopravní vzdálenost do 15 m</t>
  </si>
  <si>
    <t>-384745524</t>
  </si>
  <si>
    <t>302 - Přípojky dešťové kanalizace</t>
  </si>
  <si>
    <t>132254202</t>
  </si>
  <si>
    <t>Hloubení zapažených rýh šířky přes 800 do 2 000 mm strojně s urovnáním dna do předepsaného profilu a spádu v hornině třídy těžitelnosti I skupiny 3 přes 20 do 50 m3</t>
  </si>
  <si>
    <t>-1206448337</t>
  </si>
  <si>
    <t>"Pro přípojky dle výkazu výměr z úrovně silniční pláně" 32,33*0,5</t>
  </si>
  <si>
    <t>Těžitelnost uvažována 50% ve tř. 3, 40% ve tř.4 a 10% v tř. 5</t>
  </si>
  <si>
    <t>132354202</t>
  </si>
  <si>
    <t>Hloubení zapažených rýh šířky přes 800 do 2 000 mm strojně s urovnáním dna do předepsaného profilu a spádu v hornině třídy těžitelnosti II skupiny 4 přes 20 do 50 m3</t>
  </si>
  <si>
    <t>-1828780886</t>
  </si>
  <si>
    <t>"Pro přípojky dle výkazu výměr z úrovně silniční pláně" 32,33*0,4</t>
  </si>
  <si>
    <t>132454202</t>
  </si>
  <si>
    <t>Hloubení zapažených rýh šířky přes 800 do 2 000 mm strojně s urovnáním dna do předepsaného profilu a spádu v hornině třídy těžitelnosti II skupiny 5 přes 20 do 50 m3</t>
  </si>
  <si>
    <t>1970487282</t>
  </si>
  <si>
    <t>"Pro přípojky dle výkazu výměr z úrovně silniční pláně" 32,33*0,1</t>
  </si>
  <si>
    <t>2094482742</t>
  </si>
  <si>
    <t>plocha pažení rýh kanalizačních přípojek</t>
  </si>
  <si>
    <t>"dle výk. výměr dle výkopu" 71,85</t>
  </si>
  <si>
    <t>1778494235</t>
  </si>
  <si>
    <t>"dle zřízení" 71,85</t>
  </si>
  <si>
    <t>801017677</t>
  </si>
  <si>
    <t>přebytečná zemina z výkopů</t>
  </si>
  <si>
    <t>"celkový výkop rýh" 32,33</t>
  </si>
  <si>
    <t>"zemina tež. tř.3 ponechaná pro zásyp"-16,165</t>
  </si>
  <si>
    <t>"odečte se zásyp" -19,226+16,165</t>
  </si>
  <si>
    <t>-68187409</t>
  </si>
  <si>
    <t>"dle přemístění" 13,104*(15-10)</t>
  </si>
  <si>
    <t>-1002075511</t>
  </si>
  <si>
    <t>"přebytečná zemina dle přepravy" 13,104*1,8</t>
  </si>
  <si>
    <t>-1270634414</t>
  </si>
  <si>
    <t>"výkop rýh" 32,33</t>
  </si>
  <si>
    <t>"odečte se obsyp včetně potrubí" -10,764</t>
  </si>
  <si>
    <t>odečte se lože pod potrubí kanalizačních přípojek</t>
  </si>
  <si>
    <t>-0,1*0,90*26,0</t>
  </si>
  <si>
    <t>196153082</t>
  </si>
  <si>
    <t>0,3 m nad povrch potrubí kanalizačních přípojek</t>
  </si>
  <si>
    <t>"De160" 0,9*0,46*26,0</t>
  </si>
  <si>
    <t>odečte se zemina vytlačená potrubím</t>
  </si>
  <si>
    <t>"De160" -3,14*0,08*0,08*26,0</t>
  </si>
  <si>
    <t>-367909392</t>
  </si>
  <si>
    <t>"pro obsyp" 10,242*2,0</t>
  </si>
  <si>
    <t>-946805019</t>
  </si>
  <si>
    <t>lože pod potrubí kanalizačních přípojek</t>
  </si>
  <si>
    <t>0,1*0,90*26,0</t>
  </si>
  <si>
    <t>-716423755</t>
  </si>
  <si>
    <t>"pro potrubí přípojek De160 dle výk. výměr" 26,0</t>
  </si>
  <si>
    <t>"přičte se svislá část přípojek dle výk. výměr" 4,0</t>
  </si>
  <si>
    <t>včetně dodání trub a tvarovek vč. redukcí</t>
  </si>
  <si>
    <t>877265271</t>
  </si>
  <si>
    <t>Montáž tvarovek na kanalizačním potrubí z trub z plastu  z tvrdého PVC nebo z polypropylenu v otevřeném výkopu lapačů střešních splavenin DN 100</t>
  </si>
  <si>
    <t>165866908</t>
  </si>
  <si>
    <t>"dle výk. výměr" 4</t>
  </si>
  <si>
    <t>28341110</t>
  </si>
  <si>
    <t>lapače střešních splavenin okapová vpusť s klapkou+inspekční poklop z PP</t>
  </si>
  <si>
    <t>-1054036950</t>
  </si>
  <si>
    <t>"dle montáže" 4</t>
  </si>
  <si>
    <t>-696086855</t>
  </si>
  <si>
    <t>401 - Veřejné osvětlení</t>
  </si>
  <si>
    <t>00246875</t>
  </si>
  <si>
    <t>Ing. Jakub Kašparů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</si>
  <si>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</si>
  <si>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</si>
  <si>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</si>
  <si>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</si>
  <si>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</si>
  <si>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 xml:space="preserve">      997 - Přesun sutě</t>
  </si>
  <si>
    <t xml:space="preserve">        O01 - Ostatní</t>
  </si>
  <si>
    <t>PSV</t>
  </si>
  <si>
    <t>Práce a dodávky PSV</t>
  </si>
  <si>
    <t>741</t>
  </si>
  <si>
    <t>Elektroinstalace - silnoproud</t>
  </si>
  <si>
    <t>460520172</t>
  </si>
  <si>
    <t>Montáž trubek ochranných uložených volně do rýhy plastových ohebných, vnitřního průměru přes 32 do 50 mm</t>
  </si>
  <si>
    <t>2000533520</t>
  </si>
  <si>
    <t>"kabelová chránička, 50/41 mm" 485,0</t>
  </si>
  <si>
    <t>34571351</t>
  </si>
  <si>
    <t>trubka elektroinstalační ohebná dvouplášťová korugovaná (chránička) D 41/50mm, HDPE+LDPE</t>
  </si>
  <si>
    <t>-145429925</t>
  </si>
  <si>
    <t>"dle montáže" 485,0</t>
  </si>
  <si>
    <t>460520164</t>
  </si>
  <si>
    <t>Montáž trubek ochranných uložených volně do rýhy plastových tuhých,vnitřního průměru přes 90 do 110 mm</t>
  </si>
  <si>
    <t>884323796</t>
  </si>
  <si>
    <t>"chránička De110 v přechodech přes vozovku" 20</t>
  </si>
  <si>
    <t>34571365</t>
  </si>
  <si>
    <t>trubka elektroinstalační HDPE tuhá dvouplášťová korugovaná D 94/110mm</t>
  </si>
  <si>
    <t>643858997</t>
  </si>
  <si>
    <t>"dle montáže" 20</t>
  </si>
  <si>
    <t>Práce a dodávky M</t>
  </si>
  <si>
    <t>21-M</t>
  </si>
  <si>
    <t>Elektromontáže</t>
  </si>
  <si>
    <t>210202013</t>
  </si>
  <si>
    <t>Montáž svítidel výbojkových se zapojením vodičů průmyslových nebo venkovních na výložník</t>
  </si>
  <si>
    <t>-1838307133</t>
  </si>
  <si>
    <t>"svítidla VO, LED 31 W, 14 ks" 14</t>
  </si>
  <si>
    <t>8500102780r</t>
  </si>
  <si>
    <t>Svítidlo LED pro VO, 31 W, 2700K</t>
  </si>
  <si>
    <t>256</t>
  </si>
  <si>
    <t>941095221</t>
  </si>
  <si>
    <t>"dle montáže, viz. TZ a výpočet osvětlení" 14</t>
  </si>
  <si>
    <t>210204011</t>
  </si>
  <si>
    <t>Montáž stožárů osvětlení, bez zemních prací  ocelových samostatně stojících, délky do 12 m</t>
  </si>
  <si>
    <t>-1309700686</t>
  </si>
  <si>
    <t>"stožárů VO dle sit. 13 ks" 13</t>
  </si>
  <si>
    <t>včetně montáže pouzder</t>
  </si>
  <si>
    <t>31674067</t>
  </si>
  <si>
    <t>stožár osvětlovací sadový Pz 133/89/60 v 6,0m</t>
  </si>
  <si>
    <t>53639875</t>
  </si>
  <si>
    <t>"dle montáže" 13</t>
  </si>
  <si>
    <t>1290542</t>
  </si>
  <si>
    <t>STOZAROVE POUZDRO SP 315/1000</t>
  </si>
  <si>
    <t>-980655850</t>
  </si>
  <si>
    <t>210204105</t>
  </si>
  <si>
    <t>Montáž výložníků osvětlení  dvouramenných sloupových, hmotnosti do 70 kg</t>
  </si>
  <si>
    <t>986216073</t>
  </si>
  <si>
    <t>"pro svítidla S13 a 14, 1 ks" 1</t>
  </si>
  <si>
    <t>31674006</t>
  </si>
  <si>
    <t>Výložník rovný dvojnásobný k osvětlovacím stožárům uličním vyložení 500mm</t>
  </si>
  <si>
    <t>-1108102209</t>
  </si>
  <si>
    <t>"dvouramenný lomený 500 mm 120 stupňů, dle montáže" 1</t>
  </si>
  <si>
    <t>210204202</t>
  </si>
  <si>
    <t>Montáž elektrovýzbroje stožárů osvětlení  2 okruhy</t>
  </si>
  <si>
    <t>-1892433801</t>
  </si>
  <si>
    <t>"dle počte sožárů VO" 13</t>
  </si>
  <si>
    <t>ELST2951</t>
  </si>
  <si>
    <t>SR st.rozvodnice SR721-14/N Al,CU universální</t>
  </si>
  <si>
    <t>-1334245533</t>
  </si>
  <si>
    <t>210220022</t>
  </si>
  <si>
    <t>Montáž uzemňovacího vedení s upevněním, propojením a připojením pomocí svorek  v zemi s izolací spojů vodičů FeZn drátem nebo lanem průměru do 10 mm v městské zástavbě</t>
  </si>
  <si>
    <t>-1335712497</t>
  </si>
  <si>
    <t>"drát FeZn 10 mm, 498 m" 498</t>
  </si>
  <si>
    <t>včetně montáže smršťovací bužírky zemění, 5 ks</t>
  </si>
  <si>
    <t>1561082</t>
  </si>
  <si>
    <t>SM.BUZIRKA HSD-T2 1,6/0,8 C 88861000</t>
  </si>
  <si>
    <t>1491234554</t>
  </si>
  <si>
    <t>"uvažuje se 5 ks" 5</t>
  </si>
  <si>
    <t>35441073</t>
  </si>
  <si>
    <t>drát D 10mm FeZn</t>
  </si>
  <si>
    <t>1981832174</t>
  </si>
  <si>
    <t>"dle montáže, 0.62 kg/m" 498*0,62</t>
  </si>
  <si>
    <t>210220301</t>
  </si>
  <si>
    <t>Montáž hromosvodného vedení  svorek se 2 šrouby</t>
  </si>
  <si>
    <t>694856489</t>
  </si>
  <si>
    <t>"svorka hromosvodní typ SR02, 39 ks" 39</t>
  </si>
  <si>
    <t>35441996</t>
  </si>
  <si>
    <t>svorka odbočovací a spojovací pro spojování kruhových a páskových vodičů, FeZn</t>
  </si>
  <si>
    <t>-1530150353</t>
  </si>
  <si>
    <t>"dle montáže" 39</t>
  </si>
  <si>
    <t>210812011</t>
  </si>
  <si>
    <t>Montáž izolovaných kabelů měděných do 1 kV bez ukončení plných a kulatých (CYKY, CHKE-R,...) uložených volně nebo v liště počtu a průřezu žil 3x1,5 až 6 mm2</t>
  </si>
  <si>
    <t>1264078361</t>
  </si>
  <si>
    <t>"uvažuje se 84 m" 84</t>
  </si>
  <si>
    <t>34111030</t>
  </si>
  <si>
    <t>kabel silový s Cu jádrem 1kV 3x1,5mm2</t>
  </si>
  <si>
    <t>227797998</t>
  </si>
  <si>
    <t>"kabel CYKY 3C x 1.5 mm2, dle montáže" 84</t>
  </si>
  <si>
    <t>210812033</t>
  </si>
  <si>
    <t>Montáž izolovaných kabelů měděných do 1 kV bez ukončení plných a kulatých (CYKY, CHKE-R,...) uložených volně nebo v liště počtu a průřezu žil 4x6 až 10 mm2</t>
  </si>
  <si>
    <t>-290752554</t>
  </si>
  <si>
    <t>"uvažuje se 513 m" 513</t>
  </si>
  <si>
    <t>34111076</t>
  </si>
  <si>
    <t>kabel silový s Cu jádrem 1kV 4x10mm2</t>
  </si>
  <si>
    <t>724591775</t>
  </si>
  <si>
    <t>"kabel CYKY 4 x 10 mm2, dle montáže" 513</t>
  </si>
  <si>
    <t>210100099</t>
  </si>
  <si>
    <t>Ukončení vodičů izolovaných s označením a zapojením  na svorkovnici s otevřením a uzavřením krytu průřezu žíly do 10 mm2</t>
  </si>
  <si>
    <t>1585442727</t>
  </si>
  <si>
    <t>"bere se 28 ks" 28</t>
  </si>
  <si>
    <t>210950201</t>
  </si>
  <si>
    <t>Ostatní práce při montáži vodičů, šňůr a kabelů  Příplatek k cenám za zatahování kabelů do tvárnicových tras s komorami nebo do kolektorů hmotnosti kabelů do 0,75 kg</t>
  </si>
  <si>
    <t>1237318167</t>
  </si>
  <si>
    <t>"příplatek za zatažení kabelu do chráničky, dle mnotáže kabelu" 513,0</t>
  </si>
  <si>
    <t>2109102.R</t>
  </si>
  <si>
    <t>Připojení nového rozvodu VO do stávajícího stožáru VO - při ztížených podmínkách bude nutnéodpojení stávajících přívodních vedení, demontáž a opětovná montáž stožáru včetně výložníku a svítidla</t>
  </si>
  <si>
    <t>1170608648</t>
  </si>
  <si>
    <t>"uvažuje se 1 kus" 1</t>
  </si>
  <si>
    <t>2109103.R</t>
  </si>
  <si>
    <t>Připojení nového rozvodu VO do stávajícího rozvaděče VO</t>
  </si>
  <si>
    <t>1260228862</t>
  </si>
  <si>
    <t>3411001.M</t>
  </si>
  <si>
    <t>Podružný materiál</t>
  </si>
  <si>
    <t>-235660239</t>
  </si>
  <si>
    <t>"Pro stavbu veřejného osvětlení komplet"1</t>
  </si>
  <si>
    <t>210280002</t>
  </si>
  <si>
    <t>Zkoušky a prohlídky elektrických rozvodů a zařízení  celková prohlídka, zkoušení, měření a vyhotovení revizní zprávy pro objem montážních prací přes 100 do 500 tisíc Kč</t>
  </si>
  <si>
    <t>-984403271</t>
  </si>
  <si>
    <t>"revize provedeného VO" 1</t>
  </si>
  <si>
    <t>46-M</t>
  </si>
  <si>
    <t>Zemní práce při extr.mont.pracích</t>
  </si>
  <si>
    <t>460010024</t>
  </si>
  <si>
    <t>Vytyčení trasy  vedení kabelového (podzemního) v zastavěném prostoru</t>
  </si>
  <si>
    <t>km</t>
  </si>
  <si>
    <t>513711045</t>
  </si>
  <si>
    <t>"dle délky kabelu VO" 0,485</t>
  </si>
  <si>
    <t>460050004</t>
  </si>
  <si>
    <t>Hloubení nezapažených jam ručně pro stožáry  s přemístěním výkopku do vzdálenosti 3 m od okraje jámy nebo naložením na dopravní prostředek, včetně zásypu, zhutnění a urovnání povrchu bez patky jednoduché na rovině, délky přes 6 do 8 m, v hornině třídy 4</t>
  </si>
  <si>
    <t>1978755547</t>
  </si>
  <si>
    <t>"dle počtu stožárů" 13</t>
  </si>
  <si>
    <t>460080013</t>
  </si>
  <si>
    <t>Základové konstrukce  základ bez bednění do rostlé zeminy z monolitického betonu tř. C 12/15</t>
  </si>
  <si>
    <t>-458239075</t>
  </si>
  <si>
    <t>základ pro stožár VO z betonu C25/30 XF2 (ChRL)</t>
  </si>
  <si>
    <t>vel. 0,5x 0,5 x 1,0 m -13 ks</t>
  </si>
  <si>
    <t>0,5*0,5*1,0*13</t>
  </si>
  <si>
    <t>460120019</t>
  </si>
  <si>
    <t>Ostatní zemní práce při stavbě nadzemních vedení  naložení výkopku strojně, z hornin třídy 1 až 4</t>
  </si>
  <si>
    <t>-1096383817</t>
  </si>
  <si>
    <t>"naložení přebytečné zeminy</t>
  </si>
  <si>
    <t>"ze základových šachet pro stožáry</t>
  </si>
  <si>
    <t>0,5*0,5*1*13</t>
  </si>
  <si>
    <t>"z rýh místo pískového lože</t>
  </si>
  <si>
    <t>0,35*0,2*462</t>
  </si>
  <si>
    <t>460202103</t>
  </si>
  <si>
    <t>Hloubení nezapažených kabelových rýh strojně  zarovnání kabelových rýh po výkopu strojně, šířka rýhy bez zarovnání rýh šířky 35 cm, hloubky 20 cm, v hornině třídy 3</t>
  </si>
  <si>
    <t>-1701706391</t>
  </si>
  <si>
    <t>"pod plání chodníků, bere se délka 442 m" 442</t>
  </si>
  <si>
    <t>uvažovat obsazenou trasu</t>
  </si>
  <si>
    <t>460202263</t>
  </si>
  <si>
    <t>Hloubení nezapažených kabelových rýh strojně  zarovnání kabelových rýh po výkopu strojně, šířka rýhy bez zarovnání rýh šířky 50 cm, hloubky 80 cm, v hornině třídy 3</t>
  </si>
  <si>
    <t>-1202637749</t>
  </si>
  <si>
    <t>"pod plání vozovek, bere se délka 20 m" 20</t>
  </si>
  <si>
    <t>460421101</t>
  </si>
  <si>
    <t>Kabelové lože včetně podsypu, zhutnění a urovnání povrchu  z písku nebo štěrkopísku tloušťky 10 cm nad kabel bez zakrytí, šířky do 65 cm</t>
  </si>
  <si>
    <t>-295902950</t>
  </si>
  <si>
    <t>pískové kabelové lože včetně dodávky písku</t>
  </si>
  <si>
    <t>"kabelové lože 0,35 x 0,2 v délce 462 m" 462</t>
  </si>
  <si>
    <t>460490013</t>
  </si>
  <si>
    <t>Krytí kabelů, spojek, koncovek a odbočnic  kabelů výstražnou fólií z PVC včetně vyrovnání povrchu rýhy, rozvinutí a uložení fólie do rýhy, fólie šířky do 34cm</t>
  </si>
  <si>
    <t>-846038860</t>
  </si>
  <si>
    <t>"dle celkové délky kabel. rýh" 442+20</t>
  </si>
  <si>
    <t>460561821</t>
  </si>
  <si>
    <t>Zásyp kabelových rýh strojně  s uložením výkopku ve vrstvách včetně zhutnění a urovnání povrchu v zástavbě</t>
  </si>
  <si>
    <t>-46051773</t>
  </si>
  <si>
    <t>"hloubení rýh" (0,35*0,2*442)+(0,5*0,8*20)</t>
  </si>
  <si>
    <t>"odešte se pískové lože" -0,35*0,2*462</t>
  </si>
  <si>
    <t>460600023</t>
  </si>
  <si>
    <t>Přemístění (odvoz) horniny, suti a vybouraných hmot  vodorovné přemístění horniny včetně složení, bez naložení a rozprostření jakékoliv třídy, na vzdálenost přes 500 do 1000 m</t>
  </si>
  <si>
    <t>1452675081</t>
  </si>
  <si>
    <t>"jámy pro stožáry" 0,5*0,5*1*13</t>
  </si>
  <si>
    <t>"kabelové rýhy" (0,35*0,2*442)+(0,5*0,8*20)</t>
  </si>
  <si>
    <t>"odečte se zásyp" -6,6</t>
  </si>
  <si>
    <t>460600031</t>
  </si>
  <si>
    <t>Přemístění (odvoz) horniny, suti a vybouraných hmot  vodorovné přemístění horniny včetně složení, bez naložení a rozprostření jakékoliv třídy, na vzdálenost Příplatek k ceně -0023 za každých dalších i započatých 1000 m</t>
  </si>
  <si>
    <t>1918585839</t>
  </si>
  <si>
    <t>"dle vodor. přemístění" 35,59*(15-1)</t>
  </si>
  <si>
    <t>332894061</t>
  </si>
  <si>
    <t>"dle vodorovného přemístění" 35,59*1,8</t>
  </si>
  <si>
    <t>460620013</t>
  </si>
  <si>
    <t>Úprava terénu  provizorní úprava terénu včetně odkopání drobných nerovností a zásypu prohlubní se zhutněním, v hornině třídy 3</t>
  </si>
  <si>
    <t>-1928021502</t>
  </si>
  <si>
    <t>dle celková délky a šířky kabelových rýh</t>
  </si>
  <si>
    <t>(0,35*442)+(0,5*20)</t>
  </si>
  <si>
    <t>68555616</t>
  </si>
  <si>
    <t>"demontované stožáry se svítidly, cca 0,25t/ ks" 0,25*17</t>
  </si>
  <si>
    <t>762711831</t>
  </si>
  <si>
    <t>Na deponii stavebníka do 3 km</t>
  </si>
  <si>
    <t>"demontované stožáry se svítidly" 4,25*(3-1)</t>
  </si>
  <si>
    <t>O01</t>
  </si>
  <si>
    <t>O009</t>
  </si>
  <si>
    <t>S2 - Demontáž stáv. ocel.stožáru s výložníkem a svítidlem VO</t>
  </si>
  <si>
    <t>792702570</t>
  </si>
  <si>
    <t>"dmontáž v počtu 17 ks"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</si>
</sst>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10"/>
      <color rgb="FF003366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18" xfId="0" applyNumberFormat="1" applyFont="1" applyBorder="1" applyAlignment="1" applyProtection="1">
      <alignment vertical="center"/>
      <protection/>
    </xf>
    <xf numFmtId="4" fontId="32" fillId="0" borderId="19" xfId="0" applyNumberFormat="1" applyFont="1" applyBorder="1" applyAlignment="1" applyProtection="1">
      <alignment vertical="center"/>
      <protection/>
    </xf>
    <xf numFmtId="166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3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2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 locked="0"/>
    </xf>
    <xf numFmtId="4" fontId="11" fillId="0" borderId="19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0" xfId="0" applyFont="1" applyAlignment="1" applyProtection="1">
      <alignment horizontal="left"/>
      <protection/>
    </xf>
    <xf numFmtId="4" fontId="11" fillId="0" borderId="0" xfId="0" applyNumberFormat="1" applyFont="1" applyAlignment="1" applyProtection="1">
      <alignment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6" fillId="2" borderId="18" xfId="0" applyFont="1" applyFill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0" fontId="14" fillId="0" borderId="3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/>
    </xf>
    <xf numFmtId="0" fontId="14" fillId="0" borderId="3" xfId="0" applyFont="1" applyBorder="1" applyAlignment="1">
      <alignment/>
    </xf>
    <xf numFmtId="0" fontId="14" fillId="0" borderId="17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2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7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21" xfId="0" applyFont="1" applyFill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31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view="pageLayout" workbookViewId="0" topLeftCell="A1">
      <selection activeCell="AO1" sqref="AO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S2" s="19" t="s">
        <v>6</v>
      </c>
      <c r="BT2" s="19" t="s">
        <v>7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17" t="s">
        <v>14</v>
      </c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24"/>
      <c r="AQ5" s="24"/>
      <c r="AR5" s="22"/>
      <c r="BE5" s="314" t="s">
        <v>15</v>
      </c>
      <c r="BS5" s="19" t="s">
        <v>6</v>
      </c>
    </row>
    <row r="6" spans="2:71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19" t="s">
        <v>17</v>
      </c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24"/>
      <c r="AQ6" s="24"/>
      <c r="AR6" s="22"/>
      <c r="BE6" s="315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19</v>
      </c>
      <c r="AL7" s="24"/>
      <c r="AM7" s="24"/>
      <c r="AN7" s="29" t="s">
        <v>1</v>
      </c>
      <c r="AO7" s="24"/>
      <c r="AP7" s="24"/>
      <c r="AQ7" s="24"/>
      <c r="AR7" s="22"/>
      <c r="BE7" s="315"/>
      <c r="BS7" s="19" t="s">
        <v>6</v>
      </c>
    </row>
    <row r="8" spans="2:71" s="1" customFormat="1" ht="12" customHeight="1">
      <c r="B8" s="23"/>
      <c r="C8" s="24"/>
      <c r="D8" s="31" t="s">
        <v>20</v>
      </c>
      <c r="E8" s="24"/>
      <c r="F8" s="24"/>
      <c r="G8" s="24"/>
      <c r="H8" s="24"/>
      <c r="I8" s="24"/>
      <c r="J8" s="24"/>
      <c r="K8" s="29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22</v>
      </c>
      <c r="AL8" s="24"/>
      <c r="AM8" s="24"/>
      <c r="AN8" s="32" t="s">
        <v>23</v>
      </c>
      <c r="AO8" s="24"/>
      <c r="AP8" s="24"/>
      <c r="AQ8" s="24"/>
      <c r="AR8" s="22"/>
      <c r="BE8" s="315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15"/>
      <c r="BS9" s="19" t="s">
        <v>6</v>
      </c>
    </row>
    <row r="10" spans="2:71" s="1" customFormat="1" ht="12" customHeight="1">
      <c r="B10" s="23"/>
      <c r="C10" s="24"/>
      <c r="D10" s="31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25</v>
      </c>
      <c r="AL10" s="24"/>
      <c r="AM10" s="24"/>
      <c r="AN10" s="29" t="s">
        <v>26</v>
      </c>
      <c r="AO10" s="24"/>
      <c r="AP10" s="24"/>
      <c r="AQ10" s="24"/>
      <c r="AR10" s="22"/>
      <c r="BE10" s="315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</v>
      </c>
      <c r="AO11" s="24"/>
      <c r="AP11" s="24"/>
      <c r="AQ11" s="24"/>
      <c r="AR11" s="22"/>
      <c r="BE11" s="315"/>
      <c r="BS11" s="19" t="s">
        <v>6</v>
      </c>
    </row>
    <row r="12" spans="2:71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15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25</v>
      </c>
      <c r="AL13" s="24"/>
      <c r="AM13" s="24"/>
      <c r="AN13" s="33" t="s">
        <v>30</v>
      </c>
      <c r="AO13" s="24"/>
      <c r="AP13" s="24"/>
      <c r="AQ13" s="24"/>
      <c r="AR13" s="22"/>
      <c r="BE13" s="315"/>
      <c r="BS13" s="19" t="s">
        <v>6</v>
      </c>
    </row>
    <row r="14" spans="2:71" ht="13.2">
      <c r="B14" s="23"/>
      <c r="C14" s="24"/>
      <c r="D14" s="24"/>
      <c r="E14" s="320" t="s">
        <v>30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15"/>
      <c r="BS14" s="19" t="s">
        <v>6</v>
      </c>
    </row>
    <row r="15" spans="2:71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15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25</v>
      </c>
      <c r="AL16" s="24"/>
      <c r="AM16" s="24"/>
      <c r="AN16" s="29" t="s">
        <v>32</v>
      </c>
      <c r="AO16" s="24"/>
      <c r="AP16" s="24"/>
      <c r="AQ16" s="24"/>
      <c r="AR16" s="22"/>
      <c r="BE16" s="315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</v>
      </c>
      <c r="AO17" s="24"/>
      <c r="AP17" s="24"/>
      <c r="AQ17" s="24"/>
      <c r="AR17" s="22"/>
      <c r="BE17" s="315"/>
      <c r="BS17" s="19" t="s">
        <v>34</v>
      </c>
    </row>
    <row r="18" spans="2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15"/>
      <c r="BS18" s="19" t="s">
        <v>6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25</v>
      </c>
      <c r="AL19" s="24"/>
      <c r="AM19" s="24"/>
      <c r="AN19" s="29" t="s">
        <v>1</v>
      </c>
      <c r="AO19" s="24"/>
      <c r="AP19" s="24"/>
      <c r="AQ19" s="24"/>
      <c r="AR19" s="22"/>
      <c r="BE19" s="315"/>
      <c r="BS19" s="19" t="s">
        <v>6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</v>
      </c>
      <c r="AO20" s="24"/>
      <c r="AP20" s="24"/>
      <c r="AQ20" s="24"/>
      <c r="AR20" s="22"/>
      <c r="BE20" s="315"/>
      <c r="BS20" s="19" t="s">
        <v>4</v>
      </c>
    </row>
    <row r="21" spans="2:57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15"/>
    </row>
    <row r="22" spans="2:57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15"/>
    </row>
    <row r="23" spans="2:57" s="1" customFormat="1" ht="16.5" customHeight="1">
      <c r="B23" s="23"/>
      <c r="C23" s="24"/>
      <c r="D23" s="24"/>
      <c r="E23" s="322" t="s">
        <v>1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24"/>
      <c r="AP23" s="24"/>
      <c r="AQ23" s="24"/>
      <c r="AR23" s="22"/>
      <c r="BE23" s="315"/>
    </row>
    <row r="24" spans="2:57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15"/>
    </row>
    <row r="25" spans="2:57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15"/>
    </row>
    <row r="26" spans="1:57" s="2" customFormat="1" ht="25.95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23">
        <f>ROUND(AG94,2)</f>
        <v>0</v>
      </c>
      <c r="AL26" s="324"/>
      <c r="AM26" s="324"/>
      <c r="AN26" s="324"/>
      <c r="AO26" s="324"/>
      <c r="AP26" s="38"/>
      <c r="AQ26" s="38"/>
      <c r="AR26" s="41"/>
      <c r="BE26" s="315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15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25" t="s">
        <v>39</v>
      </c>
      <c r="M28" s="325"/>
      <c r="N28" s="325"/>
      <c r="O28" s="325"/>
      <c r="P28" s="325"/>
      <c r="Q28" s="38"/>
      <c r="R28" s="38"/>
      <c r="S28" s="38"/>
      <c r="T28" s="38"/>
      <c r="U28" s="38"/>
      <c r="V28" s="38"/>
      <c r="W28" s="325" t="s">
        <v>40</v>
      </c>
      <c r="X28" s="325"/>
      <c r="Y28" s="325"/>
      <c r="Z28" s="325"/>
      <c r="AA28" s="325"/>
      <c r="AB28" s="325"/>
      <c r="AC28" s="325"/>
      <c r="AD28" s="325"/>
      <c r="AE28" s="325"/>
      <c r="AF28" s="38"/>
      <c r="AG28" s="38"/>
      <c r="AH28" s="38"/>
      <c r="AI28" s="38"/>
      <c r="AJ28" s="38"/>
      <c r="AK28" s="325" t="s">
        <v>41</v>
      </c>
      <c r="AL28" s="325"/>
      <c r="AM28" s="325"/>
      <c r="AN28" s="325"/>
      <c r="AO28" s="325"/>
      <c r="AP28" s="38"/>
      <c r="AQ28" s="38"/>
      <c r="AR28" s="41"/>
      <c r="BE28" s="315"/>
    </row>
    <row r="29" spans="2:57" s="3" customFormat="1" ht="14.4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28">
        <v>0.21</v>
      </c>
      <c r="M29" s="327"/>
      <c r="N29" s="327"/>
      <c r="O29" s="327"/>
      <c r="P29" s="327"/>
      <c r="Q29" s="43"/>
      <c r="R29" s="43"/>
      <c r="S29" s="43"/>
      <c r="T29" s="43"/>
      <c r="U29" s="43"/>
      <c r="V29" s="43"/>
      <c r="W29" s="326">
        <f>ROUND(AZ94,2)</f>
        <v>0</v>
      </c>
      <c r="X29" s="327"/>
      <c r="Y29" s="327"/>
      <c r="Z29" s="327"/>
      <c r="AA29" s="327"/>
      <c r="AB29" s="327"/>
      <c r="AC29" s="327"/>
      <c r="AD29" s="327"/>
      <c r="AE29" s="327"/>
      <c r="AF29" s="43"/>
      <c r="AG29" s="43"/>
      <c r="AH29" s="43"/>
      <c r="AI29" s="43"/>
      <c r="AJ29" s="43"/>
      <c r="AK29" s="326">
        <f>ROUND(AV94,2)</f>
        <v>0</v>
      </c>
      <c r="AL29" s="327"/>
      <c r="AM29" s="327"/>
      <c r="AN29" s="327"/>
      <c r="AO29" s="327"/>
      <c r="AP29" s="43"/>
      <c r="AQ29" s="43"/>
      <c r="AR29" s="44"/>
      <c r="BE29" s="316"/>
    </row>
    <row r="30" spans="2:57" s="3" customFormat="1" ht="14.4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28">
        <v>0.15</v>
      </c>
      <c r="M30" s="327"/>
      <c r="N30" s="327"/>
      <c r="O30" s="327"/>
      <c r="P30" s="327"/>
      <c r="Q30" s="43"/>
      <c r="R30" s="43"/>
      <c r="S30" s="43"/>
      <c r="T30" s="43"/>
      <c r="U30" s="43"/>
      <c r="V30" s="43"/>
      <c r="W30" s="326">
        <f>ROUND(BA94,2)</f>
        <v>0</v>
      </c>
      <c r="X30" s="327"/>
      <c r="Y30" s="327"/>
      <c r="Z30" s="327"/>
      <c r="AA30" s="327"/>
      <c r="AB30" s="327"/>
      <c r="AC30" s="327"/>
      <c r="AD30" s="327"/>
      <c r="AE30" s="327"/>
      <c r="AF30" s="43"/>
      <c r="AG30" s="43"/>
      <c r="AH30" s="43"/>
      <c r="AI30" s="43"/>
      <c r="AJ30" s="43"/>
      <c r="AK30" s="326">
        <f>ROUND(AW94,2)</f>
        <v>0</v>
      </c>
      <c r="AL30" s="327"/>
      <c r="AM30" s="327"/>
      <c r="AN30" s="327"/>
      <c r="AO30" s="327"/>
      <c r="AP30" s="43"/>
      <c r="AQ30" s="43"/>
      <c r="AR30" s="44"/>
      <c r="BE30" s="316"/>
    </row>
    <row r="31" spans="2:57" s="3" customFormat="1" ht="14.4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28">
        <v>0.21</v>
      </c>
      <c r="M31" s="327"/>
      <c r="N31" s="327"/>
      <c r="O31" s="327"/>
      <c r="P31" s="327"/>
      <c r="Q31" s="43"/>
      <c r="R31" s="43"/>
      <c r="S31" s="43"/>
      <c r="T31" s="43"/>
      <c r="U31" s="43"/>
      <c r="V31" s="43"/>
      <c r="W31" s="326">
        <f>ROUND(BB94,2)</f>
        <v>0</v>
      </c>
      <c r="X31" s="327"/>
      <c r="Y31" s="327"/>
      <c r="Z31" s="327"/>
      <c r="AA31" s="327"/>
      <c r="AB31" s="327"/>
      <c r="AC31" s="327"/>
      <c r="AD31" s="327"/>
      <c r="AE31" s="327"/>
      <c r="AF31" s="43"/>
      <c r="AG31" s="43"/>
      <c r="AH31" s="43"/>
      <c r="AI31" s="43"/>
      <c r="AJ31" s="43"/>
      <c r="AK31" s="326">
        <v>0</v>
      </c>
      <c r="AL31" s="327"/>
      <c r="AM31" s="327"/>
      <c r="AN31" s="327"/>
      <c r="AO31" s="327"/>
      <c r="AP31" s="43"/>
      <c r="AQ31" s="43"/>
      <c r="AR31" s="44"/>
      <c r="BE31" s="316"/>
    </row>
    <row r="32" spans="2:57" s="3" customFormat="1" ht="14.4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28">
        <v>0.15</v>
      </c>
      <c r="M32" s="327"/>
      <c r="N32" s="327"/>
      <c r="O32" s="327"/>
      <c r="P32" s="327"/>
      <c r="Q32" s="43"/>
      <c r="R32" s="43"/>
      <c r="S32" s="43"/>
      <c r="T32" s="43"/>
      <c r="U32" s="43"/>
      <c r="V32" s="43"/>
      <c r="W32" s="326">
        <f>ROUND(BC94,2)</f>
        <v>0</v>
      </c>
      <c r="X32" s="327"/>
      <c r="Y32" s="327"/>
      <c r="Z32" s="327"/>
      <c r="AA32" s="327"/>
      <c r="AB32" s="327"/>
      <c r="AC32" s="327"/>
      <c r="AD32" s="327"/>
      <c r="AE32" s="327"/>
      <c r="AF32" s="43"/>
      <c r="AG32" s="43"/>
      <c r="AH32" s="43"/>
      <c r="AI32" s="43"/>
      <c r="AJ32" s="43"/>
      <c r="AK32" s="326">
        <v>0</v>
      </c>
      <c r="AL32" s="327"/>
      <c r="AM32" s="327"/>
      <c r="AN32" s="327"/>
      <c r="AO32" s="327"/>
      <c r="AP32" s="43"/>
      <c r="AQ32" s="43"/>
      <c r="AR32" s="44"/>
      <c r="BE32" s="316"/>
    </row>
    <row r="33" spans="2:57" s="3" customFormat="1" ht="14.4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28">
        <v>0</v>
      </c>
      <c r="M33" s="327"/>
      <c r="N33" s="327"/>
      <c r="O33" s="327"/>
      <c r="P33" s="327"/>
      <c r="Q33" s="43"/>
      <c r="R33" s="43"/>
      <c r="S33" s="43"/>
      <c r="T33" s="43"/>
      <c r="U33" s="43"/>
      <c r="V33" s="43"/>
      <c r="W33" s="326">
        <f>ROUND(BD94,2)</f>
        <v>0</v>
      </c>
      <c r="X33" s="327"/>
      <c r="Y33" s="327"/>
      <c r="Z33" s="327"/>
      <c r="AA33" s="327"/>
      <c r="AB33" s="327"/>
      <c r="AC33" s="327"/>
      <c r="AD33" s="327"/>
      <c r="AE33" s="327"/>
      <c r="AF33" s="43"/>
      <c r="AG33" s="43"/>
      <c r="AH33" s="43"/>
      <c r="AI33" s="43"/>
      <c r="AJ33" s="43"/>
      <c r="AK33" s="326">
        <v>0</v>
      </c>
      <c r="AL33" s="327"/>
      <c r="AM33" s="327"/>
      <c r="AN33" s="327"/>
      <c r="AO33" s="327"/>
      <c r="AP33" s="43"/>
      <c r="AQ33" s="43"/>
      <c r="AR33" s="44"/>
      <c r="BE33" s="316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15"/>
    </row>
    <row r="35" spans="1:57" s="2" customFormat="1" ht="25.95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32" t="s">
        <v>50</v>
      </c>
      <c r="Y35" s="330"/>
      <c r="Z35" s="330"/>
      <c r="AA35" s="330"/>
      <c r="AB35" s="330"/>
      <c r="AC35" s="47"/>
      <c r="AD35" s="47"/>
      <c r="AE35" s="47"/>
      <c r="AF35" s="47"/>
      <c r="AG35" s="47"/>
      <c r="AH35" s="47"/>
      <c r="AI35" s="47"/>
      <c r="AJ35" s="47"/>
      <c r="AK35" s="329">
        <f>SUM(AK26:AK33)</f>
        <v>0</v>
      </c>
      <c r="AL35" s="330"/>
      <c r="AM35" s="330"/>
      <c r="AN35" s="330"/>
      <c r="AO35" s="331"/>
      <c r="AP35" s="45"/>
      <c r="AQ35" s="45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1"/>
      <c r="BE37" s="36"/>
    </row>
    <row r="38" spans="2:44" s="1" customFormat="1" ht="14.4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2"/>
    </row>
    <row r="39" spans="2:44" s="1" customFormat="1" ht="14.4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2"/>
    </row>
    <row r="40" spans="2:44" s="1" customFormat="1" ht="14.4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2"/>
    </row>
    <row r="41" spans="2:44" s="1" customFormat="1" ht="14.4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2"/>
    </row>
    <row r="42" spans="2:44" s="1" customFormat="1" ht="14.4" customHeight="1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2"/>
    </row>
    <row r="43" spans="2:44" s="1" customFormat="1" ht="14.4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2"/>
    </row>
    <row r="44" spans="2:44" s="1" customFormat="1" ht="14.4" customHeigh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2"/>
    </row>
    <row r="45" spans="2:44" s="1" customFormat="1" ht="14.4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2"/>
    </row>
    <row r="46" spans="2:44" s="1" customFormat="1" ht="14.4" customHeight="1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2"/>
    </row>
    <row r="47" spans="2:44" s="1" customFormat="1" ht="14.4" customHeight="1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2"/>
    </row>
    <row r="48" spans="2:44" s="1" customFormat="1" ht="14.4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2"/>
    </row>
    <row r="49" spans="2:44" s="2" customFormat="1" ht="14.4" customHeight="1">
      <c r="B49" s="49"/>
      <c r="C49" s="50"/>
      <c r="D49" s="51" t="s">
        <v>51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52</v>
      </c>
      <c r="AI49" s="52"/>
      <c r="AJ49" s="52"/>
      <c r="AK49" s="52"/>
      <c r="AL49" s="52"/>
      <c r="AM49" s="52"/>
      <c r="AN49" s="52"/>
      <c r="AO49" s="52"/>
      <c r="AP49" s="50"/>
      <c r="AQ49" s="50"/>
      <c r="AR49" s="53"/>
    </row>
    <row r="50" spans="2:44" ht="10.2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2"/>
    </row>
    <row r="51" spans="2:44" ht="10.2"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2"/>
    </row>
    <row r="52" spans="2:44" ht="10.2"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2"/>
    </row>
    <row r="53" spans="2:44" ht="10.2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2"/>
    </row>
    <row r="54" spans="2:44" ht="10.2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2"/>
    </row>
    <row r="55" spans="2:44" ht="10.2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2"/>
    </row>
    <row r="56" spans="2:44" ht="10.2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2"/>
    </row>
    <row r="57" spans="2:44" ht="10.2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2"/>
    </row>
    <row r="58" spans="2:44" ht="10.2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2"/>
    </row>
    <row r="59" spans="2:44" ht="10.2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2"/>
    </row>
    <row r="60" spans="1:57" s="2" customFormat="1" ht="13.2">
      <c r="A60" s="36"/>
      <c r="B60" s="37"/>
      <c r="C60" s="38"/>
      <c r="D60" s="54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4" t="s">
        <v>54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4" t="s">
        <v>53</v>
      </c>
      <c r="AI60" s="40"/>
      <c r="AJ60" s="40"/>
      <c r="AK60" s="40"/>
      <c r="AL60" s="40"/>
      <c r="AM60" s="54" t="s">
        <v>54</v>
      </c>
      <c r="AN60" s="40"/>
      <c r="AO60" s="40"/>
      <c r="AP60" s="38"/>
      <c r="AQ60" s="38"/>
      <c r="AR60" s="41"/>
      <c r="BE60" s="36"/>
    </row>
    <row r="61" spans="2:44" ht="10.2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2"/>
    </row>
    <row r="62" spans="2:44" ht="10.2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2"/>
    </row>
    <row r="63" spans="2:44" ht="10.2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2"/>
    </row>
    <row r="64" spans="1:57" s="2" customFormat="1" ht="13.2">
      <c r="A64" s="36"/>
      <c r="B64" s="37"/>
      <c r="C64" s="38"/>
      <c r="D64" s="51" t="s">
        <v>55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1" t="s">
        <v>56</v>
      </c>
      <c r="AI64" s="55"/>
      <c r="AJ64" s="55"/>
      <c r="AK64" s="55"/>
      <c r="AL64" s="55"/>
      <c r="AM64" s="55"/>
      <c r="AN64" s="55"/>
      <c r="AO64" s="55"/>
      <c r="AP64" s="38"/>
      <c r="AQ64" s="38"/>
      <c r="AR64" s="41"/>
      <c r="BE64" s="36"/>
    </row>
    <row r="65" spans="2:44" ht="10.2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2"/>
    </row>
    <row r="66" spans="2:44" ht="10.2"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2"/>
    </row>
    <row r="67" spans="2:44" ht="10.2"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2"/>
    </row>
    <row r="68" spans="2:44" ht="10.2"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2"/>
    </row>
    <row r="69" spans="2:44" ht="10.2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2"/>
    </row>
    <row r="70" spans="2:44" ht="10.2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2"/>
    </row>
    <row r="71" spans="2:44" ht="10.2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2"/>
    </row>
    <row r="72" spans="2:44" ht="10.2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2"/>
    </row>
    <row r="73" spans="2:44" ht="10.2"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2"/>
    </row>
    <row r="74" spans="2:44" ht="10.2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2"/>
    </row>
    <row r="75" spans="1:57" s="2" customFormat="1" ht="13.2">
      <c r="A75" s="36"/>
      <c r="B75" s="37"/>
      <c r="C75" s="38"/>
      <c r="D75" s="54" t="s">
        <v>53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4" t="s">
        <v>54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4" t="s">
        <v>53</v>
      </c>
      <c r="AI75" s="40"/>
      <c r="AJ75" s="40"/>
      <c r="AK75" s="40"/>
      <c r="AL75" s="40"/>
      <c r="AM75" s="54" t="s">
        <v>54</v>
      </c>
      <c r="AN75" s="40"/>
      <c r="AO75" s="40"/>
      <c r="AP75" s="38"/>
      <c r="AQ75" s="38"/>
      <c r="AR75" s="41"/>
      <c r="BE75" s="36"/>
    </row>
    <row r="76" spans="1:57" s="2" customFormat="1" ht="10.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1"/>
      <c r="BE76" s="36"/>
    </row>
    <row r="77" spans="1:57" s="2" customFormat="1" ht="6.9" customHeight="1">
      <c r="A77" s="36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41"/>
      <c r="BE77" s="36"/>
    </row>
    <row r="81" spans="1:57" s="2" customFormat="1" ht="6.9" customHeight="1">
      <c r="A81" s="36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41"/>
      <c r="BE81" s="36"/>
    </row>
    <row r="82" spans="1:57" s="2" customFormat="1" ht="24.9" customHeight="1">
      <c r="A82" s="36"/>
      <c r="B82" s="37"/>
      <c r="C82" s="25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1"/>
      <c r="BE82" s="36"/>
    </row>
    <row r="83" spans="1:57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1"/>
      <c r="BE83" s="36"/>
    </row>
    <row r="84" spans="2:44" s="4" customFormat="1" ht="12" customHeight="1">
      <c r="B84" s="60"/>
      <c r="C84" s="31" t="s">
        <v>13</v>
      </c>
      <c r="D84" s="61"/>
      <c r="E84" s="61"/>
      <c r="F84" s="61"/>
      <c r="G84" s="61"/>
      <c r="H84" s="61"/>
      <c r="I84" s="61"/>
      <c r="J84" s="61"/>
      <c r="K84" s="61"/>
      <c r="L84" s="61" t="str">
        <f>K5</f>
        <v>1037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</row>
    <row r="85" spans="2:44" s="5" customFormat="1" ht="36.9" customHeight="1">
      <c r="B85" s="63"/>
      <c r="C85" s="64" t="s">
        <v>16</v>
      </c>
      <c r="D85" s="65"/>
      <c r="E85" s="65"/>
      <c r="F85" s="65"/>
      <c r="G85" s="65"/>
      <c r="H85" s="65"/>
      <c r="I85" s="65"/>
      <c r="J85" s="65"/>
      <c r="K85" s="65"/>
      <c r="L85" s="293" t="str">
        <f>K6</f>
        <v>Rekonstrukce komunikace, parkovacích ploch a chodníku ulice Šafaříkova v Sezimově Ústí</v>
      </c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65"/>
      <c r="AQ85" s="65"/>
      <c r="AR85" s="66"/>
    </row>
    <row r="86" spans="1:57" s="2" customFormat="1" ht="6.9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1"/>
      <c r="BE86" s="36"/>
    </row>
    <row r="87" spans="1:57" s="2" customFormat="1" ht="12" customHeight="1">
      <c r="A87" s="36"/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67" t="str">
        <f>IF(K8="","",K8)</f>
        <v>Sezimovo Ústí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295" t="str">
        <f>IF(AN8="","",AN8)</f>
        <v>21. 7. 2020</v>
      </c>
      <c r="AN87" s="295"/>
      <c r="AO87" s="38"/>
      <c r="AP87" s="38"/>
      <c r="AQ87" s="38"/>
      <c r="AR87" s="41"/>
      <c r="BE87" s="36"/>
    </row>
    <row r="88" spans="1:57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1"/>
      <c r="BE88" s="36"/>
    </row>
    <row r="89" spans="1:57" s="2" customFormat="1" ht="15.15" customHeight="1">
      <c r="A89" s="36"/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1" t="str">
        <f>IF(E11="","",E11)</f>
        <v>Město Sezimovo Ústí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31</v>
      </c>
      <c r="AJ89" s="38"/>
      <c r="AK89" s="38"/>
      <c r="AL89" s="38"/>
      <c r="AM89" s="296" t="str">
        <f>IF(E17="","",E17)</f>
        <v>WAY project s.r.o.</v>
      </c>
      <c r="AN89" s="297"/>
      <c r="AO89" s="297"/>
      <c r="AP89" s="297"/>
      <c r="AQ89" s="38"/>
      <c r="AR89" s="41"/>
      <c r="AS89" s="298" t="s">
        <v>58</v>
      </c>
      <c r="AT89" s="299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6"/>
    </row>
    <row r="90" spans="1:57" s="2" customFormat="1" ht="15.15" customHeight="1">
      <c r="A90" s="36"/>
      <c r="B90" s="37"/>
      <c r="C90" s="31" t="s">
        <v>29</v>
      </c>
      <c r="D90" s="38"/>
      <c r="E90" s="38"/>
      <c r="F90" s="38"/>
      <c r="G90" s="38"/>
      <c r="H90" s="38"/>
      <c r="I90" s="38"/>
      <c r="J90" s="38"/>
      <c r="K90" s="38"/>
      <c r="L90" s="61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35</v>
      </c>
      <c r="AJ90" s="38"/>
      <c r="AK90" s="38"/>
      <c r="AL90" s="38"/>
      <c r="AM90" s="296" t="str">
        <f>IF(E20="","",E20)</f>
        <v xml:space="preserve"> </v>
      </c>
      <c r="AN90" s="297"/>
      <c r="AO90" s="297"/>
      <c r="AP90" s="297"/>
      <c r="AQ90" s="38"/>
      <c r="AR90" s="41"/>
      <c r="AS90" s="300"/>
      <c r="AT90" s="301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1"/>
      <c r="AS91" s="302"/>
      <c r="AT91" s="303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6"/>
    </row>
    <row r="92" spans="1:57" s="2" customFormat="1" ht="29.25" customHeight="1">
      <c r="A92" s="36"/>
      <c r="B92" s="37"/>
      <c r="C92" s="304" t="s">
        <v>59</v>
      </c>
      <c r="D92" s="305"/>
      <c r="E92" s="305"/>
      <c r="F92" s="305"/>
      <c r="G92" s="305"/>
      <c r="H92" s="75"/>
      <c r="I92" s="307" t="s">
        <v>60</v>
      </c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6" t="s">
        <v>61</v>
      </c>
      <c r="AH92" s="305"/>
      <c r="AI92" s="305"/>
      <c r="AJ92" s="305"/>
      <c r="AK92" s="305"/>
      <c r="AL92" s="305"/>
      <c r="AM92" s="305"/>
      <c r="AN92" s="307" t="s">
        <v>62</v>
      </c>
      <c r="AO92" s="305"/>
      <c r="AP92" s="308"/>
      <c r="AQ92" s="76" t="s">
        <v>63</v>
      </c>
      <c r="AR92" s="41"/>
      <c r="AS92" s="77" t="s">
        <v>64</v>
      </c>
      <c r="AT92" s="78" t="s">
        <v>65</v>
      </c>
      <c r="AU92" s="78" t="s">
        <v>66</v>
      </c>
      <c r="AV92" s="78" t="s">
        <v>67</v>
      </c>
      <c r="AW92" s="78" t="s">
        <v>68</v>
      </c>
      <c r="AX92" s="78" t="s">
        <v>69</v>
      </c>
      <c r="AY92" s="78" t="s">
        <v>70</v>
      </c>
      <c r="AZ92" s="78" t="s">
        <v>71</v>
      </c>
      <c r="BA92" s="78" t="s">
        <v>72</v>
      </c>
      <c r="BB92" s="78" t="s">
        <v>73</v>
      </c>
      <c r="BC92" s="78" t="s">
        <v>74</v>
      </c>
      <c r="BD92" s="79" t="s">
        <v>75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1"/>
      <c r="AS93" s="80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2"/>
      <c r="BE93" s="36"/>
    </row>
    <row r="94" spans="2:90" s="6" customFormat="1" ht="32.4" customHeight="1">
      <c r="B94" s="83"/>
      <c r="C94" s="84" t="s">
        <v>76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312">
        <f>ROUND(SUM(AG95:AG99),2)</f>
        <v>0</v>
      </c>
      <c r="AH94" s="312"/>
      <c r="AI94" s="312"/>
      <c r="AJ94" s="312"/>
      <c r="AK94" s="312"/>
      <c r="AL94" s="312"/>
      <c r="AM94" s="312"/>
      <c r="AN94" s="313">
        <f aca="true" t="shared" si="0" ref="AN94:AN99">SUM(AG94,AT94)</f>
        <v>0</v>
      </c>
      <c r="AO94" s="313"/>
      <c r="AP94" s="313"/>
      <c r="AQ94" s="87" t="s">
        <v>1</v>
      </c>
      <c r="AR94" s="88"/>
      <c r="AS94" s="89">
        <f>ROUND(SUM(AS95:AS99),2)</f>
        <v>0</v>
      </c>
      <c r="AT94" s="90">
        <f aca="true" t="shared" si="1" ref="AT94:AT99">ROUND(SUM(AV94:AW94),2)</f>
        <v>0</v>
      </c>
      <c r="AU94" s="91">
        <f>ROUND(SUM(AU95:AU99),5)</f>
        <v>0</v>
      </c>
      <c r="AV94" s="90">
        <f>ROUND(AZ94*L29,2)</f>
        <v>0</v>
      </c>
      <c r="AW94" s="90">
        <f>ROUND(BA94*L30,2)</f>
        <v>0</v>
      </c>
      <c r="AX94" s="90">
        <f>ROUND(BB94*L29,2)</f>
        <v>0</v>
      </c>
      <c r="AY94" s="90">
        <f>ROUND(BC94*L30,2)</f>
        <v>0</v>
      </c>
      <c r="AZ94" s="90">
        <f>ROUND(SUM(AZ95:AZ99),2)</f>
        <v>0</v>
      </c>
      <c r="BA94" s="90">
        <f>ROUND(SUM(BA95:BA99),2)</f>
        <v>0</v>
      </c>
      <c r="BB94" s="90">
        <f>ROUND(SUM(BB95:BB99),2)</f>
        <v>0</v>
      </c>
      <c r="BC94" s="90">
        <f>ROUND(SUM(BC95:BC99),2)</f>
        <v>0</v>
      </c>
      <c r="BD94" s="92">
        <f>ROUND(SUM(BD95:BD99),2)</f>
        <v>0</v>
      </c>
      <c r="BS94" s="93" t="s">
        <v>77</v>
      </c>
      <c r="BT94" s="93" t="s">
        <v>78</v>
      </c>
      <c r="BU94" s="94" t="s">
        <v>79</v>
      </c>
      <c r="BV94" s="93" t="s">
        <v>80</v>
      </c>
      <c r="BW94" s="93" t="s">
        <v>5</v>
      </c>
      <c r="BX94" s="93" t="s">
        <v>81</v>
      </c>
      <c r="CL94" s="93" t="s">
        <v>1</v>
      </c>
    </row>
    <row r="95" spans="1:91" s="7" customFormat="1" ht="16.5" customHeight="1">
      <c r="A95" s="95" t="s">
        <v>82</v>
      </c>
      <c r="B95" s="96"/>
      <c r="C95" s="97"/>
      <c r="D95" s="309" t="s">
        <v>83</v>
      </c>
      <c r="E95" s="309"/>
      <c r="F95" s="309"/>
      <c r="G95" s="309"/>
      <c r="H95" s="309"/>
      <c r="I95" s="98"/>
      <c r="J95" s="309" t="s">
        <v>84</v>
      </c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10">
        <f>'02 - Ostatní a vedlejší n...'!J30</f>
        <v>0</v>
      </c>
      <c r="AH95" s="311"/>
      <c r="AI95" s="311"/>
      <c r="AJ95" s="311"/>
      <c r="AK95" s="311"/>
      <c r="AL95" s="311"/>
      <c r="AM95" s="311"/>
      <c r="AN95" s="310">
        <f t="shared" si="0"/>
        <v>0</v>
      </c>
      <c r="AO95" s="311"/>
      <c r="AP95" s="311"/>
      <c r="AQ95" s="99" t="s">
        <v>85</v>
      </c>
      <c r="AR95" s="100"/>
      <c r="AS95" s="101">
        <v>0</v>
      </c>
      <c r="AT95" s="102">
        <f t="shared" si="1"/>
        <v>0</v>
      </c>
      <c r="AU95" s="103">
        <f>'02 - Ostatní a vedlejší n...'!P117</f>
        <v>0</v>
      </c>
      <c r="AV95" s="102">
        <f>'02 - Ostatní a vedlejší n...'!J33</f>
        <v>0</v>
      </c>
      <c r="AW95" s="102">
        <f>'02 - Ostatní a vedlejší n...'!J34</f>
        <v>0</v>
      </c>
      <c r="AX95" s="102">
        <f>'02 - Ostatní a vedlejší n...'!J35</f>
        <v>0</v>
      </c>
      <c r="AY95" s="102">
        <f>'02 - Ostatní a vedlejší n...'!J36</f>
        <v>0</v>
      </c>
      <c r="AZ95" s="102">
        <f>'02 - Ostatní a vedlejší n...'!F33</f>
        <v>0</v>
      </c>
      <c r="BA95" s="102">
        <f>'02 - Ostatní a vedlejší n...'!F34</f>
        <v>0</v>
      </c>
      <c r="BB95" s="102">
        <f>'02 - Ostatní a vedlejší n...'!F35</f>
        <v>0</v>
      </c>
      <c r="BC95" s="102">
        <f>'02 - Ostatní a vedlejší n...'!F36</f>
        <v>0</v>
      </c>
      <c r="BD95" s="104">
        <f>'02 - Ostatní a vedlejší n...'!F37</f>
        <v>0</v>
      </c>
      <c r="BT95" s="105" t="s">
        <v>86</v>
      </c>
      <c r="BV95" s="105" t="s">
        <v>80</v>
      </c>
      <c r="BW95" s="105" t="s">
        <v>87</v>
      </c>
      <c r="BX95" s="105" t="s">
        <v>5</v>
      </c>
      <c r="CL95" s="105" t="s">
        <v>1</v>
      </c>
      <c r="CM95" s="105" t="s">
        <v>88</v>
      </c>
    </row>
    <row r="96" spans="1:91" s="7" customFormat="1" ht="16.5" customHeight="1">
      <c r="A96" s="95" t="s">
        <v>82</v>
      </c>
      <c r="B96" s="96"/>
      <c r="C96" s="97"/>
      <c r="D96" s="309" t="s">
        <v>89</v>
      </c>
      <c r="E96" s="309"/>
      <c r="F96" s="309"/>
      <c r="G96" s="309"/>
      <c r="H96" s="309"/>
      <c r="I96" s="98"/>
      <c r="J96" s="309" t="s">
        <v>90</v>
      </c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10">
        <f>'101 - Pozemní komunikace'!J30</f>
        <v>0</v>
      </c>
      <c r="AH96" s="311"/>
      <c r="AI96" s="311"/>
      <c r="AJ96" s="311"/>
      <c r="AK96" s="311"/>
      <c r="AL96" s="311"/>
      <c r="AM96" s="311"/>
      <c r="AN96" s="310">
        <f t="shared" si="0"/>
        <v>0</v>
      </c>
      <c r="AO96" s="311"/>
      <c r="AP96" s="311"/>
      <c r="AQ96" s="99" t="s">
        <v>85</v>
      </c>
      <c r="AR96" s="100"/>
      <c r="AS96" s="101">
        <v>0</v>
      </c>
      <c r="AT96" s="102">
        <f t="shared" si="1"/>
        <v>0</v>
      </c>
      <c r="AU96" s="103">
        <f>'101 - Pozemní komunikace'!P127</f>
        <v>0</v>
      </c>
      <c r="AV96" s="102">
        <f>'101 - Pozemní komunikace'!J33</f>
        <v>0</v>
      </c>
      <c r="AW96" s="102">
        <f>'101 - Pozemní komunikace'!J34</f>
        <v>0</v>
      </c>
      <c r="AX96" s="102">
        <f>'101 - Pozemní komunikace'!J35</f>
        <v>0</v>
      </c>
      <c r="AY96" s="102">
        <f>'101 - Pozemní komunikace'!J36</f>
        <v>0</v>
      </c>
      <c r="AZ96" s="102">
        <f>'101 - Pozemní komunikace'!F33</f>
        <v>0</v>
      </c>
      <c r="BA96" s="102">
        <f>'101 - Pozemní komunikace'!F34</f>
        <v>0</v>
      </c>
      <c r="BB96" s="102">
        <f>'101 - Pozemní komunikace'!F35</f>
        <v>0</v>
      </c>
      <c r="BC96" s="102">
        <f>'101 - Pozemní komunikace'!F36</f>
        <v>0</v>
      </c>
      <c r="BD96" s="104">
        <f>'101 - Pozemní komunikace'!F37</f>
        <v>0</v>
      </c>
      <c r="BT96" s="105" t="s">
        <v>86</v>
      </c>
      <c r="BV96" s="105" t="s">
        <v>80</v>
      </c>
      <c r="BW96" s="105" t="s">
        <v>91</v>
      </c>
      <c r="BX96" s="105" t="s">
        <v>5</v>
      </c>
      <c r="CL96" s="105" t="s">
        <v>92</v>
      </c>
      <c r="CM96" s="105" t="s">
        <v>88</v>
      </c>
    </row>
    <row r="97" spans="1:91" s="7" customFormat="1" ht="16.5" customHeight="1">
      <c r="A97" s="95" t="s">
        <v>82</v>
      </c>
      <c r="B97" s="96"/>
      <c r="C97" s="97"/>
      <c r="D97" s="309" t="s">
        <v>93</v>
      </c>
      <c r="E97" s="309"/>
      <c r="F97" s="309"/>
      <c r="G97" s="309"/>
      <c r="H97" s="309"/>
      <c r="I97" s="98"/>
      <c r="J97" s="309" t="s">
        <v>94</v>
      </c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310">
        <f>'301 - Dešťová kanalizace'!J30</f>
        <v>0</v>
      </c>
      <c r="AH97" s="311"/>
      <c r="AI97" s="311"/>
      <c r="AJ97" s="311"/>
      <c r="AK97" s="311"/>
      <c r="AL97" s="311"/>
      <c r="AM97" s="311"/>
      <c r="AN97" s="310">
        <f t="shared" si="0"/>
        <v>0</v>
      </c>
      <c r="AO97" s="311"/>
      <c r="AP97" s="311"/>
      <c r="AQ97" s="99" t="s">
        <v>85</v>
      </c>
      <c r="AR97" s="100"/>
      <c r="AS97" s="101">
        <v>0</v>
      </c>
      <c r="AT97" s="102">
        <f t="shared" si="1"/>
        <v>0</v>
      </c>
      <c r="AU97" s="103">
        <f>'301 - Dešťová kanalizace'!P122</f>
        <v>0</v>
      </c>
      <c r="AV97" s="102">
        <f>'301 - Dešťová kanalizace'!J33</f>
        <v>0</v>
      </c>
      <c r="AW97" s="102">
        <f>'301 - Dešťová kanalizace'!J34</f>
        <v>0</v>
      </c>
      <c r="AX97" s="102">
        <f>'301 - Dešťová kanalizace'!J35</f>
        <v>0</v>
      </c>
      <c r="AY97" s="102">
        <f>'301 - Dešťová kanalizace'!J36</f>
        <v>0</v>
      </c>
      <c r="AZ97" s="102">
        <f>'301 - Dešťová kanalizace'!F33</f>
        <v>0</v>
      </c>
      <c r="BA97" s="102">
        <f>'301 - Dešťová kanalizace'!F34</f>
        <v>0</v>
      </c>
      <c r="BB97" s="102">
        <f>'301 - Dešťová kanalizace'!F35</f>
        <v>0</v>
      </c>
      <c r="BC97" s="102">
        <f>'301 - Dešťová kanalizace'!F36</f>
        <v>0</v>
      </c>
      <c r="BD97" s="104">
        <f>'301 - Dešťová kanalizace'!F37</f>
        <v>0</v>
      </c>
      <c r="BT97" s="105" t="s">
        <v>86</v>
      </c>
      <c r="BV97" s="105" t="s">
        <v>80</v>
      </c>
      <c r="BW97" s="105" t="s">
        <v>95</v>
      </c>
      <c r="BX97" s="105" t="s">
        <v>5</v>
      </c>
      <c r="CL97" s="105" t="s">
        <v>96</v>
      </c>
      <c r="CM97" s="105" t="s">
        <v>88</v>
      </c>
    </row>
    <row r="98" spans="1:91" s="7" customFormat="1" ht="16.5" customHeight="1">
      <c r="A98" s="95" t="s">
        <v>82</v>
      </c>
      <c r="B98" s="96"/>
      <c r="C98" s="97"/>
      <c r="D98" s="309" t="s">
        <v>97</v>
      </c>
      <c r="E98" s="309"/>
      <c r="F98" s="309"/>
      <c r="G98" s="309"/>
      <c r="H98" s="309"/>
      <c r="I98" s="98"/>
      <c r="J98" s="309" t="s">
        <v>98</v>
      </c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09"/>
      <c r="AG98" s="310">
        <f>'302 - Přípojky dešťové ka...'!J30</f>
        <v>0</v>
      </c>
      <c r="AH98" s="311"/>
      <c r="AI98" s="311"/>
      <c r="AJ98" s="311"/>
      <c r="AK98" s="311"/>
      <c r="AL98" s="311"/>
      <c r="AM98" s="311"/>
      <c r="AN98" s="310">
        <f t="shared" si="0"/>
        <v>0</v>
      </c>
      <c r="AO98" s="311"/>
      <c r="AP98" s="311"/>
      <c r="AQ98" s="99" t="s">
        <v>85</v>
      </c>
      <c r="AR98" s="100"/>
      <c r="AS98" s="101">
        <v>0</v>
      </c>
      <c r="AT98" s="102">
        <f t="shared" si="1"/>
        <v>0</v>
      </c>
      <c r="AU98" s="103">
        <f>'302 - Přípojky dešťové ka...'!P121</f>
        <v>0</v>
      </c>
      <c r="AV98" s="102">
        <f>'302 - Přípojky dešťové ka...'!J33</f>
        <v>0</v>
      </c>
      <c r="AW98" s="102">
        <f>'302 - Přípojky dešťové ka...'!J34</f>
        <v>0</v>
      </c>
      <c r="AX98" s="102">
        <f>'302 - Přípojky dešťové ka...'!J35</f>
        <v>0</v>
      </c>
      <c r="AY98" s="102">
        <f>'302 - Přípojky dešťové ka...'!J36</f>
        <v>0</v>
      </c>
      <c r="AZ98" s="102">
        <f>'302 - Přípojky dešťové ka...'!F33</f>
        <v>0</v>
      </c>
      <c r="BA98" s="102">
        <f>'302 - Přípojky dešťové ka...'!F34</f>
        <v>0</v>
      </c>
      <c r="BB98" s="102">
        <f>'302 - Přípojky dešťové ka...'!F35</f>
        <v>0</v>
      </c>
      <c r="BC98" s="102">
        <f>'302 - Přípojky dešťové ka...'!F36</f>
        <v>0</v>
      </c>
      <c r="BD98" s="104">
        <f>'302 - Přípojky dešťové ka...'!F37</f>
        <v>0</v>
      </c>
      <c r="BT98" s="105" t="s">
        <v>86</v>
      </c>
      <c r="BV98" s="105" t="s">
        <v>80</v>
      </c>
      <c r="BW98" s="105" t="s">
        <v>99</v>
      </c>
      <c r="BX98" s="105" t="s">
        <v>5</v>
      </c>
      <c r="CL98" s="105" t="s">
        <v>96</v>
      </c>
      <c r="CM98" s="105" t="s">
        <v>88</v>
      </c>
    </row>
    <row r="99" spans="1:91" s="7" customFormat="1" ht="16.5" customHeight="1">
      <c r="A99" s="95" t="s">
        <v>82</v>
      </c>
      <c r="B99" s="96"/>
      <c r="C99" s="97"/>
      <c r="D99" s="309" t="s">
        <v>100</v>
      </c>
      <c r="E99" s="309"/>
      <c r="F99" s="309"/>
      <c r="G99" s="309"/>
      <c r="H99" s="309"/>
      <c r="I99" s="98"/>
      <c r="J99" s="309" t="s">
        <v>101</v>
      </c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  <c r="AG99" s="310">
        <f>'401 - Veřejné osvětlení'!J30</f>
        <v>0</v>
      </c>
      <c r="AH99" s="311"/>
      <c r="AI99" s="311"/>
      <c r="AJ99" s="311"/>
      <c r="AK99" s="311"/>
      <c r="AL99" s="311"/>
      <c r="AM99" s="311"/>
      <c r="AN99" s="310">
        <f t="shared" si="0"/>
        <v>0</v>
      </c>
      <c r="AO99" s="311"/>
      <c r="AP99" s="311"/>
      <c r="AQ99" s="99" t="s">
        <v>85</v>
      </c>
      <c r="AR99" s="100"/>
      <c r="AS99" s="106">
        <v>0</v>
      </c>
      <c r="AT99" s="107">
        <f t="shared" si="1"/>
        <v>0</v>
      </c>
      <c r="AU99" s="108">
        <f>'401 - Veřejné osvětlení'!P123</f>
        <v>0</v>
      </c>
      <c r="AV99" s="107">
        <f>'401 - Veřejné osvětlení'!J33</f>
        <v>0</v>
      </c>
      <c r="AW99" s="107">
        <f>'401 - Veřejné osvětlení'!J34</f>
        <v>0</v>
      </c>
      <c r="AX99" s="107">
        <f>'401 - Veřejné osvětlení'!J35</f>
        <v>0</v>
      </c>
      <c r="AY99" s="107">
        <f>'401 - Veřejné osvětlení'!J36</f>
        <v>0</v>
      </c>
      <c r="AZ99" s="107">
        <f>'401 - Veřejné osvětlení'!F33</f>
        <v>0</v>
      </c>
      <c r="BA99" s="107">
        <f>'401 - Veřejné osvětlení'!F34</f>
        <v>0</v>
      </c>
      <c r="BB99" s="107">
        <f>'401 - Veřejné osvětlení'!F35</f>
        <v>0</v>
      </c>
      <c r="BC99" s="107">
        <f>'401 - Veřejné osvětlení'!F36</f>
        <v>0</v>
      </c>
      <c r="BD99" s="109">
        <f>'401 - Veřejné osvětlení'!F37</f>
        <v>0</v>
      </c>
      <c r="BT99" s="105" t="s">
        <v>86</v>
      </c>
      <c r="BV99" s="105" t="s">
        <v>80</v>
      </c>
      <c r="BW99" s="105" t="s">
        <v>102</v>
      </c>
      <c r="BX99" s="105" t="s">
        <v>5</v>
      </c>
      <c r="CL99" s="105" t="s">
        <v>1</v>
      </c>
      <c r="CM99" s="105" t="s">
        <v>88</v>
      </c>
    </row>
    <row r="100" spans="1:57" s="2" customFormat="1" ht="30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41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s="2" customFormat="1" ht="6.9" customHeight="1">
      <c r="A101" s="36"/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41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</sheetData>
  <sheetProtection algorithmName="SHA-512" hashValue="p5Ykj6J5PQ8iASeXC1OHYhexcJqGir3VG+/umRvmsY5SzelUwIPlOT+4HtQv/RJUurFEmBIKXkpOdJw/WGkWLQ==" saltValue="zUrJGzdRlbylUSlDWpgMj8cn0tPuFg6PbxGmVrJ/CTWdeYuU0/npVNLT3gRT7KGrzjcaVvC6AY3hmbk9ex2pEg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2 - Ostatní a vedlejší n...'!C2" display="/"/>
    <hyperlink ref="A96" location="'101 - Pozemní komunikace'!C2" display="/"/>
    <hyperlink ref="A97" location="'301 - Dešťová kanalizace'!C2" display="/"/>
    <hyperlink ref="A98" location="'302 - Přípojky dešťové ka...'!C2" display="/"/>
    <hyperlink ref="A99" location="'401 - Veřejné osvětlení'!C2" display="/"/>
  </hyperlinks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70" r:id="rId2"/>
  <headerFooter>
    <oddHeader>&amp;R&amp;"Arial CE,Tučná kurzíva"&amp;12
Příloha  č. 2.2 (SÚ)</oddHead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9" t="s">
        <v>87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88</v>
      </c>
    </row>
    <row r="4" spans="2:46" s="1" customFormat="1" ht="24.9" customHeight="1">
      <c r="B4" s="22"/>
      <c r="D4" s="114" t="s">
        <v>103</v>
      </c>
      <c r="I4" s="110"/>
      <c r="L4" s="22"/>
      <c r="M4" s="115" t="s">
        <v>10</v>
      </c>
      <c r="AT4" s="19" t="s">
        <v>4</v>
      </c>
    </row>
    <row r="5" spans="2:12" s="1" customFormat="1" ht="6.9" customHeight="1">
      <c r="B5" s="22"/>
      <c r="I5" s="110"/>
      <c r="L5" s="22"/>
    </row>
    <row r="6" spans="2:12" s="1" customFormat="1" ht="12" customHeight="1">
      <c r="B6" s="22"/>
      <c r="D6" s="116" t="s">
        <v>16</v>
      </c>
      <c r="I6" s="110"/>
      <c r="L6" s="22"/>
    </row>
    <row r="7" spans="2:12" s="1" customFormat="1" ht="16.5" customHeight="1">
      <c r="B7" s="22"/>
      <c r="E7" s="334" t="str">
        <f>'Rekapitulace stavby'!K6</f>
        <v>Rekonstrukce komunikace, parkovacích ploch a chodníku ulice Šafaříkova v Sezimově Ústí</v>
      </c>
      <c r="F7" s="335"/>
      <c r="G7" s="335"/>
      <c r="H7" s="335"/>
      <c r="I7" s="110"/>
      <c r="L7" s="22"/>
    </row>
    <row r="8" spans="1:31" s="2" customFormat="1" ht="12" customHeight="1">
      <c r="A8" s="36"/>
      <c r="B8" s="41"/>
      <c r="C8" s="36"/>
      <c r="D8" s="116" t="s">
        <v>104</v>
      </c>
      <c r="E8" s="36"/>
      <c r="F8" s="36"/>
      <c r="G8" s="36"/>
      <c r="H8" s="36"/>
      <c r="I8" s="117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6" t="s">
        <v>105</v>
      </c>
      <c r="F9" s="337"/>
      <c r="G9" s="337"/>
      <c r="H9" s="337"/>
      <c r="I9" s="117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18" t="s">
        <v>1</v>
      </c>
      <c r="G11" s="36"/>
      <c r="H11" s="36"/>
      <c r="I11" s="119" t="s">
        <v>19</v>
      </c>
      <c r="J11" s="118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20</v>
      </c>
      <c r="E12" s="36"/>
      <c r="F12" s="118" t="s">
        <v>21</v>
      </c>
      <c r="G12" s="36"/>
      <c r="H12" s="36"/>
      <c r="I12" s="119" t="s">
        <v>22</v>
      </c>
      <c r="J12" s="120" t="str">
        <f>'Rekapitulace stavby'!AN8</f>
        <v>21. 7. 2020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24</v>
      </c>
      <c r="E14" s="36"/>
      <c r="F14" s="36"/>
      <c r="G14" s="36"/>
      <c r="H14" s="36"/>
      <c r="I14" s="119" t="s">
        <v>25</v>
      </c>
      <c r="J14" s="118" t="s">
        <v>26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8" t="s">
        <v>27</v>
      </c>
      <c r="F15" s="36"/>
      <c r="G15" s="36"/>
      <c r="H15" s="36"/>
      <c r="I15" s="119" t="s">
        <v>28</v>
      </c>
      <c r="J15" s="118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29</v>
      </c>
      <c r="E17" s="36"/>
      <c r="F17" s="36"/>
      <c r="G17" s="36"/>
      <c r="H17" s="36"/>
      <c r="I17" s="119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38" t="str">
        <f>'Rekapitulace stavby'!E14</f>
        <v>Vyplň údaj</v>
      </c>
      <c r="F18" s="339"/>
      <c r="G18" s="339"/>
      <c r="H18" s="339"/>
      <c r="I18" s="119" t="s">
        <v>28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31</v>
      </c>
      <c r="E20" s="36"/>
      <c r="F20" s="36"/>
      <c r="G20" s="36"/>
      <c r="H20" s="36"/>
      <c r="I20" s="119" t="s">
        <v>25</v>
      </c>
      <c r="J20" s="118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8" t="s">
        <v>33</v>
      </c>
      <c r="F21" s="36"/>
      <c r="G21" s="36"/>
      <c r="H21" s="36"/>
      <c r="I21" s="119" t="s">
        <v>28</v>
      </c>
      <c r="J21" s="118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35</v>
      </c>
      <c r="E23" s="36"/>
      <c r="F23" s="36"/>
      <c r="G23" s="36"/>
      <c r="H23" s="36"/>
      <c r="I23" s="119" t="s">
        <v>25</v>
      </c>
      <c r="J23" s="118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8" t="str">
        <f>IF('Rekapitulace stavby'!E20="","",'Rekapitulace stavby'!E20)</f>
        <v xml:space="preserve"> </v>
      </c>
      <c r="F24" s="36"/>
      <c r="G24" s="36"/>
      <c r="H24" s="36"/>
      <c r="I24" s="119" t="s">
        <v>28</v>
      </c>
      <c r="J24" s="118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37</v>
      </c>
      <c r="E26" s="36"/>
      <c r="F26" s="36"/>
      <c r="G26" s="36"/>
      <c r="H26" s="36"/>
      <c r="I26" s="117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0" t="s">
        <v>1</v>
      </c>
      <c r="F27" s="340"/>
      <c r="G27" s="340"/>
      <c r="H27" s="340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38</v>
      </c>
      <c r="E30" s="36"/>
      <c r="F30" s="36"/>
      <c r="G30" s="36"/>
      <c r="H30" s="36"/>
      <c r="I30" s="117"/>
      <c r="J30" s="128">
        <f>ROUND(J117,2)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40</v>
      </c>
      <c r="G32" s="36"/>
      <c r="H32" s="36"/>
      <c r="I32" s="130" t="s">
        <v>39</v>
      </c>
      <c r="J32" s="129" t="s">
        <v>41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42</v>
      </c>
      <c r="E33" s="116" t="s">
        <v>43</v>
      </c>
      <c r="F33" s="132">
        <f>ROUND((SUM(BE117:BE159)),2)</f>
        <v>0</v>
      </c>
      <c r="G33" s="36"/>
      <c r="H33" s="36"/>
      <c r="I33" s="133">
        <v>0.21</v>
      </c>
      <c r="J33" s="132">
        <f>ROUND(((SUM(BE117:BE159))*I33),2)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44</v>
      </c>
      <c r="F34" s="132">
        <f>ROUND((SUM(BF117:BF159)),2)</f>
        <v>0</v>
      </c>
      <c r="G34" s="36"/>
      <c r="H34" s="36"/>
      <c r="I34" s="133">
        <v>0.15</v>
      </c>
      <c r="J34" s="132">
        <f>ROUND(((SUM(BF117:BF159))*I34),2)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45</v>
      </c>
      <c r="F35" s="132">
        <f>ROUND((SUM(BG117:BG159)),2)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46</v>
      </c>
      <c r="F36" s="132">
        <f>ROUND((SUM(BH117:BH159)),2)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47</v>
      </c>
      <c r="F37" s="132">
        <f>ROUND((SUM(BI117:BI159)),2)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48</v>
      </c>
      <c r="E39" s="136"/>
      <c r="F39" s="136"/>
      <c r="G39" s="137" t="s">
        <v>49</v>
      </c>
      <c r="H39" s="138" t="s">
        <v>50</v>
      </c>
      <c r="I39" s="139"/>
      <c r="J39" s="140">
        <f>SUM(J30:J37)</f>
        <v>0</v>
      </c>
      <c r="K39" s="14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2"/>
      <c r="I41" s="110"/>
      <c r="L41" s="22"/>
    </row>
    <row r="42" spans="2:12" s="1" customFormat="1" ht="14.4" customHeight="1">
      <c r="B42" s="22"/>
      <c r="I42" s="110"/>
      <c r="L42" s="22"/>
    </row>
    <row r="43" spans="2:12" s="1" customFormat="1" ht="14.4" customHeight="1">
      <c r="B43" s="22"/>
      <c r="I43" s="110"/>
      <c r="L43" s="22"/>
    </row>
    <row r="44" spans="2:12" s="1" customFormat="1" ht="14.4" customHeight="1">
      <c r="B44" s="22"/>
      <c r="I44" s="110"/>
      <c r="L44" s="22"/>
    </row>
    <row r="45" spans="2:12" s="1" customFormat="1" ht="14.4" customHeight="1">
      <c r="B45" s="22"/>
      <c r="I45" s="110"/>
      <c r="L45" s="22"/>
    </row>
    <row r="46" spans="2:12" s="1" customFormat="1" ht="14.4" customHeight="1">
      <c r="B46" s="22"/>
      <c r="I46" s="110"/>
      <c r="L46" s="22"/>
    </row>
    <row r="47" spans="2:12" s="1" customFormat="1" ht="14.4" customHeight="1">
      <c r="B47" s="22"/>
      <c r="I47" s="110"/>
      <c r="L47" s="22"/>
    </row>
    <row r="48" spans="2:12" s="1" customFormat="1" ht="14.4" customHeight="1">
      <c r="B48" s="22"/>
      <c r="I48" s="110"/>
      <c r="L48" s="22"/>
    </row>
    <row r="49" spans="2:12" s="1" customFormat="1" ht="14.4" customHeight="1">
      <c r="B49" s="22"/>
      <c r="I49" s="110"/>
      <c r="L49" s="22"/>
    </row>
    <row r="50" spans="2:12" s="2" customFormat="1" ht="14.4" customHeight="1">
      <c r="B50" s="53"/>
      <c r="D50" s="142" t="s">
        <v>51</v>
      </c>
      <c r="E50" s="143"/>
      <c r="F50" s="143"/>
      <c r="G50" s="142" t="s">
        <v>52</v>
      </c>
      <c r="H50" s="143"/>
      <c r="I50" s="144"/>
      <c r="J50" s="143"/>
      <c r="K50" s="143"/>
      <c r="L50" s="53"/>
    </row>
    <row r="51" spans="2:12" ht="10.2">
      <c r="B51" s="22"/>
      <c r="L51" s="22"/>
    </row>
    <row r="52" spans="2:12" ht="10.2">
      <c r="B52" s="22"/>
      <c r="L52" s="22"/>
    </row>
    <row r="53" spans="2:12" ht="10.2">
      <c r="B53" s="22"/>
      <c r="L53" s="22"/>
    </row>
    <row r="54" spans="2:12" ht="10.2">
      <c r="B54" s="22"/>
      <c r="L54" s="22"/>
    </row>
    <row r="55" spans="2:12" ht="10.2">
      <c r="B55" s="22"/>
      <c r="L55" s="22"/>
    </row>
    <row r="56" spans="2:12" ht="10.2">
      <c r="B56" s="22"/>
      <c r="L56" s="22"/>
    </row>
    <row r="57" spans="2:12" ht="10.2">
      <c r="B57" s="22"/>
      <c r="L57" s="22"/>
    </row>
    <row r="58" spans="2:12" ht="10.2">
      <c r="B58" s="22"/>
      <c r="L58" s="22"/>
    </row>
    <row r="59" spans="2:12" ht="10.2">
      <c r="B59" s="22"/>
      <c r="L59" s="22"/>
    </row>
    <row r="60" spans="2:12" ht="10.2">
      <c r="B60" s="22"/>
      <c r="L60" s="22"/>
    </row>
    <row r="61" spans="1:31" s="2" customFormat="1" ht="13.2">
      <c r="A61" s="36"/>
      <c r="B61" s="41"/>
      <c r="C61" s="36"/>
      <c r="D61" s="145" t="s">
        <v>53</v>
      </c>
      <c r="E61" s="146"/>
      <c r="F61" s="147" t="s">
        <v>54</v>
      </c>
      <c r="G61" s="145" t="s">
        <v>53</v>
      </c>
      <c r="H61" s="146"/>
      <c r="I61" s="148"/>
      <c r="J61" s="149" t="s">
        <v>54</v>
      </c>
      <c r="K61" s="146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0.2">
      <c r="B62" s="22"/>
      <c r="L62" s="22"/>
    </row>
    <row r="63" spans="2:12" ht="10.2">
      <c r="B63" s="22"/>
      <c r="L63" s="22"/>
    </row>
    <row r="64" spans="2:12" ht="10.2">
      <c r="B64" s="22"/>
      <c r="L64" s="22"/>
    </row>
    <row r="65" spans="1:31" s="2" customFormat="1" ht="13.2">
      <c r="A65" s="36"/>
      <c r="B65" s="41"/>
      <c r="C65" s="36"/>
      <c r="D65" s="142" t="s">
        <v>55</v>
      </c>
      <c r="E65" s="150"/>
      <c r="F65" s="150"/>
      <c r="G65" s="142" t="s">
        <v>56</v>
      </c>
      <c r="H65" s="150"/>
      <c r="I65" s="151"/>
      <c r="J65" s="150"/>
      <c r="K65" s="15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0.2">
      <c r="B66" s="22"/>
      <c r="L66" s="22"/>
    </row>
    <row r="67" spans="2:12" ht="10.2">
      <c r="B67" s="22"/>
      <c r="L67" s="22"/>
    </row>
    <row r="68" spans="2:12" ht="10.2">
      <c r="B68" s="22"/>
      <c r="L68" s="22"/>
    </row>
    <row r="69" spans="2:12" ht="10.2">
      <c r="B69" s="22"/>
      <c r="L69" s="22"/>
    </row>
    <row r="70" spans="2:12" ht="10.2">
      <c r="B70" s="22"/>
      <c r="L70" s="22"/>
    </row>
    <row r="71" spans="2:12" ht="10.2">
      <c r="B71" s="22"/>
      <c r="L71" s="22"/>
    </row>
    <row r="72" spans="2:12" ht="10.2">
      <c r="B72" s="22"/>
      <c r="L72" s="22"/>
    </row>
    <row r="73" spans="2:12" ht="10.2">
      <c r="B73" s="22"/>
      <c r="L73" s="22"/>
    </row>
    <row r="74" spans="2:12" ht="10.2">
      <c r="B74" s="22"/>
      <c r="L74" s="22"/>
    </row>
    <row r="75" spans="2:12" ht="10.2">
      <c r="B75" s="22"/>
      <c r="L75" s="22"/>
    </row>
    <row r="76" spans="1:31" s="2" customFormat="1" ht="13.2">
      <c r="A76" s="36"/>
      <c r="B76" s="41"/>
      <c r="C76" s="36"/>
      <c r="D76" s="145" t="s">
        <v>53</v>
      </c>
      <c r="E76" s="146"/>
      <c r="F76" s="147" t="s">
        <v>54</v>
      </c>
      <c r="G76" s="145" t="s">
        <v>53</v>
      </c>
      <c r="H76" s="146"/>
      <c r="I76" s="148"/>
      <c r="J76" s="149" t="s">
        <v>54</v>
      </c>
      <c r="K76" s="146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52"/>
      <c r="C77" s="153"/>
      <c r="D77" s="153"/>
      <c r="E77" s="153"/>
      <c r="F77" s="153"/>
      <c r="G77" s="153"/>
      <c r="H77" s="153"/>
      <c r="I77" s="154"/>
      <c r="J77" s="153"/>
      <c r="K77" s="153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" customHeight="1">
      <c r="A81" s="36"/>
      <c r="B81" s="155"/>
      <c r="C81" s="156"/>
      <c r="D81" s="156"/>
      <c r="E81" s="156"/>
      <c r="F81" s="156"/>
      <c r="G81" s="156"/>
      <c r="H81" s="156"/>
      <c r="I81" s="157"/>
      <c r="J81" s="156"/>
      <c r="K81" s="156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" customHeight="1">
      <c r="A82" s="36"/>
      <c r="B82" s="37"/>
      <c r="C82" s="25" t="s">
        <v>106</v>
      </c>
      <c r="D82" s="38"/>
      <c r="E82" s="38"/>
      <c r="F82" s="38"/>
      <c r="G82" s="38"/>
      <c r="H82" s="38"/>
      <c r="I82" s="117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17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41" t="str">
        <f>E7</f>
        <v>Rekonstrukce komunikace, parkovacích ploch a chodníku ulice Šafaříkova v Sezimově Ústí</v>
      </c>
      <c r="F85" s="342"/>
      <c r="G85" s="342"/>
      <c r="H85" s="342"/>
      <c r="I85" s="117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104</v>
      </c>
      <c r="D86" s="38"/>
      <c r="E86" s="38"/>
      <c r="F86" s="38"/>
      <c r="G86" s="38"/>
      <c r="H86" s="38"/>
      <c r="I86" s="117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293" t="str">
        <f>E9</f>
        <v>02 - Ostatní a vedlejší náklady</v>
      </c>
      <c r="F87" s="343"/>
      <c r="G87" s="343"/>
      <c r="H87" s="343"/>
      <c r="I87" s="117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117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>Sezimovo Ústí</v>
      </c>
      <c r="G89" s="38"/>
      <c r="H89" s="38"/>
      <c r="I89" s="119" t="s">
        <v>22</v>
      </c>
      <c r="J89" s="68" t="str">
        <f>IF(J12="","",J12)</f>
        <v>21. 7. 2020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" customHeight="1">
      <c r="A90" s="36"/>
      <c r="B90" s="37"/>
      <c r="C90" s="38"/>
      <c r="D90" s="38"/>
      <c r="E90" s="38"/>
      <c r="F90" s="38"/>
      <c r="G90" s="38"/>
      <c r="H90" s="38"/>
      <c r="I90" s="117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1" t="s">
        <v>24</v>
      </c>
      <c r="D91" s="38"/>
      <c r="E91" s="38"/>
      <c r="F91" s="29" t="str">
        <f>E15</f>
        <v>Město Sezimovo Ústí</v>
      </c>
      <c r="G91" s="38"/>
      <c r="H91" s="38"/>
      <c r="I91" s="119" t="s">
        <v>31</v>
      </c>
      <c r="J91" s="34" t="str">
        <f>E21</f>
        <v>WAY project s.r.o.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1" t="s">
        <v>29</v>
      </c>
      <c r="D92" s="38"/>
      <c r="E92" s="38"/>
      <c r="F92" s="29" t="str">
        <f>IF(E18="","",E18)</f>
        <v>Vyplň údaj</v>
      </c>
      <c r="G92" s="38"/>
      <c r="H92" s="38"/>
      <c r="I92" s="119" t="s">
        <v>35</v>
      </c>
      <c r="J92" s="34" t="str">
        <f>E24</f>
        <v xml:space="preserve"> 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17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58" t="s">
        <v>107</v>
      </c>
      <c r="D94" s="159"/>
      <c r="E94" s="159"/>
      <c r="F94" s="159"/>
      <c r="G94" s="159"/>
      <c r="H94" s="159"/>
      <c r="I94" s="160"/>
      <c r="J94" s="161" t="s">
        <v>108</v>
      </c>
      <c r="K94" s="159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17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62" t="s">
        <v>109</v>
      </c>
      <c r="D96" s="38"/>
      <c r="E96" s="38"/>
      <c r="F96" s="38"/>
      <c r="G96" s="38"/>
      <c r="H96" s="38"/>
      <c r="I96" s="117"/>
      <c r="J96" s="86">
        <f>J117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110</v>
      </c>
    </row>
    <row r="97" spans="2:12" s="9" customFormat="1" ht="24.9" customHeight="1">
      <c r="B97" s="163"/>
      <c r="C97" s="164"/>
      <c r="D97" s="165" t="s">
        <v>111</v>
      </c>
      <c r="E97" s="166"/>
      <c r="F97" s="166"/>
      <c r="G97" s="166"/>
      <c r="H97" s="166"/>
      <c r="I97" s="167"/>
      <c r="J97" s="168">
        <f>J118</f>
        <v>0</v>
      </c>
      <c r="K97" s="164"/>
      <c r="L97" s="169"/>
    </row>
    <row r="98" spans="1:31" s="2" customFormat="1" ht="21.75" customHeight="1">
      <c r="A98" s="36"/>
      <c r="B98" s="37"/>
      <c r="C98" s="38"/>
      <c r="D98" s="38"/>
      <c r="E98" s="38"/>
      <c r="F98" s="38"/>
      <c r="G98" s="38"/>
      <c r="H98" s="38"/>
      <c r="I98" s="117"/>
      <c r="J98" s="38"/>
      <c r="K98" s="38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" customHeight="1">
      <c r="A99" s="36"/>
      <c r="B99" s="56"/>
      <c r="C99" s="57"/>
      <c r="D99" s="57"/>
      <c r="E99" s="57"/>
      <c r="F99" s="57"/>
      <c r="G99" s="57"/>
      <c r="H99" s="57"/>
      <c r="I99" s="154"/>
      <c r="J99" s="57"/>
      <c r="K99" s="57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3" spans="1:31" s="2" customFormat="1" ht="6.9" customHeight="1">
      <c r="A103" s="36"/>
      <c r="B103" s="58"/>
      <c r="C103" s="59"/>
      <c r="D103" s="59"/>
      <c r="E103" s="59"/>
      <c r="F103" s="59"/>
      <c r="G103" s="59"/>
      <c r="H103" s="59"/>
      <c r="I103" s="157"/>
      <c r="J103" s="59"/>
      <c r="K103" s="59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24.9" customHeight="1">
      <c r="A104" s="36"/>
      <c r="B104" s="37"/>
      <c r="C104" s="25" t="s">
        <v>112</v>
      </c>
      <c r="D104" s="38"/>
      <c r="E104" s="38"/>
      <c r="F104" s="38"/>
      <c r="G104" s="38"/>
      <c r="H104" s="38"/>
      <c r="I104" s="117"/>
      <c r="J104" s="38"/>
      <c r="K104" s="38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" customHeight="1">
      <c r="A105" s="36"/>
      <c r="B105" s="37"/>
      <c r="C105" s="38"/>
      <c r="D105" s="38"/>
      <c r="E105" s="38"/>
      <c r="F105" s="38"/>
      <c r="G105" s="38"/>
      <c r="H105" s="38"/>
      <c r="I105" s="117"/>
      <c r="J105" s="38"/>
      <c r="K105" s="38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2" customHeight="1">
      <c r="A106" s="36"/>
      <c r="B106" s="37"/>
      <c r="C106" s="31" t="s">
        <v>16</v>
      </c>
      <c r="D106" s="38"/>
      <c r="E106" s="38"/>
      <c r="F106" s="38"/>
      <c r="G106" s="38"/>
      <c r="H106" s="38"/>
      <c r="I106" s="117"/>
      <c r="J106" s="38"/>
      <c r="K106" s="38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6.5" customHeight="1">
      <c r="A107" s="36"/>
      <c r="B107" s="37"/>
      <c r="C107" s="38"/>
      <c r="D107" s="38"/>
      <c r="E107" s="341" t="str">
        <f>E7</f>
        <v>Rekonstrukce komunikace, parkovacích ploch a chodníku ulice Šafaříkova v Sezimově Ústí</v>
      </c>
      <c r="F107" s="342"/>
      <c r="G107" s="342"/>
      <c r="H107" s="342"/>
      <c r="I107" s="117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1" t="s">
        <v>104</v>
      </c>
      <c r="D108" s="38"/>
      <c r="E108" s="38"/>
      <c r="F108" s="38"/>
      <c r="G108" s="38"/>
      <c r="H108" s="38"/>
      <c r="I108" s="117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6.5" customHeight="1">
      <c r="A109" s="36"/>
      <c r="B109" s="37"/>
      <c r="C109" s="38"/>
      <c r="D109" s="38"/>
      <c r="E109" s="293" t="str">
        <f>E9</f>
        <v>02 - Ostatní a vedlejší náklady</v>
      </c>
      <c r="F109" s="343"/>
      <c r="G109" s="343"/>
      <c r="H109" s="343"/>
      <c r="I109" s="117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" customHeight="1">
      <c r="A110" s="36"/>
      <c r="B110" s="37"/>
      <c r="C110" s="38"/>
      <c r="D110" s="38"/>
      <c r="E110" s="38"/>
      <c r="F110" s="38"/>
      <c r="G110" s="38"/>
      <c r="H110" s="38"/>
      <c r="I110" s="117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1" t="s">
        <v>20</v>
      </c>
      <c r="D111" s="38"/>
      <c r="E111" s="38"/>
      <c r="F111" s="29" t="str">
        <f>F12</f>
        <v>Sezimovo Ústí</v>
      </c>
      <c r="G111" s="38"/>
      <c r="H111" s="38"/>
      <c r="I111" s="119" t="s">
        <v>22</v>
      </c>
      <c r="J111" s="68" t="str">
        <f>IF(J12="","",J12)</f>
        <v>21. 7. 2020</v>
      </c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" customHeight="1">
      <c r="A112" s="36"/>
      <c r="B112" s="37"/>
      <c r="C112" s="38"/>
      <c r="D112" s="38"/>
      <c r="E112" s="38"/>
      <c r="F112" s="38"/>
      <c r="G112" s="38"/>
      <c r="H112" s="38"/>
      <c r="I112" s="117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5.15" customHeight="1">
      <c r="A113" s="36"/>
      <c r="B113" s="37"/>
      <c r="C113" s="31" t="s">
        <v>24</v>
      </c>
      <c r="D113" s="38"/>
      <c r="E113" s="38"/>
      <c r="F113" s="29" t="str">
        <f>E15</f>
        <v>Město Sezimovo Ústí</v>
      </c>
      <c r="G113" s="38"/>
      <c r="H113" s="38"/>
      <c r="I113" s="119" t="s">
        <v>31</v>
      </c>
      <c r="J113" s="34" t="str">
        <f>E21</f>
        <v>WAY project s.r.o.</v>
      </c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1" t="s">
        <v>29</v>
      </c>
      <c r="D114" s="38"/>
      <c r="E114" s="38"/>
      <c r="F114" s="29" t="str">
        <f>IF(E18="","",E18)</f>
        <v>Vyplň údaj</v>
      </c>
      <c r="G114" s="38"/>
      <c r="H114" s="38"/>
      <c r="I114" s="119" t="s">
        <v>35</v>
      </c>
      <c r="J114" s="34" t="str">
        <f>E24</f>
        <v xml:space="preserve"> </v>
      </c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0.35" customHeight="1">
      <c r="A115" s="36"/>
      <c r="B115" s="37"/>
      <c r="C115" s="38"/>
      <c r="D115" s="38"/>
      <c r="E115" s="38"/>
      <c r="F115" s="38"/>
      <c r="G115" s="38"/>
      <c r="H115" s="38"/>
      <c r="I115" s="117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10" customFormat="1" ht="29.25" customHeight="1">
      <c r="A116" s="170"/>
      <c r="B116" s="171"/>
      <c r="C116" s="172" t="s">
        <v>113</v>
      </c>
      <c r="D116" s="173" t="s">
        <v>63</v>
      </c>
      <c r="E116" s="173" t="s">
        <v>59</v>
      </c>
      <c r="F116" s="173" t="s">
        <v>60</v>
      </c>
      <c r="G116" s="173" t="s">
        <v>114</v>
      </c>
      <c r="H116" s="173" t="s">
        <v>115</v>
      </c>
      <c r="I116" s="174" t="s">
        <v>116</v>
      </c>
      <c r="J116" s="173" t="s">
        <v>108</v>
      </c>
      <c r="K116" s="175" t="s">
        <v>117</v>
      </c>
      <c r="L116" s="176"/>
      <c r="M116" s="77" t="s">
        <v>1</v>
      </c>
      <c r="N116" s="78" t="s">
        <v>42</v>
      </c>
      <c r="O116" s="78" t="s">
        <v>118</v>
      </c>
      <c r="P116" s="78" t="s">
        <v>119</v>
      </c>
      <c r="Q116" s="78" t="s">
        <v>120</v>
      </c>
      <c r="R116" s="78" t="s">
        <v>121</v>
      </c>
      <c r="S116" s="78" t="s">
        <v>122</v>
      </c>
      <c r="T116" s="79" t="s">
        <v>123</v>
      </c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</row>
    <row r="117" spans="1:63" s="2" customFormat="1" ht="22.8" customHeight="1">
      <c r="A117" s="36"/>
      <c r="B117" s="37"/>
      <c r="C117" s="84" t="s">
        <v>124</v>
      </c>
      <c r="D117" s="38"/>
      <c r="E117" s="38"/>
      <c r="F117" s="38"/>
      <c r="G117" s="38"/>
      <c r="H117" s="38"/>
      <c r="I117" s="117"/>
      <c r="J117" s="177">
        <f>BK117</f>
        <v>0</v>
      </c>
      <c r="K117" s="38"/>
      <c r="L117" s="41"/>
      <c r="M117" s="80"/>
      <c r="N117" s="178"/>
      <c r="O117" s="81"/>
      <c r="P117" s="179">
        <f>P118</f>
        <v>0</v>
      </c>
      <c r="Q117" s="81"/>
      <c r="R117" s="179">
        <f>R118</f>
        <v>0</v>
      </c>
      <c r="S117" s="81"/>
      <c r="T117" s="180">
        <f>T118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77</v>
      </c>
      <c r="AU117" s="19" t="s">
        <v>110</v>
      </c>
      <c r="BK117" s="181">
        <f>BK118</f>
        <v>0</v>
      </c>
    </row>
    <row r="118" spans="2:63" s="11" customFormat="1" ht="25.95" customHeight="1">
      <c r="B118" s="182"/>
      <c r="C118" s="183"/>
      <c r="D118" s="184" t="s">
        <v>77</v>
      </c>
      <c r="E118" s="185" t="s">
        <v>125</v>
      </c>
      <c r="F118" s="185" t="s">
        <v>126</v>
      </c>
      <c r="G118" s="183"/>
      <c r="H118" s="183"/>
      <c r="I118" s="186"/>
      <c r="J118" s="187">
        <f>BK118</f>
        <v>0</v>
      </c>
      <c r="K118" s="183"/>
      <c r="L118" s="188"/>
      <c r="M118" s="189"/>
      <c r="N118" s="190"/>
      <c r="O118" s="190"/>
      <c r="P118" s="191">
        <f>SUM(P119:P159)</f>
        <v>0</v>
      </c>
      <c r="Q118" s="190"/>
      <c r="R118" s="191">
        <f>SUM(R119:R159)</f>
        <v>0</v>
      </c>
      <c r="S118" s="190"/>
      <c r="T118" s="192">
        <f>SUM(T119:T159)</f>
        <v>0</v>
      </c>
      <c r="AR118" s="193" t="s">
        <v>127</v>
      </c>
      <c r="AT118" s="194" t="s">
        <v>77</v>
      </c>
      <c r="AU118" s="194" t="s">
        <v>78</v>
      </c>
      <c r="AY118" s="193" t="s">
        <v>128</v>
      </c>
      <c r="BK118" s="195">
        <f>SUM(BK119:BK159)</f>
        <v>0</v>
      </c>
    </row>
    <row r="119" spans="1:65" s="2" customFormat="1" ht="16.5" customHeight="1">
      <c r="A119" s="36"/>
      <c r="B119" s="37"/>
      <c r="C119" s="196" t="s">
        <v>86</v>
      </c>
      <c r="D119" s="196" t="s">
        <v>129</v>
      </c>
      <c r="E119" s="197" t="s">
        <v>130</v>
      </c>
      <c r="F119" s="198" t="s">
        <v>131</v>
      </c>
      <c r="G119" s="199" t="s">
        <v>132</v>
      </c>
      <c r="H119" s="200">
        <v>1</v>
      </c>
      <c r="I119" s="201"/>
      <c r="J119" s="202">
        <f>ROUND(I119*H119,2)</f>
        <v>0</v>
      </c>
      <c r="K119" s="198" t="s">
        <v>133</v>
      </c>
      <c r="L119" s="41"/>
      <c r="M119" s="203" t="s">
        <v>1</v>
      </c>
      <c r="N119" s="204" t="s">
        <v>43</v>
      </c>
      <c r="O119" s="73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7" t="s">
        <v>134</v>
      </c>
      <c r="AT119" s="207" t="s">
        <v>129</v>
      </c>
      <c r="AU119" s="207" t="s">
        <v>86</v>
      </c>
      <c r="AY119" s="19" t="s">
        <v>128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9" t="s">
        <v>86</v>
      </c>
      <c r="BK119" s="208">
        <f>ROUND(I119*H119,2)</f>
        <v>0</v>
      </c>
      <c r="BL119" s="19" t="s">
        <v>134</v>
      </c>
      <c r="BM119" s="207" t="s">
        <v>135</v>
      </c>
    </row>
    <row r="120" spans="2:51" s="12" customFormat="1" ht="10.2">
      <c r="B120" s="209"/>
      <c r="C120" s="210"/>
      <c r="D120" s="211" t="s">
        <v>136</v>
      </c>
      <c r="E120" s="212" t="s">
        <v>1</v>
      </c>
      <c r="F120" s="213" t="s">
        <v>137</v>
      </c>
      <c r="G120" s="210"/>
      <c r="H120" s="214">
        <v>1</v>
      </c>
      <c r="I120" s="215"/>
      <c r="J120" s="210"/>
      <c r="K120" s="210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136</v>
      </c>
      <c r="AU120" s="220" t="s">
        <v>86</v>
      </c>
      <c r="AV120" s="12" t="s">
        <v>88</v>
      </c>
      <c r="AW120" s="12" t="s">
        <v>34</v>
      </c>
      <c r="AX120" s="12" t="s">
        <v>86</v>
      </c>
      <c r="AY120" s="220" t="s">
        <v>128</v>
      </c>
    </row>
    <row r="121" spans="1:65" s="2" customFormat="1" ht="16.5" customHeight="1">
      <c r="A121" s="36"/>
      <c r="B121" s="37"/>
      <c r="C121" s="196" t="s">
        <v>88</v>
      </c>
      <c r="D121" s="196" t="s">
        <v>129</v>
      </c>
      <c r="E121" s="197" t="s">
        <v>138</v>
      </c>
      <c r="F121" s="198" t="s">
        <v>139</v>
      </c>
      <c r="G121" s="199" t="s">
        <v>132</v>
      </c>
      <c r="H121" s="200">
        <v>1</v>
      </c>
      <c r="I121" s="201"/>
      <c r="J121" s="202">
        <f>ROUND(I121*H121,2)</f>
        <v>0</v>
      </c>
      <c r="K121" s="198" t="s">
        <v>1</v>
      </c>
      <c r="L121" s="41"/>
      <c r="M121" s="203" t="s">
        <v>1</v>
      </c>
      <c r="N121" s="204" t="s">
        <v>43</v>
      </c>
      <c r="O121" s="73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7" t="s">
        <v>134</v>
      </c>
      <c r="AT121" s="207" t="s">
        <v>129</v>
      </c>
      <c r="AU121" s="207" t="s">
        <v>86</v>
      </c>
      <c r="AY121" s="19" t="s">
        <v>128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9" t="s">
        <v>86</v>
      </c>
      <c r="BK121" s="208">
        <f>ROUND(I121*H121,2)</f>
        <v>0</v>
      </c>
      <c r="BL121" s="19" t="s">
        <v>134</v>
      </c>
      <c r="BM121" s="207" t="s">
        <v>140</v>
      </c>
    </row>
    <row r="122" spans="2:51" s="13" customFormat="1" ht="10.2">
      <c r="B122" s="221"/>
      <c r="C122" s="222"/>
      <c r="D122" s="211" t="s">
        <v>136</v>
      </c>
      <c r="E122" s="223" t="s">
        <v>1</v>
      </c>
      <c r="F122" s="224" t="s">
        <v>141</v>
      </c>
      <c r="G122" s="222"/>
      <c r="H122" s="223" t="s">
        <v>1</v>
      </c>
      <c r="I122" s="225"/>
      <c r="J122" s="222"/>
      <c r="K122" s="222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136</v>
      </c>
      <c r="AU122" s="230" t="s">
        <v>86</v>
      </c>
      <c r="AV122" s="13" t="s">
        <v>86</v>
      </c>
      <c r="AW122" s="13" t="s">
        <v>34</v>
      </c>
      <c r="AX122" s="13" t="s">
        <v>78</v>
      </c>
      <c r="AY122" s="230" t="s">
        <v>128</v>
      </c>
    </row>
    <row r="123" spans="2:51" s="12" customFormat="1" ht="10.2">
      <c r="B123" s="209"/>
      <c r="C123" s="210"/>
      <c r="D123" s="211" t="s">
        <v>136</v>
      </c>
      <c r="E123" s="212" t="s">
        <v>1</v>
      </c>
      <c r="F123" s="213" t="s">
        <v>142</v>
      </c>
      <c r="G123" s="210"/>
      <c r="H123" s="214">
        <v>1</v>
      </c>
      <c r="I123" s="215"/>
      <c r="J123" s="210"/>
      <c r="K123" s="210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136</v>
      </c>
      <c r="AU123" s="220" t="s">
        <v>86</v>
      </c>
      <c r="AV123" s="12" t="s">
        <v>88</v>
      </c>
      <c r="AW123" s="12" t="s">
        <v>34</v>
      </c>
      <c r="AX123" s="12" t="s">
        <v>86</v>
      </c>
      <c r="AY123" s="220" t="s">
        <v>128</v>
      </c>
    </row>
    <row r="124" spans="2:51" s="13" customFormat="1" ht="10.2">
      <c r="B124" s="221"/>
      <c r="C124" s="222"/>
      <c r="D124" s="211" t="s">
        <v>136</v>
      </c>
      <c r="E124" s="223" t="s">
        <v>1</v>
      </c>
      <c r="F124" s="224" t="s">
        <v>143</v>
      </c>
      <c r="G124" s="222"/>
      <c r="H124" s="223" t="s">
        <v>1</v>
      </c>
      <c r="I124" s="225"/>
      <c r="J124" s="222"/>
      <c r="K124" s="222"/>
      <c r="L124" s="226"/>
      <c r="M124" s="227"/>
      <c r="N124" s="228"/>
      <c r="O124" s="228"/>
      <c r="P124" s="228"/>
      <c r="Q124" s="228"/>
      <c r="R124" s="228"/>
      <c r="S124" s="228"/>
      <c r="T124" s="229"/>
      <c r="AT124" s="230" t="s">
        <v>136</v>
      </c>
      <c r="AU124" s="230" t="s">
        <v>86</v>
      </c>
      <c r="AV124" s="13" t="s">
        <v>86</v>
      </c>
      <c r="AW124" s="13" t="s">
        <v>34</v>
      </c>
      <c r="AX124" s="13" t="s">
        <v>78</v>
      </c>
      <c r="AY124" s="230" t="s">
        <v>128</v>
      </c>
    </row>
    <row r="125" spans="1:65" s="2" customFormat="1" ht="16.5" customHeight="1">
      <c r="A125" s="36"/>
      <c r="B125" s="37"/>
      <c r="C125" s="196" t="s">
        <v>144</v>
      </c>
      <c r="D125" s="196" t="s">
        <v>129</v>
      </c>
      <c r="E125" s="197" t="s">
        <v>145</v>
      </c>
      <c r="F125" s="198" t="s">
        <v>146</v>
      </c>
      <c r="G125" s="199" t="s">
        <v>147</v>
      </c>
      <c r="H125" s="200">
        <v>10000</v>
      </c>
      <c r="I125" s="201"/>
      <c r="J125" s="202">
        <f>ROUND(I125*H125,2)</f>
        <v>0</v>
      </c>
      <c r="K125" s="198" t="s">
        <v>1</v>
      </c>
      <c r="L125" s="41"/>
      <c r="M125" s="203" t="s">
        <v>1</v>
      </c>
      <c r="N125" s="204" t="s">
        <v>43</v>
      </c>
      <c r="O125" s="73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7" t="s">
        <v>134</v>
      </c>
      <c r="AT125" s="207" t="s">
        <v>129</v>
      </c>
      <c r="AU125" s="207" t="s">
        <v>86</v>
      </c>
      <c r="AY125" s="19" t="s">
        <v>128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9" t="s">
        <v>86</v>
      </c>
      <c r="BK125" s="208">
        <f>ROUND(I125*H125,2)</f>
        <v>0</v>
      </c>
      <c r="BL125" s="19" t="s">
        <v>134</v>
      </c>
      <c r="BM125" s="207" t="s">
        <v>148</v>
      </c>
    </row>
    <row r="126" spans="2:51" s="13" customFormat="1" ht="10.2">
      <c r="B126" s="221"/>
      <c r="C126" s="222"/>
      <c r="D126" s="211" t="s">
        <v>136</v>
      </c>
      <c r="E126" s="223" t="s">
        <v>1</v>
      </c>
      <c r="F126" s="224" t="s">
        <v>141</v>
      </c>
      <c r="G126" s="222"/>
      <c r="H126" s="223" t="s">
        <v>1</v>
      </c>
      <c r="I126" s="225"/>
      <c r="J126" s="222"/>
      <c r="K126" s="222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136</v>
      </c>
      <c r="AU126" s="230" t="s">
        <v>86</v>
      </c>
      <c r="AV126" s="13" t="s">
        <v>86</v>
      </c>
      <c r="AW126" s="13" t="s">
        <v>34</v>
      </c>
      <c r="AX126" s="13" t="s">
        <v>78</v>
      </c>
      <c r="AY126" s="230" t="s">
        <v>128</v>
      </c>
    </row>
    <row r="127" spans="2:51" s="12" customFormat="1" ht="10.2">
      <c r="B127" s="209"/>
      <c r="C127" s="210"/>
      <c r="D127" s="211" t="s">
        <v>136</v>
      </c>
      <c r="E127" s="212" t="s">
        <v>1</v>
      </c>
      <c r="F127" s="213" t="s">
        <v>149</v>
      </c>
      <c r="G127" s="210"/>
      <c r="H127" s="214">
        <v>10000</v>
      </c>
      <c r="I127" s="215"/>
      <c r="J127" s="210"/>
      <c r="K127" s="210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136</v>
      </c>
      <c r="AU127" s="220" t="s">
        <v>86</v>
      </c>
      <c r="AV127" s="12" t="s">
        <v>88</v>
      </c>
      <c r="AW127" s="12" t="s">
        <v>34</v>
      </c>
      <c r="AX127" s="12" t="s">
        <v>86</v>
      </c>
      <c r="AY127" s="220" t="s">
        <v>128</v>
      </c>
    </row>
    <row r="128" spans="2:51" s="13" customFormat="1" ht="10.2">
      <c r="B128" s="221"/>
      <c r="C128" s="222"/>
      <c r="D128" s="211" t="s">
        <v>136</v>
      </c>
      <c r="E128" s="223" t="s">
        <v>1</v>
      </c>
      <c r="F128" s="224" t="s">
        <v>150</v>
      </c>
      <c r="G128" s="222"/>
      <c r="H128" s="223" t="s">
        <v>1</v>
      </c>
      <c r="I128" s="225"/>
      <c r="J128" s="222"/>
      <c r="K128" s="222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136</v>
      </c>
      <c r="AU128" s="230" t="s">
        <v>86</v>
      </c>
      <c r="AV128" s="13" t="s">
        <v>86</v>
      </c>
      <c r="AW128" s="13" t="s">
        <v>34</v>
      </c>
      <c r="AX128" s="13" t="s">
        <v>78</v>
      </c>
      <c r="AY128" s="230" t="s">
        <v>128</v>
      </c>
    </row>
    <row r="129" spans="1:65" s="2" customFormat="1" ht="16.5" customHeight="1">
      <c r="A129" s="36"/>
      <c r="B129" s="37"/>
      <c r="C129" s="196" t="s">
        <v>127</v>
      </c>
      <c r="D129" s="196" t="s">
        <v>129</v>
      </c>
      <c r="E129" s="197" t="s">
        <v>151</v>
      </c>
      <c r="F129" s="198" t="s">
        <v>152</v>
      </c>
      <c r="G129" s="199" t="s">
        <v>132</v>
      </c>
      <c r="H129" s="200">
        <v>1</v>
      </c>
      <c r="I129" s="201"/>
      <c r="J129" s="202">
        <f>ROUND(I129*H129,2)</f>
        <v>0</v>
      </c>
      <c r="K129" s="198" t="s">
        <v>1</v>
      </c>
      <c r="L129" s="41"/>
      <c r="M129" s="203" t="s">
        <v>1</v>
      </c>
      <c r="N129" s="204" t="s">
        <v>43</v>
      </c>
      <c r="O129" s="73"/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7" t="s">
        <v>134</v>
      </c>
      <c r="AT129" s="207" t="s">
        <v>129</v>
      </c>
      <c r="AU129" s="207" t="s">
        <v>86</v>
      </c>
      <c r="AY129" s="19" t="s">
        <v>128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19" t="s">
        <v>86</v>
      </c>
      <c r="BK129" s="208">
        <f>ROUND(I129*H129,2)</f>
        <v>0</v>
      </c>
      <c r="BL129" s="19" t="s">
        <v>134</v>
      </c>
      <c r="BM129" s="207" t="s">
        <v>153</v>
      </c>
    </row>
    <row r="130" spans="2:51" s="13" customFormat="1" ht="10.2">
      <c r="B130" s="221"/>
      <c r="C130" s="222"/>
      <c r="D130" s="211" t="s">
        <v>136</v>
      </c>
      <c r="E130" s="223" t="s">
        <v>1</v>
      </c>
      <c r="F130" s="224" t="s">
        <v>154</v>
      </c>
      <c r="G130" s="222"/>
      <c r="H130" s="223" t="s">
        <v>1</v>
      </c>
      <c r="I130" s="225"/>
      <c r="J130" s="222"/>
      <c r="K130" s="222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136</v>
      </c>
      <c r="AU130" s="230" t="s">
        <v>86</v>
      </c>
      <c r="AV130" s="13" t="s">
        <v>86</v>
      </c>
      <c r="AW130" s="13" t="s">
        <v>34</v>
      </c>
      <c r="AX130" s="13" t="s">
        <v>78</v>
      </c>
      <c r="AY130" s="230" t="s">
        <v>128</v>
      </c>
    </row>
    <row r="131" spans="2:51" s="12" customFormat="1" ht="10.2">
      <c r="B131" s="209"/>
      <c r="C131" s="210"/>
      <c r="D131" s="211" t="s">
        <v>136</v>
      </c>
      <c r="E131" s="212" t="s">
        <v>1</v>
      </c>
      <c r="F131" s="213" t="s">
        <v>155</v>
      </c>
      <c r="G131" s="210"/>
      <c r="H131" s="214">
        <v>1</v>
      </c>
      <c r="I131" s="215"/>
      <c r="J131" s="210"/>
      <c r="K131" s="210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136</v>
      </c>
      <c r="AU131" s="220" t="s">
        <v>86</v>
      </c>
      <c r="AV131" s="12" t="s">
        <v>88</v>
      </c>
      <c r="AW131" s="12" t="s">
        <v>34</v>
      </c>
      <c r="AX131" s="12" t="s">
        <v>86</v>
      </c>
      <c r="AY131" s="220" t="s">
        <v>128</v>
      </c>
    </row>
    <row r="132" spans="1:65" s="2" customFormat="1" ht="16.5" customHeight="1">
      <c r="A132" s="36"/>
      <c r="B132" s="37"/>
      <c r="C132" s="196" t="s">
        <v>156</v>
      </c>
      <c r="D132" s="196" t="s">
        <v>129</v>
      </c>
      <c r="E132" s="197" t="s">
        <v>157</v>
      </c>
      <c r="F132" s="198" t="s">
        <v>158</v>
      </c>
      <c r="G132" s="199" t="s">
        <v>147</v>
      </c>
      <c r="H132" s="200">
        <v>10000</v>
      </c>
      <c r="I132" s="201"/>
      <c r="J132" s="202">
        <f>ROUND(I132*H132,2)</f>
        <v>0</v>
      </c>
      <c r="K132" s="198" t="s">
        <v>1</v>
      </c>
      <c r="L132" s="41"/>
      <c r="M132" s="203" t="s">
        <v>1</v>
      </c>
      <c r="N132" s="204" t="s">
        <v>43</v>
      </c>
      <c r="O132" s="73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7" t="s">
        <v>134</v>
      </c>
      <c r="AT132" s="207" t="s">
        <v>129</v>
      </c>
      <c r="AU132" s="207" t="s">
        <v>86</v>
      </c>
      <c r="AY132" s="19" t="s">
        <v>128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9" t="s">
        <v>86</v>
      </c>
      <c r="BK132" s="208">
        <f>ROUND(I132*H132,2)</f>
        <v>0</v>
      </c>
      <c r="BL132" s="19" t="s">
        <v>134</v>
      </c>
      <c r="BM132" s="207" t="s">
        <v>159</v>
      </c>
    </row>
    <row r="133" spans="2:51" s="13" customFormat="1" ht="10.2">
      <c r="B133" s="221"/>
      <c r="C133" s="222"/>
      <c r="D133" s="211" t="s">
        <v>136</v>
      </c>
      <c r="E133" s="223" t="s">
        <v>1</v>
      </c>
      <c r="F133" s="224" t="s">
        <v>154</v>
      </c>
      <c r="G133" s="222"/>
      <c r="H133" s="223" t="s">
        <v>1</v>
      </c>
      <c r="I133" s="225"/>
      <c r="J133" s="222"/>
      <c r="K133" s="222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136</v>
      </c>
      <c r="AU133" s="230" t="s">
        <v>86</v>
      </c>
      <c r="AV133" s="13" t="s">
        <v>86</v>
      </c>
      <c r="AW133" s="13" t="s">
        <v>34</v>
      </c>
      <c r="AX133" s="13" t="s">
        <v>78</v>
      </c>
      <c r="AY133" s="230" t="s">
        <v>128</v>
      </c>
    </row>
    <row r="134" spans="2:51" s="12" customFormat="1" ht="10.2">
      <c r="B134" s="209"/>
      <c r="C134" s="210"/>
      <c r="D134" s="211" t="s">
        <v>136</v>
      </c>
      <c r="E134" s="212" t="s">
        <v>1</v>
      </c>
      <c r="F134" s="213" t="s">
        <v>160</v>
      </c>
      <c r="G134" s="210"/>
      <c r="H134" s="214">
        <v>10000</v>
      </c>
      <c r="I134" s="215"/>
      <c r="J134" s="210"/>
      <c r="K134" s="210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136</v>
      </c>
      <c r="AU134" s="220" t="s">
        <v>86</v>
      </c>
      <c r="AV134" s="12" t="s">
        <v>88</v>
      </c>
      <c r="AW134" s="12" t="s">
        <v>34</v>
      </c>
      <c r="AX134" s="12" t="s">
        <v>86</v>
      </c>
      <c r="AY134" s="220" t="s">
        <v>128</v>
      </c>
    </row>
    <row r="135" spans="2:51" s="13" customFormat="1" ht="10.2">
      <c r="B135" s="221"/>
      <c r="C135" s="222"/>
      <c r="D135" s="211" t="s">
        <v>136</v>
      </c>
      <c r="E135" s="223" t="s">
        <v>1</v>
      </c>
      <c r="F135" s="224" t="s">
        <v>150</v>
      </c>
      <c r="G135" s="222"/>
      <c r="H135" s="223" t="s">
        <v>1</v>
      </c>
      <c r="I135" s="225"/>
      <c r="J135" s="222"/>
      <c r="K135" s="222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136</v>
      </c>
      <c r="AU135" s="230" t="s">
        <v>86</v>
      </c>
      <c r="AV135" s="13" t="s">
        <v>86</v>
      </c>
      <c r="AW135" s="13" t="s">
        <v>34</v>
      </c>
      <c r="AX135" s="13" t="s">
        <v>78</v>
      </c>
      <c r="AY135" s="230" t="s">
        <v>128</v>
      </c>
    </row>
    <row r="136" spans="1:65" s="2" customFormat="1" ht="16.5" customHeight="1">
      <c r="A136" s="36"/>
      <c r="B136" s="37"/>
      <c r="C136" s="196" t="s">
        <v>161</v>
      </c>
      <c r="D136" s="196" t="s">
        <v>129</v>
      </c>
      <c r="E136" s="197" t="s">
        <v>162</v>
      </c>
      <c r="F136" s="198" t="s">
        <v>163</v>
      </c>
      <c r="G136" s="199" t="s">
        <v>164</v>
      </c>
      <c r="H136" s="200">
        <v>1</v>
      </c>
      <c r="I136" s="201"/>
      <c r="J136" s="202">
        <f>ROUND(I136*H136,2)</f>
        <v>0</v>
      </c>
      <c r="K136" s="198" t="s">
        <v>133</v>
      </c>
      <c r="L136" s="41"/>
      <c r="M136" s="203" t="s">
        <v>1</v>
      </c>
      <c r="N136" s="204" t="s">
        <v>43</v>
      </c>
      <c r="O136" s="73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7" t="s">
        <v>134</v>
      </c>
      <c r="AT136" s="207" t="s">
        <v>129</v>
      </c>
      <c r="AU136" s="207" t="s">
        <v>86</v>
      </c>
      <c r="AY136" s="19" t="s">
        <v>128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9" t="s">
        <v>86</v>
      </c>
      <c r="BK136" s="208">
        <f>ROUND(I136*H136,2)</f>
        <v>0</v>
      </c>
      <c r="BL136" s="19" t="s">
        <v>134</v>
      </c>
      <c r="BM136" s="207" t="s">
        <v>165</v>
      </c>
    </row>
    <row r="137" spans="2:51" s="13" customFormat="1" ht="10.2">
      <c r="B137" s="221"/>
      <c r="C137" s="222"/>
      <c r="D137" s="211" t="s">
        <v>136</v>
      </c>
      <c r="E137" s="223" t="s">
        <v>1</v>
      </c>
      <c r="F137" s="224" t="s">
        <v>166</v>
      </c>
      <c r="G137" s="222"/>
      <c r="H137" s="223" t="s">
        <v>1</v>
      </c>
      <c r="I137" s="225"/>
      <c r="J137" s="222"/>
      <c r="K137" s="222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136</v>
      </c>
      <c r="AU137" s="230" t="s">
        <v>86</v>
      </c>
      <c r="AV137" s="13" t="s">
        <v>86</v>
      </c>
      <c r="AW137" s="13" t="s">
        <v>34</v>
      </c>
      <c r="AX137" s="13" t="s">
        <v>78</v>
      </c>
      <c r="AY137" s="230" t="s">
        <v>128</v>
      </c>
    </row>
    <row r="138" spans="2:51" s="13" customFormat="1" ht="10.2">
      <c r="B138" s="221"/>
      <c r="C138" s="222"/>
      <c r="D138" s="211" t="s">
        <v>136</v>
      </c>
      <c r="E138" s="223" t="s">
        <v>1</v>
      </c>
      <c r="F138" s="224" t="s">
        <v>167</v>
      </c>
      <c r="G138" s="222"/>
      <c r="H138" s="223" t="s">
        <v>1</v>
      </c>
      <c r="I138" s="225"/>
      <c r="J138" s="222"/>
      <c r="K138" s="222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136</v>
      </c>
      <c r="AU138" s="230" t="s">
        <v>86</v>
      </c>
      <c r="AV138" s="13" t="s">
        <v>86</v>
      </c>
      <c r="AW138" s="13" t="s">
        <v>34</v>
      </c>
      <c r="AX138" s="13" t="s">
        <v>78</v>
      </c>
      <c r="AY138" s="230" t="s">
        <v>128</v>
      </c>
    </row>
    <row r="139" spans="2:51" s="12" customFormat="1" ht="10.2">
      <c r="B139" s="209"/>
      <c r="C139" s="210"/>
      <c r="D139" s="211" t="s">
        <v>136</v>
      </c>
      <c r="E139" s="212" t="s">
        <v>1</v>
      </c>
      <c r="F139" s="213" t="s">
        <v>168</v>
      </c>
      <c r="G139" s="210"/>
      <c r="H139" s="214">
        <v>1</v>
      </c>
      <c r="I139" s="215"/>
      <c r="J139" s="210"/>
      <c r="K139" s="210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136</v>
      </c>
      <c r="AU139" s="220" t="s">
        <v>86</v>
      </c>
      <c r="AV139" s="12" t="s">
        <v>88</v>
      </c>
      <c r="AW139" s="12" t="s">
        <v>34</v>
      </c>
      <c r="AX139" s="12" t="s">
        <v>86</v>
      </c>
      <c r="AY139" s="220" t="s">
        <v>128</v>
      </c>
    </row>
    <row r="140" spans="1:65" s="2" customFormat="1" ht="16.5" customHeight="1">
      <c r="A140" s="36"/>
      <c r="B140" s="37"/>
      <c r="C140" s="196" t="s">
        <v>169</v>
      </c>
      <c r="D140" s="196" t="s">
        <v>129</v>
      </c>
      <c r="E140" s="197" t="s">
        <v>170</v>
      </c>
      <c r="F140" s="198" t="s">
        <v>171</v>
      </c>
      <c r="G140" s="199" t="s">
        <v>132</v>
      </c>
      <c r="H140" s="200">
        <v>1</v>
      </c>
      <c r="I140" s="201"/>
      <c r="J140" s="202">
        <f>ROUND(I140*H140,2)</f>
        <v>0</v>
      </c>
      <c r="K140" s="198" t="s">
        <v>133</v>
      </c>
      <c r="L140" s="41"/>
      <c r="M140" s="203" t="s">
        <v>1</v>
      </c>
      <c r="N140" s="204" t="s">
        <v>43</v>
      </c>
      <c r="O140" s="73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134</v>
      </c>
      <c r="AT140" s="207" t="s">
        <v>129</v>
      </c>
      <c r="AU140" s="207" t="s">
        <v>86</v>
      </c>
      <c r="AY140" s="19" t="s">
        <v>128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9" t="s">
        <v>86</v>
      </c>
      <c r="BK140" s="208">
        <f>ROUND(I140*H140,2)</f>
        <v>0</v>
      </c>
      <c r="BL140" s="19" t="s">
        <v>134</v>
      </c>
      <c r="BM140" s="207" t="s">
        <v>172</v>
      </c>
    </row>
    <row r="141" spans="2:51" s="13" customFormat="1" ht="10.2">
      <c r="B141" s="221"/>
      <c r="C141" s="222"/>
      <c r="D141" s="211" t="s">
        <v>136</v>
      </c>
      <c r="E141" s="223" t="s">
        <v>1</v>
      </c>
      <c r="F141" s="224" t="s">
        <v>173</v>
      </c>
      <c r="G141" s="222"/>
      <c r="H141" s="223" t="s">
        <v>1</v>
      </c>
      <c r="I141" s="225"/>
      <c r="J141" s="222"/>
      <c r="K141" s="222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136</v>
      </c>
      <c r="AU141" s="230" t="s">
        <v>86</v>
      </c>
      <c r="AV141" s="13" t="s">
        <v>86</v>
      </c>
      <c r="AW141" s="13" t="s">
        <v>34</v>
      </c>
      <c r="AX141" s="13" t="s">
        <v>78</v>
      </c>
      <c r="AY141" s="230" t="s">
        <v>128</v>
      </c>
    </row>
    <row r="142" spans="2:51" s="12" customFormat="1" ht="10.2">
      <c r="B142" s="209"/>
      <c r="C142" s="210"/>
      <c r="D142" s="211" t="s">
        <v>136</v>
      </c>
      <c r="E142" s="212" t="s">
        <v>1</v>
      </c>
      <c r="F142" s="213" t="s">
        <v>174</v>
      </c>
      <c r="G142" s="210"/>
      <c r="H142" s="214">
        <v>1</v>
      </c>
      <c r="I142" s="215"/>
      <c r="J142" s="210"/>
      <c r="K142" s="210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136</v>
      </c>
      <c r="AU142" s="220" t="s">
        <v>86</v>
      </c>
      <c r="AV142" s="12" t="s">
        <v>88</v>
      </c>
      <c r="AW142" s="12" t="s">
        <v>34</v>
      </c>
      <c r="AX142" s="12" t="s">
        <v>86</v>
      </c>
      <c r="AY142" s="220" t="s">
        <v>128</v>
      </c>
    </row>
    <row r="143" spans="1:65" s="2" customFormat="1" ht="16.5" customHeight="1">
      <c r="A143" s="36"/>
      <c r="B143" s="37"/>
      <c r="C143" s="196" t="s">
        <v>175</v>
      </c>
      <c r="D143" s="196" t="s">
        <v>129</v>
      </c>
      <c r="E143" s="197" t="s">
        <v>176</v>
      </c>
      <c r="F143" s="198" t="s">
        <v>177</v>
      </c>
      <c r="G143" s="199" t="s">
        <v>132</v>
      </c>
      <c r="H143" s="200">
        <v>1</v>
      </c>
      <c r="I143" s="201"/>
      <c r="J143" s="202">
        <f>ROUND(I143*H143,2)</f>
        <v>0</v>
      </c>
      <c r="K143" s="198" t="s">
        <v>133</v>
      </c>
      <c r="L143" s="41"/>
      <c r="M143" s="203" t="s">
        <v>1</v>
      </c>
      <c r="N143" s="204" t="s">
        <v>43</v>
      </c>
      <c r="O143" s="73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134</v>
      </c>
      <c r="AT143" s="207" t="s">
        <v>129</v>
      </c>
      <c r="AU143" s="207" t="s">
        <v>86</v>
      </c>
      <c r="AY143" s="19" t="s">
        <v>128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9" t="s">
        <v>86</v>
      </c>
      <c r="BK143" s="208">
        <f>ROUND(I143*H143,2)</f>
        <v>0</v>
      </c>
      <c r="BL143" s="19" t="s">
        <v>134</v>
      </c>
      <c r="BM143" s="207" t="s">
        <v>178</v>
      </c>
    </row>
    <row r="144" spans="2:51" s="13" customFormat="1" ht="10.2">
      <c r="B144" s="221"/>
      <c r="C144" s="222"/>
      <c r="D144" s="211" t="s">
        <v>136</v>
      </c>
      <c r="E144" s="223" t="s">
        <v>1</v>
      </c>
      <c r="F144" s="224" t="s">
        <v>179</v>
      </c>
      <c r="G144" s="222"/>
      <c r="H144" s="223" t="s">
        <v>1</v>
      </c>
      <c r="I144" s="225"/>
      <c r="J144" s="222"/>
      <c r="K144" s="222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136</v>
      </c>
      <c r="AU144" s="230" t="s">
        <v>86</v>
      </c>
      <c r="AV144" s="13" t="s">
        <v>86</v>
      </c>
      <c r="AW144" s="13" t="s">
        <v>34</v>
      </c>
      <c r="AX144" s="13" t="s">
        <v>78</v>
      </c>
      <c r="AY144" s="230" t="s">
        <v>128</v>
      </c>
    </row>
    <row r="145" spans="2:51" s="12" customFormat="1" ht="10.2">
      <c r="B145" s="209"/>
      <c r="C145" s="210"/>
      <c r="D145" s="211" t="s">
        <v>136</v>
      </c>
      <c r="E145" s="212" t="s">
        <v>1</v>
      </c>
      <c r="F145" s="213" t="s">
        <v>174</v>
      </c>
      <c r="G145" s="210"/>
      <c r="H145" s="214">
        <v>1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136</v>
      </c>
      <c r="AU145" s="220" t="s">
        <v>86</v>
      </c>
      <c r="AV145" s="12" t="s">
        <v>88</v>
      </c>
      <c r="AW145" s="12" t="s">
        <v>34</v>
      </c>
      <c r="AX145" s="12" t="s">
        <v>86</v>
      </c>
      <c r="AY145" s="220" t="s">
        <v>128</v>
      </c>
    </row>
    <row r="146" spans="1:65" s="2" customFormat="1" ht="16.5" customHeight="1">
      <c r="A146" s="36"/>
      <c r="B146" s="37"/>
      <c r="C146" s="196" t="s">
        <v>180</v>
      </c>
      <c r="D146" s="196" t="s">
        <v>129</v>
      </c>
      <c r="E146" s="197" t="s">
        <v>181</v>
      </c>
      <c r="F146" s="198" t="s">
        <v>182</v>
      </c>
      <c r="G146" s="199" t="s">
        <v>132</v>
      </c>
      <c r="H146" s="200">
        <v>1</v>
      </c>
      <c r="I146" s="201"/>
      <c r="J146" s="202">
        <f>ROUND(I146*H146,2)</f>
        <v>0</v>
      </c>
      <c r="K146" s="198" t="s">
        <v>133</v>
      </c>
      <c r="L146" s="41"/>
      <c r="M146" s="203" t="s">
        <v>1</v>
      </c>
      <c r="N146" s="204" t="s">
        <v>43</v>
      </c>
      <c r="O146" s="73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7" t="s">
        <v>134</v>
      </c>
      <c r="AT146" s="207" t="s">
        <v>129</v>
      </c>
      <c r="AU146" s="207" t="s">
        <v>86</v>
      </c>
      <c r="AY146" s="19" t="s">
        <v>128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9" t="s">
        <v>86</v>
      </c>
      <c r="BK146" s="208">
        <f>ROUND(I146*H146,2)</f>
        <v>0</v>
      </c>
      <c r="BL146" s="19" t="s">
        <v>134</v>
      </c>
      <c r="BM146" s="207" t="s">
        <v>183</v>
      </c>
    </row>
    <row r="147" spans="2:51" s="13" customFormat="1" ht="10.2">
      <c r="B147" s="221"/>
      <c r="C147" s="222"/>
      <c r="D147" s="211" t="s">
        <v>136</v>
      </c>
      <c r="E147" s="223" t="s">
        <v>1</v>
      </c>
      <c r="F147" s="224" t="s">
        <v>184</v>
      </c>
      <c r="G147" s="222"/>
      <c r="H147" s="223" t="s">
        <v>1</v>
      </c>
      <c r="I147" s="225"/>
      <c r="J147" s="222"/>
      <c r="K147" s="222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136</v>
      </c>
      <c r="AU147" s="230" t="s">
        <v>86</v>
      </c>
      <c r="AV147" s="13" t="s">
        <v>86</v>
      </c>
      <c r="AW147" s="13" t="s">
        <v>34</v>
      </c>
      <c r="AX147" s="13" t="s">
        <v>78</v>
      </c>
      <c r="AY147" s="230" t="s">
        <v>128</v>
      </c>
    </row>
    <row r="148" spans="2:51" s="13" customFormat="1" ht="10.2">
      <c r="B148" s="221"/>
      <c r="C148" s="222"/>
      <c r="D148" s="211" t="s">
        <v>136</v>
      </c>
      <c r="E148" s="223" t="s">
        <v>1</v>
      </c>
      <c r="F148" s="224" t="s">
        <v>185</v>
      </c>
      <c r="G148" s="222"/>
      <c r="H148" s="223" t="s">
        <v>1</v>
      </c>
      <c r="I148" s="225"/>
      <c r="J148" s="222"/>
      <c r="K148" s="222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136</v>
      </c>
      <c r="AU148" s="230" t="s">
        <v>86</v>
      </c>
      <c r="AV148" s="13" t="s">
        <v>86</v>
      </c>
      <c r="AW148" s="13" t="s">
        <v>34</v>
      </c>
      <c r="AX148" s="13" t="s">
        <v>78</v>
      </c>
      <c r="AY148" s="230" t="s">
        <v>128</v>
      </c>
    </row>
    <row r="149" spans="2:51" s="12" customFormat="1" ht="10.2">
      <c r="B149" s="209"/>
      <c r="C149" s="210"/>
      <c r="D149" s="211" t="s">
        <v>136</v>
      </c>
      <c r="E149" s="212" t="s">
        <v>1</v>
      </c>
      <c r="F149" s="213" t="s">
        <v>174</v>
      </c>
      <c r="G149" s="210"/>
      <c r="H149" s="214">
        <v>1</v>
      </c>
      <c r="I149" s="215"/>
      <c r="J149" s="210"/>
      <c r="K149" s="210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136</v>
      </c>
      <c r="AU149" s="220" t="s">
        <v>86</v>
      </c>
      <c r="AV149" s="12" t="s">
        <v>88</v>
      </c>
      <c r="AW149" s="12" t="s">
        <v>34</v>
      </c>
      <c r="AX149" s="12" t="s">
        <v>86</v>
      </c>
      <c r="AY149" s="220" t="s">
        <v>128</v>
      </c>
    </row>
    <row r="150" spans="1:65" s="2" customFormat="1" ht="16.5" customHeight="1">
      <c r="A150" s="36"/>
      <c r="B150" s="37"/>
      <c r="C150" s="196" t="s">
        <v>186</v>
      </c>
      <c r="D150" s="196" t="s">
        <v>129</v>
      </c>
      <c r="E150" s="197" t="s">
        <v>187</v>
      </c>
      <c r="F150" s="198" t="s">
        <v>188</v>
      </c>
      <c r="G150" s="199" t="s">
        <v>132</v>
      </c>
      <c r="H150" s="200">
        <v>1</v>
      </c>
      <c r="I150" s="201"/>
      <c r="J150" s="202">
        <f>ROUND(I150*H150,2)</f>
        <v>0</v>
      </c>
      <c r="K150" s="198" t="s">
        <v>133</v>
      </c>
      <c r="L150" s="41"/>
      <c r="M150" s="203" t="s">
        <v>1</v>
      </c>
      <c r="N150" s="204" t="s">
        <v>43</v>
      </c>
      <c r="O150" s="73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7" t="s">
        <v>134</v>
      </c>
      <c r="AT150" s="207" t="s">
        <v>129</v>
      </c>
      <c r="AU150" s="207" t="s">
        <v>86</v>
      </c>
      <c r="AY150" s="19" t="s">
        <v>128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9" t="s">
        <v>86</v>
      </c>
      <c r="BK150" s="208">
        <f>ROUND(I150*H150,2)</f>
        <v>0</v>
      </c>
      <c r="BL150" s="19" t="s">
        <v>134</v>
      </c>
      <c r="BM150" s="207" t="s">
        <v>189</v>
      </c>
    </row>
    <row r="151" spans="2:51" s="13" customFormat="1" ht="10.2">
      <c r="B151" s="221"/>
      <c r="C151" s="222"/>
      <c r="D151" s="211" t="s">
        <v>136</v>
      </c>
      <c r="E151" s="223" t="s">
        <v>1</v>
      </c>
      <c r="F151" s="224" t="s">
        <v>190</v>
      </c>
      <c r="G151" s="222"/>
      <c r="H151" s="223" t="s">
        <v>1</v>
      </c>
      <c r="I151" s="225"/>
      <c r="J151" s="222"/>
      <c r="K151" s="222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136</v>
      </c>
      <c r="AU151" s="230" t="s">
        <v>86</v>
      </c>
      <c r="AV151" s="13" t="s">
        <v>86</v>
      </c>
      <c r="AW151" s="13" t="s">
        <v>34</v>
      </c>
      <c r="AX151" s="13" t="s">
        <v>78</v>
      </c>
      <c r="AY151" s="230" t="s">
        <v>128</v>
      </c>
    </row>
    <row r="152" spans="2:51" s="12" customFormat="1" ht="10.2">
      <c r="B152" s="209"/>
      <c r="C152" s="210"/>
      <c r="D152" s="211" t="s">
        <v>136</v>
      </c>
      <c r="E152" s="212" t="s">
        <v>1</v>
      </c>
      <c r="F152" s="213" t="s">
        <v>174</v>
      </c>
      <c r="G152" s="210"/>
      <c r="H152" s="214">
        <v>1</v>
      </c>
      <c r="I152" s="215"/>
      <c r="J152" s="210"/>
      <c r="K152" s="210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136</v>
      </c>
      <c r="AU152" s="220" t="s">
        <v>86</v>
      </c>
      <c r="AV152" s="12" t="s">
        <v>88</v>
      </c>
      <c r="AW152" s="12" t="s">
        <v>34</v>
      </c>
      <c r="AX152" s="12" t="s">
        <v>86</v>
      </c>
      <c r="AY152" s="220" t="s">
        <v>128</v>
      </c>
    </row>
    <row r="153" spans="1:65" s="2" customFormat="1" ht="16.5" customHeight="1">
      <c r="A153" s="36"/>
      <c r="B153" s="37"/>
      <c r="C153" s="196" t="s">
        <v>191</v>
      </c>
      <c r="D153" s="196" t="s">
        <v>129</v>
      </c>
      <c r="E153" s="197" t="s">
        <v>192</v>
      </c>
      <c r="F153" s="198" t="s">
        <v>193</v>
      </c>
      <c r="G153" s="199" t="s">
        <v>132</v>
      </c>
      <c r="H153" s="200">
        <v>1</v>
      </c>
      <c r="I153" s="201"/>
      <c r="J153" s="202">
        <f>ROUND(I153*H153,2)</f>
        <v>0</v>
      </c>
      <c r="K153" s="198" t="s">
        <v>133</v>
      </c>
      <c r="L153" s="41"/>
      <c r="M153" s="203" t="s">
        <v>1</v>
      </c>
      <c r="N153" s="204" t="s">
        <v>43</v>
      </c>
      <c r="O153" s="73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7" t="s">
        <v>134</v>
      </c>
      <c r="AT153" s="207" t="s">
        <v>129</v>
      </c>
      <c r="AU153" s="207" t="s">
        <v>86</v>
      </c>
      <c r="AY153" s="19" t="s">
        <v>128</v>
      </c>
      <c r="BE153" s="208">
        <f>IF(N153="základní",J153,0)</f>
        <v>0</v>
      </c>
      <c r="BF153" s="208">
        <f>IF(N153="snížená",J153,0)</f>
        <v>0</v>
      </c>
      <c r="BG153" s="208">
        <f>IF(N153="zákl. přenesená",J153,0)</f>
        <v>0</v>
      </c>
      <c r="BH153" s="208">
        <f>IF(N153="sníž. přenesená",J153,0)</f>
        <v>0</v>
      </c>
      <c r="BI153" s="208">
        <f>IF(N153="nulová",J153,0)</f>
        <v>0</v>
      </c>
      <c r="BJ153" s="19" t="s">
        <v>86</v>
      </c>
      <c r="BK153" s="208">
        <f>ROUND(I153*H153,2)</f>
        <v>0</v>
      </c>
      <c r="BL153" s="19" t="s">
        <v>134</v>
      </c>
      <c r="BM153" s="207" t="s">
        <v>194</v>
      </c>
    </row>
    <row r="154" spans="2:51" s="13" customFormat="1" ht="10.2">
      <c r="B154" s="221"/>
      <c r="C154" s="222"/>
      <c r="D154" s="211" t="s">
        <v>136</v>
      </c>
      <c r="E154" s="223" t="s">
        <v>1</v>
      </c>
      <c r="F154" s="224" t="s">
        <v>195</v>
      </c>
      <c r="G154" s="222"/>
      <c r="H154" s="223" t="s">
        <v>1</v>
      </c>
      <c r="I154" s="225"/>
      <c r="J154" s="222"/>
      <c r="K154" s="222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136</v>
      </c>
      <c r="AU154" s="230" t="s">
        <v>86</v>
      </c>
      <c r="AV154" s="13" t="s">
        <v>86</v>
      </c>
      <c r="AW154" s="13" t="s">
        <v>34</v>
      </c>
      <c r="AX154" s="13" t="s">
        <v>78</v>
      </c>
      <c r="AY154" s="230" t="s">
        <v>128</v>
      </c>
    </row>
    <row r="155" spans="2:51" s="12" customFormat="1" ht="10.2">
      <c r="B155" s="209"/>
      <c r="C155" s="210"/>
      <c r="D155" s="211" t="s">
        <v>136</v>
      </c>
      <c r="E155" s="212" t="s">
        <v>1</v>
      </c>
      <c r="F155" s="213" t="s">
        <v>196</v>
      </c>
      <c r="G155" s="210"/>
      <c r="H155" s="214">
        <v>1</v>
      </c>
      <c r="I155" s="215"/>
      <c r="J155" s="210"/>
      <c r="K155" s="210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136</v>
      </c>
      <c r="AU155" s="220" t="s">
        <v>86</v>
      </c>
      <c r="AV155" s="12" t="s">
        <v>88</v>
      </c>
      <c r="AW155" s="12" t="s">
        <v>34</v>
      </c>
      <c r="AX155" s="12" t="s">
        <v>86</v>
      </c>
      <c r="AY155" s="220" t="s">
        <v>128</v>
      </c>
    </row>
    <row r="156" spans="1:65" s="2" customFormat="1" ht="16.5" customHeight="1">
      <c r="A156" s="36"/>
      <c r="B156" s="37"/>
      <c r="C156" s="196" t="s">
        <v>197</v>
      </c>
      <c r="D156" s="196" t="s">
        <v>129</v>
      </c>
      <c r="E156" s="197" t="s">
        <v>198</v>
      </c>
      <c r="F156" s="198" t="s">
        <v>199</v>
      </c>
      <c r="G156" s="199" t="s">
        <v>132</v>
      </c>
      <c r="H156" s="200">
        <v>1</v>
      </c>
      <c r="I156" s="201"/>
      <c r="J156" s="202">
        <f>ROUND(I156*H156,2)</f>
        <v>0</v>
      </c>
      <c r="K156" s="198" t="s">
        <v>133</v>
      </c>
      <c r="L156" s="41"/>
      <c r="M156" s="203" t="s">
        <v>1</v>
      </c>
      <c r="N156" s="204" t="s">
        <v>43</v>
      </c>
      <c r="O156" s="73"/>
      <c r="P156" s="205">
        <f>O156*H156</f>
        <v>0</v>
      </c>
      <c r="Q156" s="205">
        <v>0</v>
      </c>
      <c r="R156" s="205">
        <f>Q156*H156</f>
        <v>0</v>
      </c>
      <c r="S156" s="205">
        <v>0</v>
      </c>
      <c r="T156" s="20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7" t="s">
        <v>134</v>
      </c>
      <c r="AT156" s="207" t="s">
        <v>129</v>
      </c>
      <c r="AU156" s="207" t="s">
        <v>86</v>
      </c>
      <c r="AY156" s="19" t="s">
        <v>128</v>
      </c>
      <c r="BE156" s="208">
        <f>IF(N156="základní",J156,0)</f>
        <v>0</v>
      </c>
      <c r="BF156" s="208">
        <f>IF(N156="snížená",J156,0)</f>
        <v>0</v>
      </c>
      <c r="BG156" s="208">
        <f>IF(N156="zákl. přenesená",J156,0)</f>
        <v>0</v>
      </c>
      <c r="BH156" s="208">
        <f>IF(N156="sníž. přenesená",J156,0)</f>
        <v>0</v>
      </c>
      <c r="BI156" s="208">
        <f>IF(N156="nulová",J156,0)</f>
        <v>0</v>
      </c>
      <c r="BJ156" s="19" t="s">
        <v>86</v>
      </c>
      <c r="BK156" s="208">
        <f>ROUND(I156*H156,2)</f>
        <v>0</v>
      </c>
      <c r="BL156" s="19" t="s">
        <v>134</v>
      </c>
      <c r="BM156" s="207" t="s">
        <v>200</v>
      </c>
    </row>
    <row r="157" spans="2:51" s="13" customFormat="1" ht="10.2">
      <c r="B157" s="221"/>
      <c r="C157" s="222"/>
      <c r="D157" s="211" t="s">
        <v>136</v>
      </c>
      <c r="E157" s="223" t="s">
        <v>1</v>
      </c>
      <c r="F157" s="224" t="s">
        <v>201</v>
      </c>
      <c r="G157" s="222"/>
      <c r="H157" s="223" t="s">
        <v>1</v>
      </c>
      <c r="I157" s="225"/>
      <c r="J157" s="222"/>
      <c r="K157" s="222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136</v>
      </c>
      <c r="AU157" s="230" t="s">
        <v>86</v>
      </c>
      <c r="AV157" s="13" t="s">
        <v>86</v>
      </c>
      <c r="AW157" s="13" t="s">
        <v>34</v>
      </c>
      <c r="AX157" s="13" t="s">
        <v>78</v>
      </c>
      <c r="AY157" s="230" t="s">
        <v>128</v>
      </c>
    </row>
    <row r="158" spans="2:51" s="13" customFormat="1" ht="10.2">
      <c r="B158" s="221"/>
      <c r="C158" s="222"/>
      <c r="D158" s="211" t="s">
        <v>136</v>
      </c>
      <c r="E158" s="223" t="s">
        <v>1</v>
      </c>
      <c r="F158" s="224" t="s">
        <v>202</v>
      </c>
      <c r="G158" s="222"/>
      <c r="H158" s="223" t="s">
        <v>1</v>
      </c>
      <c r="I158" s="225"/>
      <c r="J158" s="222"/>
      <c r="K158" s="222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136</v>
      </c>
      <c r="AU158" s="230" t="s">
        <v>86</v>
      </c>
      <c r="AV158" s="13" t="s">
        <v>86</v>
      </c>
      <c r="AW158" s="13" t="s">
        <v>34</v>
      </c>
      <c r="AX158" s="13" t="s">
        <v>78</v>
      </c>
      <c r="AY158" s="230" t="s">
        <v>128</v>
      </c>
    </row>
    <row r="159" spans="2:51" s="12" customFormat="1" ht="10.2">
      <c r="B159" s="209"/>
      <c r="C159" s="210"/>
      <c r="D159" s="211" t="s">
        <v>136</v>
      </c>
      <c r="E159" s="212" t="s">
        <v>1</v>
      </c>
      <c r="F159" s="213" t="s">
        <v>174</v>
      </c>
      <c r="G159" s="210"/>
      <c r="H159" s="214">
        <v>1</v>
      </c>
      <c r="I159" s="215"/>
      <c r="J159" s="210"/>
      <c r="K159" s="210"/>
      <c r="L159" s="216"/>
      <c r="M159" s="231"/>
      <c r="N159" s="232"/>
      <c r="O159" s="232"/>
      <c r="P159" s="232"/>
      <c r="Q159" s="232"/>
      <c r="R159" s="232"/>
      <c r="S159" s="232"/>
      <c r="T159" s="233"/>
      <c r="AT159" s="220" t="s">
        <v>136</v>
      </c>
      <c r="AU159" s="220" t="s">
        <v>86</v>
      </c>
      <c r="AV159" s="12" t="s">
        <v>88</v>
      </c>
      <c r="AW159" s="12" t="s">
        <v>34</v>
      </c>
      <c r="AX159" s="12" t="s">
        <v>86</v>
      </c>
      <c r="AY159" s="220" t="s">
        <v>128</v>
      </c>
    </row>
    <row r="160" spans="1:31" s="2" customFormat="1" ht="6.9" customHeight="1">
      <c r="A160" s="36"/>
      <c r="B160" s="56"/>
      <c r="C160" s="57"/>
      <c r="D160" s="57"/>
      <c r="E160" s="57"/>
      <c r="F160" s="57"/>
      <c r="G160" s="57"/>
      <c r="H160" s="57"/>
      <c r="I160" s="154"/>
      <c r="J160" s="57"/>
      <c r="K160" s="57"/>
      <c r="L160" s="41"/>
      <c r="M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</row>
  </sheetData>
  <sheetProtection algorithmName="SHA-512" hashValue="POf7MelMCKkTNtYuDJGYNoJWm/27rD22UFp8K/avK0hn7RYD0gP8XVD9eLVkcIiuVv1cfhkiiY9JmyRSNOY2yw==" saltValue="1lTXbPb2GWymJXHsJ7phCzvi2ebkl3eS2e3443RGx9A4EBP1khcrztUD8Db/gZdttNwFkxZtfTgfbb+c86PwBA==" spinCount="100000" sheet="1" objects="1" scenarios="1" formatColumns="0" formatRows="0" autoFilter="0"/>
  <autoFilter ref="C116:K15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6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9" t="s">
        <v>91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88</v>
      </c>
    </row>
    <row r="4" spans="2:46" s="1" customFormat="1" ht="24.9" customHeight="1">
      <c r="B4" s="22"/>
      <c r="D4" s="114" t="s">
        <v>103</v>
      </c>
      <c r="I4" s="110"/>
      <c r="L4" s="22"/>
      <c r="M4" s="115" t="s">
        <v>10</v>
      </c>
      <c r="AT4" s="19" t="s">
        <v>4</v>
      </c>
    </row>
    <row r="5" spans="2:12" s="1" customFormat="1" ht="6.9" customHeight="1">
      <c r="B5" s="22"/>
      <c r="I5" s="110"/>
      <c r="L5" s="22"/>
    </row>
    <row r="6" spans="2:12" s="1" customFormat="1" ht="12" customHeight="1">
      <c r="B6" s="22"/>
      <c r="D6" s="116" t="s">
        <v>16</v>
      </c>
      <c r="I6" s="110"/>
      <c r="L6" s="22"/>
    </row>
    <row r="7" spans="2:12" s="1" customFormat="1" ht="16.5" customHeight="1">
      <c r="B7" s="22"/>
      <c r="E7" s="334" t="str">
        <f>'Rekapitulace stavby'!K6</f>
        <v>Rekonstrukce komunikace, parkovacích ploch a chodníku ulice Šafaříkova v Sezimově Ústí</v>
      </c>
      <c r="F7" s="335"/>
      <c r="G7" s="335"/>
      <c r="H7" s="335"/>
      <c r="I7" s="110"/>
      <c r="L7" s="22"/>
    </row>
    <row r="8" spans="1:31" s="2" customFormat="1" ht="12" customHeight="1">
      <c r="A8" s="36"/>
      <c r="B8" s="41"/>
      <c r="C8" s="36"/>
      <c r="D8" s="116" t="s">
        <v>104</v>
      </c>
      <c r="E8" s="36"/>
      <c r="F8" s="36"/>
      <c r="G8" s="36"/>
      <c r="H8" s="36"/>
      <c r="I8" s="117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6" t="s">
        <v>203</v>
      </c>
      <c r="F9" s="337"/>
      <c r="G9" s="337"/>
      <c r="H9" s="337"/>
      <c r="I9" s="117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18" t="s">
        <v>92</v>
      </c>
      <c r="G11" s="36"/>
      <c r="H11" s="36"/>
      <c r="I11" s="119" t="s">
        <v>19</v>
      </c>
      <c r="J11" s="118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20</v>
      </c>
      <c r="E12" s="36"/>
      <c r="F12" s="118" t="s">
        <v>21</v>
      </c>
      <c r="G12" s="36"/>
      <c r="H12" s="36"/>
      <c r="I12" s="119" t="s">
        <v>22</v>
      </c>
      <c r="J12" s="120" t="str">
        <f>'Rekapitulace stavby'!AN8</f>
        <v>21. 7. 2020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24</v>
      </c>
      <c r="E14" s="36"/>
      <c r="F14" s="36"/>
      <c r="G14" s="36"/>
      <c r="H14" s="36"/>
      <c r="I14" s="119" t="s">
        <v>25</v>
      </c>
      <c r="J14" s="118" t="s">
        <v>26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8" t="s">
        <v>27</v>
      </c>
      <c r="F15" s="36"/>
      <c r="G15" s="36"/>
      <c r="H15" s="36"/>
      <c r="I15" s="119" t="s">
        <v>28</v>
      </c>
      <c r="J15" s="118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29</v>
      </c>
      <c r="E17" s="36"/>
      <c r="F17" s="36"/>
      <c r="G17" s="36"/>
      <c r="H17" s="36"/>
      <c r="I17" s="119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38" t="str">
        <f>'Rekapitulace stavby'!E14</f>
        <v>Vyplň údaj</v>
      </c>
      <c r="F18" s="339"/>
      <c r="G18" s="339"/>
      <c r="H18" s="339"/>
      <c r="I18" s="119" t="s">
        <v>28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31</v>
      </c>
      <c r="E20" s="36"/>
      <c r="F20" s="36"/>
      <c r="G20" s="36"/>
      <c r="H20" s="36"/>
      <c r="I20" s="119" t="s">
        <v>25</v>
      </c>
      <c r="J20" s="118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8" t="s">
        <v>33</v>
      </c>
      <c r="F21" s="36"/>
      <c r="G21" s="36"/>
      <c r="H21" s="36"/>
      <c r="I21" s="119" t="s">
        <v>28</v>
      </c>
      <c r="J21" s="118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35</v>
      </c>
      <c r="E23" s="36"/>
      <c r="F23" s="36"/>
      <c r="G23" s="36"/>
      <c r="H23" s="36"/>
      <c r="I23" s="119" t="s">
        <v>25</v>
      </c>
      <c r="J23" s="118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8" t="str">
        <f>IF('Rekapitulace stavby'!E20="","",'Rekapitulace stavby'!E20)</f>
        <v xml:space="preserve"> </v>
      </c>
      <c r="F24" s="36"/>
      <c r="G24" s="36"/>
      <c r="H24" s="36"/>
      <c r="I24" s="119" t="s">
        <v>28</v>
      </c>
      <c r="J24" s="118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37</v>
      </c>
      <c r="E26" s="36"/>
      <c r="F26" s="36"/>
      <c r="G26" s="36"/>
      <c r="H26" s="36"/>
      <c r="I26" s="117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0" t="s">
        <v>1</v>
      </c>
      <c r="F27" s="340"/>
      <c r="G27" s="340"/>
      <c r="H27" s="340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38</v>
      </c>
      <c r="E30" s="36"/>
      <c r="F30" s="36"/>
      <c r="G30" s="36"/>
      <c r="H30" s="36"/>
      <c r="I30" s="117"/>
      <c r="J30" s="128">
        <f>ROUND(J127,2)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40</v>
      </c>
      <c r="G32" s="36"/>
      <c r="H32" s="36"/>
      <c r="I32" s="130" t="s">
        <v>39</v>
      </c>
      <c r="J32" s="129" t="s">
        <v>41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42</v>
      </c>
      <c r="E33" s="116" t="s">
        <v>43</v>
      </c>
      <c r="F33" s="132">
        <f>ROUND((SUM(BE127:BE641)),2)</f>
        <v>0</v>
      </c>
      <c r="G33" s="36"/>
      <c r="H33" s="36"/>
      <c r="I33" s="133">
        <v>0.21</v>
      </c>
      <c r="J33" s="132">
        <f>ROUND(((SUM(BE127:BE641))*I33),2)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44</v>
      </c>
      <c r="F34" s="132">
        <f>ROUND((SUM(BF127:BF641)),2)</f>
        <v>0</v>
      </c>
      <c r="G34" s="36"/>
      <c r="H34" s="36"/>
      <c r="I34" s="133">
        <v>0.15</v>
      </c>
      <c r="J34" s="132">
        <f>ROUND(((SUM(BF127:BF641))*I34),2)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45</v>
      </c>
      <c r="F35" s="132">
        <f>ROUND((SUM(BG127:BG641)),2)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46</v>
      </c>
      <c r="F36" s="132">
        <f>ROUND((SUM(BH127:BH641)),2)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47</v>
      </c>
      <c r="F37" s="132">
        <f>ROUND((SUM(BI127:BI641)),2)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48</v>
      </c>
      <c r="E39" s="136"/>
      <c r="F39" s="136"/>
      <c r="G39" s="137" t="s">
        <v>49</v>
      </c>
      <c r="H39" s="138" t="s">
        <v>50</v>
      </c>
      <c r="I39" s="139"/>
      <c r="J39" s="140">
        <f>SUM(J30:J37)</f>
        <v>0</v>
      </c>
      <c r="K39" s="14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2"/>
      <c r="I41" s="110"/>
      <c r="L41" s="22"/>
    </row>
    <row r="42" spans="2:12" s="1" customFormat="1" ht="14.4" customHeight="1">
      <c r="B42" s="22"/>
      <c r="I42" s="110"/>
      <c r="L42" s="22"/>
    </row>
    <row r="43" spans="2:12" s="1" customFormat="1" ht="14.4" customHeight="1">
      <c r="B43" s="22"/>
      <c r="I43" s="110"/>
      <c r="L43" s="22"/>
    </row>
    <row r="44" spans="2:12" s="1" customFormat="1" ht="14.4" customHeight="1">
      <c r="B44" s="22"/>
      <c r="I44" s="110"/>
      <c r="L44" s="22"/>
    </row>
    <row r="45" spans="2:12" s="1" customFormat="1" ht="14.4" customHeight="1">
      <c r="B45" s="22"/>
      <c r="I45" s="110"/>
      <c r="L45" s="22"/>
    </row>
    <row r="46" spans="2:12" s="1" customFormat="1" ht="14.4" customHeight="1">
      <c r="B46" s="22"/>
      <c r="I46" s="110"/>
      <c r="L46" s="22"/>
    </row>
    <row r="47" spans="2:12" s="1" customFormat="1" ht="14.4" customHeight="1">
      <c r="B47" s="22"/>
      <c r="I47" s="110"/>
      <c r="L47" s="22"/>
    </row>
    <row r="48" spans="2:12" s="1" customFormat="1" ht="14.4" customHeight="1">
      <c r="B48" s="22"/>
      <c r="I48" s="110"/>
      <c r="L48" s="22"/>
    </row>
    <row r="49" spans="2:12" s="1" customFormat="1" ht="14.4" customHeight="1">
      <c r="B49" s="22"/>
      <c r="I49" s="110"/>
      <c r="L49" s="22"/>
    </row>
    <row r="50" spans="2:12" s="2" customFormat="1" ht="14.4" customHeight="1">
      <c r="B50" s="53"/>
      <c r="D50" s="142" t="s">
        <v>51</v>
      </c>
      <c r="E50" s="143"/>
      <c r="F50" s="143"/>
      <c r="G50" s="142" t="s">
        <v>52</v>
      </c>
      <c r="H50" s="143"/>
      <c r="I50" s="144"/>
      <c r="J50" s="143"/>
      <c r="K50" s="143"/>
      <c r="L50" s="53"/>
    </row>
    <row r="51" spans="2:12" ht="10.2">
      <c r="B51" s="22"/>
      <c r="L51" s="22"/>
    </row>
    <row r="52" spans="2:12" ht="10.2">
      <c r="B52" s="22"/>
      <c r="L52" s="22"/>
    </row>
    <row r="53" spans="2:12" ht="10.2">
      <c r="B53" s="22"/>
      <c r="L53" s="22"/>
    </row>
    <row r="54" spans="2:12" ht="10.2">
      <c r="B54" s="22"/>
      <c r="L54" s="22"/>
    </row>
    <row r="55" spans="2:12" ht="10.2">
      <c r="B55" s="22"/>
      <c r="L55" s="22"/>
    </row>
    <row r="56" spans="2:12" ht="10.2">
      <c r="B56" s="22"/>
      <c r="L56" s="22"/>
    </row>
    <row r="57" spans="2:12" ht="10.2">
      <c r="B57" s="22"/>
      <c r="L57" s="22"/>
    </row>
    <row r="58" spans="2:12" ht="10.2">
      <c r="B58" s="22"/>
      <c r="L58" s="22"/>
    </row>
    <row r="59" spans="2:12" ht="10.2">
      <c r="B59" s="22"/>
      <c r="L59" s="22"/>
    </row>
    <row r="60" spans="2:12" ht="10.2">
      <c r="B60" s="22"/>
      <c r="L60" s="22"/>
    </row>
    <row r="61" spans="1:31" s="2" customFormat="1" ht="13.2">
      <c r="A61" s="36"/>
      <c r="B61" s="41"/>
      <c r="C61" s="36"/>
      <c r="D61" s="145" t="s">
        <v>53</v>
      </c>
      <c r="E61" s="146"/>
      <c r="F61" s="147" t="s">
        <v>54</v>
      </c>
      <c r="G61" s="145" t="s">
        <v>53</v>
      </c>
      <c r="H61" s="146"/>
      <c r="I61" s="148"/>
      <c r="J61" s="149" t="s">
        <v>54</v>
      </c>
      <c r="K61" s="146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0.2">
      <c r="B62" s="22"/>
      <c r="L62" s="22"/>
    </row>
    <row r="63" spans="2:12" ht="10.2">
      <c r="B63" s="22"/>
      <c r="L63" s="22"/>
    </row>
    <row r="64" spans="2:12" ht="10.2">
      <c r="B64" s="22"/>
      <c r="L64" s="22"/>
    </row>
    <row r="65" spans="1:31" s="2" customFormat="1" ht="13.2">
      <c r="A65" s="36"/>
      <c r="B65" s="41"/>
      <c r="C65" s="36"/>
      <c r="D65" s="142" t="s">
        <v>55</v>
      </c>
      <c r="E65" s="150"/>
      <c r="F65" s="150"/>
      <c r="G65" s="142" t="s">
        <v>56</v>
      </c>
      <c r="H65" s="150"/>
      <c r="I65" s="151"/>
      <c r="J65" s="150"/>
      <c r="K65" s="15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0.2">
      <c r="B66" s="22"/>
      <c r="L66" s="22"/>
    </row>
    <row r="67" spans="2:12" ht="10.2">
      <c r="B67" s="22"/>
      <c r="L67" s="22"/>
    </row>
    <row r="68" spans="2:12" ht="10.2">
      <c r="B68" s="22"/>
      <c r="L68" s="22"/>
    </row>
    <row r="69" spans="2:12" ht="10.2">
      <c r="B69" s="22"/>
      <c r="L69" s="22"/>
    </row>
    <row r="70" spans="2:12" ht="10.2">
      <c r="B70" s="22"/>
      <c r="L70" s="22"/>
    </row>
    <row r="71" spans="2:12" ht="10.2">
      <c r="B71" s="22"/>
      <c r="L71" s="22"/>
    </row>
    <row r="72" spans="2:12" ht="10.2">
      <c r="B72" s="22"/>
      <c r="L72" s="22"/>
    </row>
    <row r="73" spans="2:12" ht="10.2">
      <c r="B73" s="22"/>
      <c r="L73" s="22"/>
    </row>
    <row r="74" spans="2:12" ht="10.2">
      <c r="B74" s="22"/>
      <c r="L74" s="22"/>
    </row>
    <row r="75" spans="2:12" ht="10.2">
      <c r="B75" s="22"/>
      <c r="L75" s="22"/>
    </row>
    <row r="76" spans="1:31" s="2" customFormat="1" ht="13.2">
      <c r="A76" s="36"/>
      <c r="B76" s="41"/>
      <c r="C76" s="36"/>
      <c r="D76" s="145" t="s">
        <v>53</v>
      </c>
      <c r="E76" s="146"/>
      <c r="F76" s="147" t="s">
        <v>54</v>
      </c>
      <c r="G76" s="145" t="s">
        <v>53</v>
      </c>
      <c r="H76" s="146"/>
      <c r="I76" s="148"/>
      <c r="J76" s="149" t="s">
        <v>54</v>
      </c>
      <c r="K76" s="146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52"/>
      <c r="C77" s="153"/>
      <c r="D77" s="153"/>
      <c r="E77" s="153"/>
      <c r="F77" s="153"/>
      <c r="G77" s="153"/>
      <c r="H77" s="153"/>
      <c r="I77" s="154"/>
      <c r="J77" s="153"/>
      <c r="K77" s="153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" customHeight="1">
      <c r="A81" s="36"/>
      <c r="B81" s="155"/>
      <c r="C81" s="156"/>
      <c r="D81" s="156"/>
      <c r="E81" s="156"/>
      <c r="F81" s="156"/>
      <c r="G81" s="156"/>
      <c r="H81" s="156"/>
      <c r="I81" s="157"/>
      <c r="J81" s="156"/>
      <c r="K81" s="156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" customHeight="1">
      <c r="A82" s="36"/>
      <c r="B82" s="37"/>
      <c r="C82" s="25" t="s">
        <v>106</v>
      </c>
      <c r="D82" s="38"/>
      <c r="E82" s="38"/>
      <c r="F82" s="38"/>
      <c r="G82" s="38"/>
      <c r="H82" s="38"/>
      <c r="I82" s="117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17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41" t="str">
        <f>E7</f>
        <v>Rekonstrukce komunikace, parkovacích ploch a chodníku ulice Šafaříkova v Sezimově Ústí</v>
      </c>
      <c r="F85" s="342"/>
      <c r="G85" s="342"/>
      <c r="H85" s="342"/>
      <c r="I85" s="117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104</v>
      </c>
      <c r="D86" s="38"/>
      <c r="E86" s="38"/>
      <c r="F86" s="38"/>
      <c r="G86" s="38"/>
      <c r="H86" s="38"/>
      <c r="I86" s="117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293" t="str">
        <f>E9</f>
        <v>101 - Pozemní komunikace</v>
      </c>
      <c r="F87" s="343"/>
      <c r="G87" s="343"/>
      <c r="H87" s="343"/>
      <c r="I87" s="117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117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>Sezimovo Ústí</v>
      </c>
      <c r="G89" s="38"/>
      <c r="H89" s="38"/>
      <c r="I89" s="119" t="s">
        <v>22</v>
      </c>
      <c r="J89" s="68" t="str">
        <f>IF(J12="","",J12)</f>
        <v>21. 7. 2020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" customHeight="1">
      <c r="A90" s="36"/>
      <c r="B90" s="37"/>
      <c r="C90" s="38"/>
      <c r="D90" s="38"/>
      <c r="E90" s="38"/>
      <c r="F90" s="38"/>
      <c r="G90" s="38"/>
      <c r="H90" s="38"/>
      <c r="I90" s="117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1" t="s">
        <v>24</v>
      </c>
      <c r="D91" s="38"/>
      <c r="E91" s="38"/>
      <c r="F91" s="29" t="str">
        <f>E15</f>
        <v>Město Sezimovo Ústí</v>
      </c>
      <c r="G91" s="38"/>
      <c r="H91" s="38"/>
      <c r="I91" s="119" t="s">
        <v>31</v>
      </c>
      <c r="J91" s="34" t="str">
        <f>E21</f>
        <v>WAY project s.r.o.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1" t="s">
        <v>29</v>
      </c>
      <c r="D92" s="38"/>
      <c r="E92" s="38"/>
      <c r="F92" s="29" t="str">
        <f>IF(E18="","",E18)</f>
        <v>Vyplň údaj</v>
      </c>
      <c r="G92" s="38"/>
      <c r="H92" s="38"/>
      <c r="I92" s="119" t="s">
        <v>35</v>
      </c>
      <c r="J92" s="34" t="str">
        <f>E24</f>
        <v xml:space="preserve"> 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17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58" t="s">
        <v>107</v>
      </c>
      <c r="D94" s="159"/>
      <c r="E94" s="159"/>
      <c r="F94" s="159"/>
      <c r="G94" s="159"/>
      <c r="H94" s="159"/>
      <c r="I94" s="160"/>
      <c r="J94" s="161" t="s">
        <v>108</v>
      </c>
      <c r="K94" s="159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17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62" t="s">
        <v>109</v>
      </c>
      <c r="D96" s="38"/>
      <c r="E96" s="38"/>
      <c r="F96" s="38"/>
      <c r="G96" s="38"/>
      <c r="H96" s="38"/>
      <c r="I96" s="117"/>
      <c r="J96" s="86">
        <f>J127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110</v>
      </c>
    </row>
    <row r="97" spans="2:12" s="9" customFormat="1" ht="24.9" customHeight="1">
      <c r="B97" s="163"/>
      <c r="C97" s="164"/>
      <c r="D97" s="165" t="s">
        <v>204</v>
      </c>
      <c r="E97" s="166"/>
      <c r="F97" s="166"/>
      <c r="G97" s="166"/>
      <c r="H97" s="166"/>
      <c r="I97" s="167"/>
      <c r="J97" s="168">
        <f>J128</f>
        <v>0</v>
      </c>
      <c r="K97" s="164"/>
      <c r="L97" s="169"/>
    </row>
    <row r="98" spans="2:12" s="14" customFormat="1" ht="19.95" customHeight="1">
      <c r="B98" s="234"/>
      <c r="C98" s="235"/>
      <c r="D98" s="236" t="s">
        <v>205</v>
      </c>
      <c r="E98" s="237"/>
      <c r="F98" s="237"/>
      <c r="G98" s="237"/>
      <c r="H98" s="237"/>
      <c r="I98" s="238"/>
      <c r="J98" s="239">
        <f>J129</f>
        <v>0</v>
      </c>
      <c r="K98" s="235"/>
      <c r="L98" s="240"/>
    </row>
    <row r="99" spans="2:12" s="14" customFormat="1" ht="19.95" customHeight="1">
      <c r="B99" s="234"/>
      <c r="C99" s="235"/>
      <c r="D99" s="236" t="s">
        <v>206</v>
      </c>
      <c r="E99" s="237"/>
      <c r="F99" s="237"/>
      <c r="G99" s="237"/>
      <c r="H99" s="237"/>
      <c r="I99" s="238"/>
      <c r="J99" s="239">
        <f>J318</f>
        <v>0</v>
      </c>
      <c r="K99" s="235"/>
      <c r="L99" s="240"/>
    </row>
    <row r="100" spans="2:12" s="14" customFormat="1" ht="19.95" customHeight="1">
      <c r="B100" s="234"/>
      <c r="C100" s="235"/>
      <c r="D100" s="236" t="s">
        <v>207</v>
      </c>
      <c r="E100" s="237"/>
      <c r="F100" s="237"/>
      <c r="G100" s="237"/>
      <c r="H100" s="237"/>
      <c r="I100" s="238"/>
      <c r="J100" s="239">
        <f>J325</f>
        <v>0</v>
      </c>
      <c r="K100" s="235"/>
      <c r="L100" s="240"/>
    </row>
    <row r="101" spans="2:12" s="14" customFormat="1" ht="19.95" customHeight="1">
      <c r="B101" s="234"/>
      <c r="C101" s="235"/>
      <c r="D101" s="236" t="s">
        <v>208</v>
      </c>
      <c r="E101" s="237"/>
      <c r="F101" s="237"/>
      <c r="G101" s="237"/>
      <c r="H101" s="237"/>
      <c r="I101" s="238"/>
      <c r="J101" s="239">
        <f>J330</f>
        <v>0</v>
      </c>
      <c r="K101" s="235"/>
      <c r="L101" s="240"/>
    </row>
    <row r="102" spans="2:12" s="14" customFormat="1" ht="19.95" customHeight="1">
      <c r="B102" s="234"/>
      <c r="C102" s="235"/>
      <c r="D102" s="236" t="s">
        <v>209</v>
      </c>
      <c r="E102" s="237"/>
      <c r="F102" s="237"/>
      <c r="G102" s="237"/>
      <c r="H102" s="237"/>
      <c r="I102" s="238"/>
      <c r="J102" s="239">
        <f>J343</f>
        <v>0</v>
      </c>
      <c r="K102" s="235"/>
      <c r="L102" s="240"/>
    </row>
    <row r="103" spans="2:12" s="14" customFormat="1" ht="19.95" customHeight="1">
      <c r="B103" s="234"/>
      <c r="C103" s="235"/>
      <c r="D103" s="236" t="s">
        <v>210</v>
      </c>
      <c r="E103" s="237"/>
      <c r="F103" s="237"/>
      <c r="G103" s="237"/>
      <c r="H103" s="237"/>
      <c r="I103" s="238"/>
      <c r="J103" s="239">
        <f>J430</f>
        <v>0</v>
      </c>
      <c r="K103" s="235"/>
      <c r="L103" s="240"/>
    </row>
    <row r="104" spans="2:12" s="14" customFormat="1" ht="19.95" customHeight="1">
      <c r="B104" s="234"/>
      <c r="C104" s="235"/>
      <c r="D104" s="236" t="s">
        <v>211</v>
      </c>
      <c r="E104" s="237"/>
      <c r="F104" s="237"/>
      <c r="G104" s="237"/>
      <c r="H104" s="237"/>
      <c r="I104" s="238"/>
      <c r="J104" s="239">
        <f>J433</f>
        <v>0</v>
      </c>
      <c r="K104" s="235"/>
      <c r="L104" s="240"/>
    </row>
    <row r="105" spans="2:12" s="14" customFormat="1" ht="19.95" customHeight="1">
      <c r="B105" s="234"/>
      <c r="C105" s="235"/>
      <c r="D105" s="236" t="s">
        <v>212</v>
      </c>
      <c r="E105" s="237"/>
      <c r="F105" s="237"/>
      <c r="G105" s="237"/>
      <c r="H105" s="237"/>
      <c r="I105" s="238"/>
      <c r="J105" s="239">
        <f>J468</f>
        <v>0</v>
      </c>
      <c r="K105" s="235"/>
      <c r="L105" s="240"/>
    </row>
    <row r="106" spans="2:12" s="14" customFormat="1" ht="19.95" customHeight="1">
      <c r="B106" s="234"/>
      <c r="C106" s="235"/>
      <c r="D106" s="236" t="s">
        <v>213</v>
      </c>
      <c r="E106" s="237"/>
      <c r="F106" s="237"/>
      <c r="G106" s="237"/>
      <c r="H106" s="237"/>
      <c r="I106" s="238"/>
      <c r="J106" s="239">
        <f>J561</f>
        <v>0</v>
      </c>
      <c r="K106" s="235"/>
      <c r="L106" s="240"/>
    </row>
    <row r="107" spans="2:12" s="14" customFormat="1" ht="19.95" customHeight="1">
      <c r="B107" s="234"/>
      <c r="C107" s="235"/>
      <c r="D107" s="236" t="s">
        <v>214</v>
      </c>
      <c r="E107" s="237"/>
      <c r="F107" s="237"/>
      <c r="G107" s="237"/>
      <c r="H107" s="237"/>
      <c r="I107" s="238"/>
      <c r="J107" s="239">
        <f>J637</f>
        <v>0</v>
      </c>
      <c r="K107" s="235"/>
      <c r="L107" s="240"/>
    </row>
    <row r="108" spans="1:31" s="2" customFormat="1" ht="21.75" customHeight="1">
      <c r="A108" s="36"/>
      <c r="B108" s="37"/>
      <c r="C108" s="38"/>
      <c r="D108" s="38"/>
      <c r="E108" s="38"/>
      <c r="F108" s="38"/>
      <c r="G108" s="38"/>
      <c r="H108" s="38"/>
      <c r="I108" s="117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" customHeight="1">
      <c r="A109" s="36"/>
      <c r="B109" s="56"/>
      <c r="C109" s="57"/>
      <c r="D109" s="57"/>
      <c r="E109" s="57"/>
      <c r="F109" s="57"/>
      <c r="G109" s="57"/>
      <c r="H109" s="57"/>
      <c r="I109" s="154"/>
      <c r="J109" s="57"/>
      <c r="K109" s="57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3" spans="1:31" s="2" customFormat="1" ht="6.9" customHeight="1">
      <c r="A113" s="36"/>
      <c r="B113" s="58"/>
      <c r="C113" s="59"/>
      <c r="D113" s="59"/>
      <c r="E113" s="59"/>
      <c r="F113" s="59"/>
      <c r="G113" s="59"/>
      <c r="H113" s="59"/>
      <c r="I113" s="157"/>
      <c r="J113" s="59"/>
      <c r="K113" s="59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4.9" customHeight="1">
      <c r="A114" s="36"/>
      <c r="B114" s="37"/>
      <c r="C114" s="25" t="s">
        <v>112</v>
      </c>
      <c r="D114" s="38"/>
      <c r="E114" s="38"/>
      <c r="F114" s="38"/>
      <c r="G114" s="38"/>
      <c r="H114" s="38"/>
      <c r="I114" s="117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" customHeight="1">
      <c r="A115" s="36"/>
      <c r="B115" s="37"/>
      <c r="C115" s="38"/>
      <c r="D115" s="38"/>
      <c r="E115" s="38"/>
      <c r="F115" s="38"/>
      <c r="G115" s="38"/>
      <c r="H115" s="38"/>
      <c r="I115" s="117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1" t="s">
        <v>16</v>
      </c>
      <c r="D116" s="38"/>
      <c r="E116" s="38"/>
      <c r="F116" s="38"/>
      <c r="G116" s="38"/>
      <c r="H116" s="38"/>
      <c r="I116" s="117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8"/>
      <c r="D117" s="38"/>
      <c r="E117" s="341" t="str">
        <f>E7</f>
        <v>Rekonstrukce komunikace, parkovacích ploch a chodníku ulice Šafaříkova v Sezimově Ústí</v>
      </c>
      <c r="F117" s="342"/>
      <c r="G117" s="342"/>
      <c r="H117" s="342"/>
      <c r="I117" s="117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1" t="s">
        <v>104</v>
      </c>
      <c r="D118" s="38"/>
      <c r="E118" s="38"/>
      <c r="F118" s="38"/>
      <c r="G118" s="38"/>
      <c r="H118" s="38"/>
      <c r="I118" s="117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6.5" customHeight="1">
      <c r="A119" s="36"/>
      <c r="B119" s="37"/>
      <c r="C119" s="38"/>
      <c r="D119" s="38"/>
      <c r="E119" s="293" t="str">
        <f>E9</f>
        <v>101 - Pozemní komunikace</v>
      </c>
      <c r="F119" s="343"/>
      <c r="G119" s="343"/>
      <c r="H119" s="343"/>
      <c r="I119" s="117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" customHeight="1">
      <c r="A120" s="36"/>
      <c r="B120" s="37"/>
      <c r="C120" s="38"/>
      <c r="D120" s="38"/>
      <c r="E120" s="38"/>
      <c r="F120" s="38"/>
      <c r="G120" s="38"/>
      <c r="H120" s="38"/>
      <c r="I120" s="117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2" customHeight="1">
      <c r="A121" s="36"/>
      <c r="B121" s="37"/>
      <c r="C121" s="31" t="s">
        <v>20</v>
      </c>
      <c r="D121" s="38"/>
      <c r="E121" s="38"/>
      <c r="F121" s="29" t="str">
        <f>F12</f>
        <v>Sezimovo Ústí</v>
      </c>
      <c r="G121" s="38"/>
      <c r="H121" s="38"/>
      <c r="I121" s="119" t="s">
        <v>22</v>
      </c>
      <c r="J121" s="68" t="str">
        <f>IF(J12="","",J12)</f>
        <v>21. 7. 2020</v>
      </c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" customHeight="1">
      <c r="A122" s="36"/>
      <c r="B122" s="37"/>
      <c r="C122" s="38"/>
      <c r="D122" s="38"/>
      <c r="E122" s="38"/>
      <c r="F122" s="38"/>
      <c r="G122" s="38"/>
      <c r="H122" s="38"/>
      <c r="I122" s="117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1" t="s">
        <v>24</v>
      </c>
      <c r="D123" s="38"/>
      <c r="E123" s="38"/>
      <c r="F123" s="29" t="str">
        <f>E15</f>
        <v>Město Sezimovo Ústí</v>
      </c>
      <c r="G123" s="38"/>
      <c r="H123" s="38"/>
      <c r="I123" s="119" t="s">
        <v>31</v>
      </c>
      <c r="J123" s="34" t="str">
        <f>E21</f>
        <v>WAY project s.r.o.</v>
      </c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15" customHeight="1">
      <c r="A124" s="36"/>
      <c r="B124" s="37"/>
      <c r="C124" s="31" t="s">
        <v>29</v>
      </c>
      <c r="D124" s="38"/>
      <c r="E124" s="38"/>
      <c r="F124" s="29" t="str">
        <f>IF(E18="","",E18)</f>
        <v>Vyplň údaj</v>
      </c>
      <c r="G124" s="38"/>
      <c r="H124" s="38"/>
      <c r="I124" s="119" t="s">
        <v>35</v>
      </c>
      <c r="J124" s="34" t="str">
        <f>E24</f>
        <v xml:space="preserve"> </v>
      </c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0.35" customHeight="1">
      <c r="A125" s="36"/>
      <c r="B125" s="37"/>
      <c r="C125" s="38"/>
      <c r="D125" s="38"/>
      <c r="E125" s="38"/>
      <c r="F125" s="38"/>
      <c r="G125" s="38"/>
      <c r="H125" s="38"/>
      <c r="I125" s="117"/>
      <c r="J125" s="38"/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10" customFormat="1" ht="29.25" customHeight="1">
      <c r="A126" s="170"/>
      <c r="B126" s="171"/>
      <c r="C126" s="172" t="s">
        <v>113</v>
      </c>
      <c r="D126" s="173" t="s">
        <v>63</v>
      </c>
      <c r="E126" s="173" t="s">
        <v>59</v>
      </c>
      <c r="F126" s="173" t="s">
        <v>60</v>
      </c>
      <c r="G126" s="173" t="s">
        <v>114</v>
      </c>
      <c r="H126" s="173" t="s">
        <v>115</v>
      </c>
      <c r="I126" s="174" t="s">
        <v>116</v>
      </c>
      <c r="J126" s="173" t="s">
        <v>108</v>
      </c>
      <c r="K126" s="175" t="s">
        <v>117</v>
      </c>
      <c r="L126" s="176"/>
      <c r="M126" s="77" t="s">
        <v>1</v>
      </c>
      <c r="N126" s="78" t="s">
        <v>42</v>
      </c>
      <c r="O126" s="78" t="s">
        <v>118</v>
      </c>
      <c r="P126" s="78" t="s">
        <v>119</v>
      </c>
      <c r="Q126" s="78" t="s">
        <v>120</v>
      </c>
      <c r="R126" s="78" t="s">
        <v>121</v>
      </c>
      <c r="S126" s="78" t="s">
        <v>122</v>
      </c>
      <c r="T126" s="79" t="s">
        <v>123</v>
      </c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</row>
    <row r="127" spans="1:63" s="2" customFormat="1" ht="22.8" customHeight="1">
      <c r="A127" s="36"/>
      <c r="B127" s="37"/>
      <c r="C127" s="84" t="s">
        <v>124</v>
      </c>
      <c r="D127" s="38"/>
      <c r="E127" s="38"/>
      <c r="F127" s="38"/>
      <c r="G127" s="38"/>
      <c r="H127" s="38"/>
      <c r="I127" s="117"/>
      <c r="J127" s="177">
        <f>BK127</f>
        <v>0</v>
      </c>
      <c r="K127" s="38"/>
      <c r="L127" s="41"/>
      <c r="M127" s="80"/>
      <c r="N127" s="178"/>
      <c r="O127" s="81"/>
      <c r="P127" s="179">
        <f>P128</f>
        <v>0</v>
      </c>
      <c r="Q127" s="81"/>
      <c r="R127" s="179">
        <f>R128</f>
        <v>1595.94331126</v>
      </c>
      <c r="S127" s="81"/>
      <c r="T127" s="180">
        <f>T128</f>
        <v>1720.2735999999998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77</v>
      </c>
      <c r="AU127" s="19" t="s">
        <v>110</v>
      </c>
      <c r="BK127" s="181">
        <f>BK128</f>
        <v>0</v>
      </c>
    </row>
    <row r="128" spans="2:63" s="11" customFormat="1" ht="25.95" customHeight="1">
      <c r="B128" s="182"/>
      <c r="C128" s="183"/>
      <c r="D128" s="184" t="s">
        <v>77</v>
      </c>
      <c r="E128" s="185" t="s">
        <v>215</v>
      </c>
      <c r="F128" s="185" t="s">
        <v>216</v>
      </c>
      <c r="G128" s="183"/>
      <c r="H128" s="183"/>
      <c r="I128" s="186"/>
      <c r="J128" s="187">
        <f>BK128</f>
        <v>0</v>
      </c>
      <c r="K128" s="183"/>
      <c r="L128" s="188"/>
      <c r="M128" s="189"/>
      <c r="N128" s="190"/>
      <c r="O128" s="190"/>
      <c r="P128" s="191">
        <f>P129+P318+P325+P330+P343+P430+P433+P468+P561+P637</f>
        <v>0</v>
      </c>
      <c r="Q128" s="190"/>
      <c r="R128" s="191">
        <f>R129+R318+R325+R330+R343+R430+R433+R468+R561+R637</f>
        <v>1595.94331126</v>
      </c>
      <c r="S128" s="190"/>
      <c r="T128" s="192">
        <f>T129+T318+T325+T330+T343+T430+T433+T468+T561+T637</f>
        <v>1720.2735999999998</v>
      </c>
      <c r="AR128" s="193" t="s">
        <v>86</v>
      </c>
      <c r="AT128" s="194" t="s">
        <v>77</v>
      </c>
      <c r="AU128" s="194" t="s">
        <v>78</v>
      </c>
      <c r="AY128" s="193" t="s">
        <v>128</v>
      </c>
      <c r="BK128" s="195">
        <f>BK129+BK318+BK325+BK330+BK343+BK430+BK433+BK468+BK561+BK637</f>
        <v>0</v>
      </c>
    </row>
    <row r="129" spans="2:63" s="11" customFormat="1" ht="22.8" customHeight="1">
      <c r="B129" s="182"/>
      <c r="C129" s="183"/>
      <c r="D129" s="184" t="s">
        <v>77</v>
      </c>
      <c r="E129" s="241" t="s">
        <v>86</v>
      </c>
      <c r="F129" s="241" t="s">
        <v>217</v>
      </c>
      <c r="G129" s="183"/>
      <c r="H129" s="183"/>
      <c r="I129" s="186"/>
      <c r="J129" s="242">
        <f>BK129</f>
        <v>0</v>
      </c>
      <c r="K129" s="183"/>
      <c r="L129" s="188"/>
      <c r="M129" s="189"/>
      <c r="N129" s="190"/>
      <c r="O129" s="190"/>
      <c r="P129" s="191">
        <f>SUM(P130:P317)</f>
        <v>0</v>
      </c>
      <c r="Q129" s="190"/>
      <c r="R129" s="191">
        <f>SUM(R130:R317)</f>
        <v>807.3961796</v>
      </c>
      <c r="S129" s="190"/>
      <c r="T129" s="192">
        <f>SUM(T130:T317)</f>
        <v>1704.2955999999997</v>
      </c>
      <c r="AR129" s="193" t="s">
        <v>86</v>
      </c>
      <c r="AT129" s="194" t="s">
        <v>77</v>
      </c>
      <c r="AU129" s="194" t="s">
        <v>86</v>
      </c>
      <c r="AY129" s="193" t="s">
        <v>128</v>
      </c>
      <c r="BK129" s="195">
        <f>SUM(BK130:BK317)</f>
        <v>0</v>
      </c>
    </row>
    <row r="130" spans="1:65" s="2" customFormat="1" ht="21.75" customHeight="1">
      <c r="A130" s="36"/>
      <c r="B130" s="37"/>
      <c r="C130" s="196" t="s">
        <v>86</v>
      </c>
      <c r="D130" s="196" t="s">
        <v>129</v>
      </c>
      <c r="E130" s="197" t="s">
        <v>218</v>
      </c>
      <c r="F130" s="198" t="s">
        <v>219</v>
      </c>
      <c r="G130" s="199" t="s">
        <v>220</v>
      </c>
      <c r="H130" s="200">
        <v>21</v>
      </c>
      <c r="I130" s="201"/>
      <c r="J130" s="202">
        <f>ROUND(I130*H130,2)</f>
        <v>0</v>
      </c>
      <c r="K130" s="198" t="s">
        <v>133</v>
      </c>
      <c r="L130" s="41"/>
      <c r="M130" s="203" t="s">
        <v>1</v>
      </c>
      <c r="N130" s="204" t="s">
        <v>43</v>
      </c>
      <c r="O130" s="73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7" t="s">
        <v>127</v>
      </c>
      <c r="AT130" s="207" t="s">
        <v>129</v>
      </c>
      <c r="AU130" s="207" t="s">
        <v>88</v>
      </c>
      <c r="AY130" s="19" t="s">
        <v>128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9" t="s">
        <v>86</v>
      </c>
      <c r="BK130" s="208">
        <f>ROUND(I130*H130,2)</f>
        <v>0</v>
      </c>
      <c r="BL130" s="19" t="s">
        <v>127</v>
      </c>
      <c r="BM130" s="207" t="s">
        <v>221</v>
      </c>
    </row>
    <row r="131" spans="2:51" s="12" customFormat="1" ht="10.2">
      <c r="B131" s="209"/>
      <c r="C131" s="210"/>
      <c r="D131" s="211" t="s">
        <v>136</v>
      </c>
      <c r="E131" s="212" t="s">
        <v>1</v>
      </c>
      <c r="F131" s="213" t="s">
        <v>222</v>
      </c>
      <c r="G131" s="210"/>
      <c r="H131" s="214">
        <v>21</v>
      </c>
      <c r="I131" s="215"/>
      <c r="J131" s="210"/>
      <c r="K131" s="210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136</v>
      </c>
      <c r="AU131" s="220" t="s">
        <v>88</v>
      </c>
      <c r="AV131" s="12" t="s">
        <v>88</v>
      </c>
      <c r="AW131" s="12" t="s">
        <v>34</v>
      </c>
      <c r="AX131" s="12" t="s">
        <v>86</v>
      </c>
      <c r="AY131" s="220" t="s">
        <v>128</v>
      </c>
    </row>
    <row r="132" spans="1:65" s="2" customFormat="1" ht="16.5" customHeight="1">
      <c r="A132" s="36"/>
      <c r="B132" s="37"/>
      <c r="C132" s="196" t="s">
        <v>88</v>
      </c>
      <c r="D132" s="196" t="s">
        <v>129</v>
      </c>
      <c r="E132" s="197" t="s">
        <v>223</v>
      </c>
      <c r="F132" s="198" t="s">
        <v>224</v>
      </c>
      <c r="G132" s="199" t="s">
        <v>225</v>
      </c>
      <c r="H132" s="200">
        <v>2.55</v>
      </c>
      <c r="I132" s="201"/>
      <c r="J132" s="202">
        <f>ROUND(I132*H132,2)</f>
        <v>0</v>
      </c>
      <c r="K132" s="198" t="s">
        <v>226</v>
      </c>
      <c r="L132" s="41"/>
      <c r="M132" s="203" t="s">
        <v>1</v>
      </c>
      <c r="N132" s="204" t="s">
        <v>43</v>
      </c>
      <c r="O132" s="73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7" t="s">
        <v>127</v>
      </c>
      <c r="AT132" s="207" t="s">
        <v>129</v>
      </c>
      <c r="AU132" s="207" t="s">
        <v>88</v>
      </c>
      <c r="AY132" s="19" t="s">
        <v>128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9" t="s">
        <v>86</v>
      </c>
      <c r="BK132" s="208">
        <f>ROUND(I132*H132,2)</f>
        <v>0</v>
      </c>
      <c r="BL132" s="19" t="s">
        <v>127</v>
      </c>
      <c r="BM132" s="207" t="s">
        <v>227</v>
      </c>
    </row>
    <row r="133" spans="2:51" s="12" customFormat="1" ht="10.2">
      <c r="B133" s="209"/>
      <c r="C133" s="210"/>
      <c r="D133" s="211" t="s">
        <v>136</v>
      </c>
      <c r="E133" s="212" t="s">
        <v>1</v>
      </c>
      <c r="F133" s="213" t="s">
        <v>228</v>
      </c>
      <c r="G133" s="210"/>
      <c r="H133" s="214">
        <v>1.05</v>
      </c>
      <c r="I133" s="215"/>
      <c r="J133" s="210"/>
      <c r="K133" s="210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136</v>
      </c>
      <c r="AU133" s="220" t="s">
        <v>88</v>
      </c>
      <c r="AV133" s="12" t="s">
        <v>88</v>
      </c>
      <c r="AW133" s="12" t="s">
        <v>34</v>
      </c>
      <c r="AX133" s="12" t="s">
        <v>78</v>
      </c>
      <c r="AY133" s="220" t="s">
        <v>128</v>
      </c>
    </row>
    <row r="134" spans="2:51" s="12" customFormat="1" ht="10.2">
      <c r="B134" s="209"/>
      <c r="C134" s="210"/>
      <c r="D134" s="211" t="s">
        <v>136</v>
      </c>
      <c r="E134" s="212" t="s">
        <v>1</v>
      </c>
      <c r="F134" s="213" t="s">
        <v>229</v>
      </c>
      <c r="G134" s="210"/>
      <c r="H134" s="214">
        <v>1.5</v>
      </c>
      <c r="I134" s="215"/>
      <c r="J134" s="210"/>
      <c r="K134" s="210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136</v>
      </c>
      <c r="AU134" s="220" t="s">
        <v>88</v>
      </c>
      <c r="AV134" s="12" t="s">
        <v>88</v>
      </c>
      <c r="AW134" s="12" t="s">
        <v>34</v>
      </c>
      <c r="AX134" s="12" t="s">
        <v>78</v>
      </c>
      <c r="AY134" s="220" t="s">
        <v>128</v>
      </c>
    </row>
    <row r="135" spans="2:51" s="15" customFormat="1" ht="10.2">
      <c r="B135" s="243"/>
      <c r="C135" s="244"/>
      <c r="D135" s="211" t="s">
        <v>136</v>
      </c>
      <c r="E135" s="245" t="s">
        <v>1</v>
      </c>
      <c r="F135" s="246" t="s">
        <v>230</v>
      </c>
      <c r="G135" s="244"/>
      <c r="H135" s="247">
        <v>2.55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136</v>
      </c>
      <c r="AU135" s="253" t="s">
        <v>88</v>
      </c>
      <c r="AV135" s="15" t="s">
        <v>127</v>
      </c>
      <c r="AW135" s="15" t="s">
        <v>34</v>
      </c>
      <c r="AX135" s="15" t="s">
        <v>86</v>
      </c>
      <c r="AY135" s="253" t="s">
        <v>128</v>
      </c>
    </row>
    <row r="136" spans="1:65" s="2" customFormat="1" ht="16.5" customHeight="1">
      <c r="A136" s="36"/>
      <c r="B136" s="37"/>
      <c r="C136" s="196" t="s">
        <v>144</v>
      </c>
      <c r="D136" s="196" t="s">
        <v>129</v>
      </c>
      <c r="E136" s="197" t="s">
        <v>231</v>
      </c>
      <c r="F136" s="198" t="s">
        <v>232</v>
      </c>
      <c r="G136" s="199" t="s">
        <v>233</v>
      </c>
      <c r="H136" s="200">
        <v>1</v>
      </c>
      <c r="I136" s="201"/>
      <c r="J136" s="202">
        <f>ROUND(I136*H136,2)</f>
        <v>0</v>
      </c>
      <c r="K136" s="198" t="s">
        <v>133</v>
      </c>
      <c r="L136" s="41"/>
      <c r="M136" s="203" t="s">
        <v>1</v>
      </c>
      <c r="N136" s="204" t="s">
        <v>43</v>
      </c>
      <c r="O136" s="73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7" t="s">
        <v>127</v>
      </c>
      <c r="AT136" s="207" t="s">
        <v>129</v>
      </c>
      <c r="AU136" s="207" t="s">
        <v>88</v>
      </c>
      <c r="AY136" s="19" t="s">
        <v>128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9" t="s">
        <v>86</v>
      </c>
      <c r="BK136" s="208">
        <f>ROUND(I136*H136,2)</f>
        <v>0</v>
      </c>
      <c r="BL136" s="19" t="s">
        <v>127</v>
      </c>
      <c r="BM136" s="207" t="s">
        <v>234</v>
      </c>
    </row>
    <row r="137" spans="2:51" s="12" customFormat="1" ht="10.2">
      <c r="B137" s="209"/>
      <c r="C137" s="210"/>
      <c r="D137" s="211" t="s">
        <v>136</v>
      </c>
      <c r="E137" s="212" t="s">
        <v>1</v>
      </c>
      <c r="F137" s="213" t="s">
        <v>235</v>
      </c>
      <c r="G137" s="210"/>
      <c r="H137" s="214">
        <v>1</v>
      </c>
      <c r="I137" s="215"/>
      <c r="J137" s="210"/>
      <c r="K137" s="210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136</v>
      </c>
      <c r="AU137" s="220" t="s">
        <v>88</v>
      </c>
      <c r="AV137" s="12" t="s">
        <v>88</v>
      </c>
      <c r="AW137" s="12" t="s">
        <v>34</v>
      </c>
      <c r="AX137" s="12" t="s">
        <v>86</v>
      </c>
      <c r="AY137" s="220" t="s">
        <v>128</v>
      </c>
    </row>
    <row r="138" spans="1:65" s="2" customFormat="1" ht="16.5" customHeight="1">
      <c r="A138" s="36"/>
      <c r="B138" s="37"/>
      <c r="C138" s="196" t="s">
        <v>127</v>
      </c>
      <c r="D138" s="196" t="s">
        <v>129</v>
      </c>
      <c r="E138" s="197" t="s">
        <v>236</v>
      </c>
      <c r="F138" s="198" t="s">
        <v>237</v>
      </c>
      <c r="G138" s="199" t="s">
        <v>233</v>
      </c>
      <c r="H138" s="200">
        <v>2</v>
      </c>
      <c r="I138" s="201"/>
      <c r="J138" s="202">
        <f>ROUND(I138*H138,2)</f>
        <v>0</v>
      </c>
      <c r="K138" s="198" t="s">
        <v>133</v>
      </c>
      <c r="L138" s="41"/>
      <c r="M138" s="203" t="s">
        <v>1</v>
      </c>
      <c r="N138" s="204" t="s">
        <v>43</v>
      </c>
      <c r="O138" s="73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127</v>
      </c>
      <c r="AT138" s="207" t="s">
        <v>129</v>
      </c>
      <c r="AU138" s="207" t="s">
        <v>88</v>
      </c>
      <c r="AY138" s="19" t="s">
        <v>128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9" t="s">
        <v>86</v>
      </c>
      <c r="BK138" s="208">
        <f>ROUND(I138*H138,2)</f>
        <v>0</v>
      </c>
      <c r="BL138" s="19" t="s">
        <v>127</v>
      </c>
      <c r="BM138" s="207" t="s">
        <v>238</v>
      </c>
    </row>
    <row r="139" spans="2:51" s="12" customFormat="1" ht="10.2">
      <c r="B139" s="209"/>
      <c r="C139" s="210"/>
      <c r="D139" s="211" t="s">
        <v>136</v>
      </c>
      <c r="E139" s="212" t="s">
        <v>1</v>
      </c>
      <c r="F139" s="213" t="s">
        <v>239</v>
      </c>
      <c r="G139" s="210"/>
      <c r="H139" s="214">
        <v>2</v>
      </c>
      <c r="I139" s="215"/>
      <c r="J139" s="210"/>
      <c r="K139" s="210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136</v>
      </c>
      <c r="AU139" s="220" t="s">
        <v>88</v>
      </c>
      <c r="AV139" s="12" t="s">
        <v>88</v>
      </c>
      <c r="AW139" s="12" t="s">
        <v>34</v>
      </c>
      <c r="AX139" s="12" t="s">
        <v>86</v>
      </c>
      <c r="AY139" s="220" t="s">
        <v>128</v>
      </c>
    </row>
    <row r="140" spans="1:65" s="2" customFormat="1" ht="16.5" customHeight="1">
      <c r="A140" s="36"/>
      <c r="B140" s="37"/>
      <c r="C140" s="196" t="s">
        <v>156</v>
      </c>
      <c r="D140" s="196" t="s">
        <v>129</v>
      </c>
      <c r="E140" s="197" t="s">
        <v>240</v>
      </c>
      <c r="F140" s="198" t="s">
        <v>241</v>
      </c>
      <c r="G140" s="199" t="s">
        <v>233</v>
      </c>
      <c r="H140" s="200">
        <v>1</v>
      </c>
      <c r="I140" s="201"/>
      <c r="J140" s="202">
        <f>ROUND(I140*H140,2)</f>
        <v>0</v>
      </c>
      <c r="K140" s="198" t="s">
        <v>133</v>
      </c>
      <c r="L140" s="41"/>
      <c r="M140" s="203" t="s">
        <v>1</v>
      </c>
      <c r="N140" s="204" t="s">
        <v>43</v>
      </c>
      <c r="O140" s="73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127</v>
      </c>
      <c r="AT140" s="207" t="s">
        <v>129</v>
      </c>
      <c r="AU140" s="207" t="s">
        <v>88</v>
      </c>
      <c r="AY140" s="19" t="s">
        <v>128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9" t="s">
        <v>86</v>
      </c>
      <c r="BK140" s="208">
        <f>ROUND(I140*H140,2)</f>
        <v>0</v>
      </c>
      <c r="BL140" s="19" t="s">
        <v>127</v>
      </c>
      <c r="BM140" s="207" t="s">
        <v>242</v>
      </c>
    </row>
    <row r="141" spans="2:51" s="12" customFormat="1" ht="10.2">
      <c r="B141" s="209"/>
      <c r="C141" s="210"/>
      <c r="D141" s="211" t="s">
        <v>136</v>
      </c>
      <c r="E141" s="212" t="s">
        <v>1</v>
      </c>
      <c r="F141" s="213" t="s">
        <v>243</v>
      </c>
      <c r="G141" s="210"/>
      <c r="H141" s="214">
        <v>1</v>
      </c>
      <c r="I141" s="215"/>
      <c r="J141" s="210"/>
      <c r="K141" s="210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136</v>
      </c>
      <c r="AU141" s="220" t="s">
        <v>88</v>
      </c>
      <c r="AV141" s="12" t="s">
        <v>88</v>
      </c>
      <c r="AW141" s="12" t="s">
        <v>34</v>
      </c>
      <c r="AX141" s="12" t="s">
        <v>86</v>
      </c>
      <c r="AY141" s="220" t="s">
        <v>128</v>
      </c>
    </row>
    <row r="142" spans="1:65" s="2" customFormat="1" ht="16.5" customHeight="1">
      <c r="A142" s="36"/>
      <c r="B142" s="37"/>
      <c r="C142" s="196" t="s">
        <v>161</v>
      </c>
      <c r="D142" s="196" t="s">
        <v>129</v>
      </c>
      <c r="E142" s="197" t="s">
        <v>244</v>
      </c>
      <c r="F142" s="198" t="s">
        <v>245</v>
      </c>
      <c r="G142" s="199" t="s">
        <v>233</v>
      </c>
      <c r="H142" s="200">
        <v>2</v>
      </c>
      <c r="I142" s="201"/>
      <c r="J142" s="202">
        <f>ROUND(I142*H142,2)</f>
        <v>0</v>
      </c>
      <c r="K142" s="198" t="s">
        <v>133</v>
      </c>
      <c r="L142" s="41"/>
      <c r="M142" s="203" t="s">
        <v>1</v>
      </c>
      <c r="N142" s="204" t="s">
        <v>43</v>
      </c>
      <c r="O142" s="73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127</v>
      </c>
      <c r="AT142" s="207" t="s">
        <v>129</v>
      </c>
      <c r="AU142" s="207" t="s">
        <v>88</v>
      </c>
      <c r="AY142" s="19" t="s">
        <v>128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9" t="s">
        <v>86</v>
      </c>
      <c r="BK142" s="208">
        <f>ROUND(I142*H142,2)</f>
        <v>0</v>
      </c>
      <c r="BL142" s="19" t="s">
        <v>127</v>
      </c>
      <c r="BM142" s="207" t="s">
        <v>246</v>
      </c>
    </row>
    <row r="143" spans="2:51" s="12" customFormat="1" ht="10.2">
      <c r="B143" s="209"/>
      <c r="C143" s="210"/>
      <c r="D143" s="211" t="s">
        <v>136</v>
      </c>
      <c r="E143" s="212" t="s">
        <v>1</v>
      </c>
      <c r="F143" s="213" t="s">
        <v>247</v>
      </c>
      <c r="G143" s="210"/>
      <c r="H143" s="214">
        <v>2</v>
      </c>
      <c r="I143" s="215"/>
      <c r="J143" s="210"/>
      <c r="K143" s="210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136</v>
      </c>
      <c r="AU143" s="220" t="s">
        <v>88</v>
      </c>
      <c r="AV143" s="12" t="s">
        <v>88</v>
      </c>
      <c r="AW143" s="12" t="s">
        <v>34</v>
      </c>
      <c r="AX143" s="12" t="s">
        <v>86</v>
      </c>
      <c r="AY143" s="220" t="s">
        <v>128</v>
      </c>
    </row>
    <row r="144" spans="1:65" s="2" customFormat="1" ht="33" customHeight="1">
      <c r="A144" s="36"/>
      <c r="B144" s="37"/>
      <c r="C144" s="196" t="s">
        <v>169</v>
      </c>
      <c r="D144" s="196" t="s">
        <v>129</v>
      </c>
      <c r="E144" s="197" t="s">
        <v>248</v>
      </c>
      <c r="F144" s="198" t="s">
        <v>249</v>
      </c>
      <c r="G144" s="199" t="s">
        <v>220</v>
      </c>
      <c r="H144" s="200">
        <v>42.7</v>
      </c>
      <c r="I144" s="201"/>
      <c r="J144" s="202">
        <f>ROUND(I144*H144,2)</f>
        <v>0</v>
      </c>
      <c r="K144" s="198" t="s">
        <v>133</v>
      </c>
      <c r="L144" s="41"/>
      <c r="M144" s="203" t="s">
        <v>1</v>
      </c>
      <c r="N144" s="204" t="s">
        <v>43</v>
      </c>
      <c r="O144" s="73"/>
      <c r="P144" s="205">
        <f>O144*H144</f>
        <v>0</v>
      </c>
      <c r="Q144" s="205">
        <v>0</v>
      </c>
      <c r="R144" s="205">
        <f>Q144*H144</f>
        <v>0</v>
      </c>
      <c r="S144" s="205">
        <v>0.255</v>
      </c>
      <c r="T144" s="206">
        <f>S144*H144</f>
        <v>10.8885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7" t="s">
        <v>127</v>
      </c>
      <c r="AT144" s="207" t="s">
        <v>129</v>
      </c>
      <c r="AU144" s="207" t="s">
        <v>88</v>
      </c>
      <c r="AY144" s="19" t="s">
        <v>128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9" t="s">
        <v>86</v>
      </c>
      <c r="BK144" s="208">
        <f>ROUND(I144*H144,2)</f>
        <v>0</v>
      </c>
      <c r="BL144" s="19" t="s">
        <v>127</v>
      </c>
      <c r="BM144" s="207" t="s">
        <v>250</v>
      </c>
    </row>
    <row r="145" spans="2:51" s="12" customFormat="1" ht="10.2">
      <c r="B145" s="209"/>
      <c r="C145" s="210"/>
      <c r="D145" s="211" t="s">
        <v>136</v>
      </c>
      <c r="E145" s="212" t="s">
        <v>1</v>
      </c>
      <c r="F145" s="213" t="s">
        <v>251</v>
      </c>
      <c r="G145" s="210"/>
      <c r="H145" s="214">
        <v>31.2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136</v>
      </c>
      <c r="AU145" s="220" t="s">
        <v>88</v>
      </c>
      <c r="AV145" s="12" t="s">
        <v>88</v>
      </c>
      <c r="AW145" s="12" t="s">
        <v>34</v>
      </c>
      <c r="AX145" s="12" t="s">
        <v>78</v>
      </c>
      <c r="AY145" s="220" t="s">
        <v>128</v>
      </c>
    </row>
    <row r="146" spans="2:51" s="12" customFormat="1" ht="10.2">
      <c r="B146" s="209"/>
      <c r="C146" s="210"/>
      <c r="D146" s="211" t="s">
        <v>136</v>
      </c>
      <c r="E146" s="212" t="s">
        <v>1</v>
      </c>
      <c r="F146" s="213" t="s">
        <v>252</v>
      </c>
      <c r="G146" s="210"/>
      <c r="H146" s="214">
        <v>11.5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136</v>
      </c>
      <c r="AU146" s="220" t="s">
        <v>88</v>
      </c>
      <c r="AV146" s="12" t="s">
        <v>88</v>
      </c>
      <c r="AW146" s="12" t="s">
        <v>34</v>
      </c>
      <c r="AX146" s="12" t="s">
        <v>78</v>
      </c>
      <c r="AY146" s="220" t="s">
        <v>128</v>
      </c>
    </row>
    <row r="147" spans="2:51" s="15" customFormat="1" ht="10.2">
      <c r="B147" s="243"/>
      <c r="C147" s="244"/>
      <c r="D147" s="211" t="s">
        <v>136</v>
      </c>
      <c r="E147" s="245" t="s">
        <v>1</v>
      </c>
      <c r="F147" s="246" t="s">
        <v>230</v>
      </c>
      <c r="G147" s="244"/>
      <c r="H147" s="247">
        <v>42.7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136</v>
      </c>
      <c r="AU147" s="253" t="s">
        <v>88</v>
      </c>
      <c r="AV147" s="15" t="s">
        <v>127</v>
      </c>
      <c r="AW147" s="15" t="s">
        <v>34</v>
      </c>
      <c r="AX147" s="15" t="s">
        <v>86</v>
      </c>
      <c r="AY147" s="253" t="s">
        <v>128</v>
      </c>
    </row>
    <row r="148" spans="1:65" s="2" customFormat="1" ht="33" customHeight="1">
      <c r="A148" s="36"/>
      <c r="B148" s="37"/>
      <c r="C148" s="196" t="s">
        <v>175</v>
      </c>
      <c r="D148" s="196" t="s">
        <v>129</v>
      </c>
      <c r="E148" s="197" t="s">
        <v>253</v>
      </c>
      <c r="F148" s="198" t="s">
        <v>254</v>
      </c>
      <c r="G148" s="199" t="s">
        <v>220</v>
      </c>
      <c r="H148" s="200">
        <v>666.4</v>
      </c>
      <c r="I148" s="201"/>
      <c r="J148" s="202">
        <f>ROUND(I148*H148,2)</f>
        <v>0</v>
      </c>
      <c r="K148" s="198" t="s">
        <v>133</v>
      </c>
      <c r="L148" s="41"/>
      <c r="M148" s="203" t="s">
        <v>1</v>
      </c>
      <c r="N148" s="204" t="s">
        <v>43</v>
      </c>
      <c r="O148" s="73"/>
      <c r="P148" s="205">
        <f>O148*H148</f>
        <v>0</v>
      </c>
      <c r="Q148" s="205">
        <v>0</v>
      </c>
      <c r="R148" s="205">
        <f>Q148*H148</f>
        <v>0</v>
      </c>
      <c r="S148" s="205">
        <v>0.26</v>
      </c>
      <c r="T148" s="206">
        <f>S148*H148</f>
        <v>173.264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7" t="s">
        <v>127</v>
      </c>
      <c r="AT148" s="207" t="s">
        <v>129</v>
      </c>
      <c r="AU148" s="207" t="s">
        <v>88</v>
      </c>
      <c r="AY148" s="19" t="s">
        <v>128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19" t="s">
        <v>86</v>
      </c>
      <c r="BK148" s="208">
        <f>ROUND(I148*H148,2)</f>
        <v>0</v>
      </c>
      <c r="BL148" s="19" t="s">
        <v>127</v>
      </c>
      <c r="BM148" s="207" t="s">
        <v>255</v>
      </c>
    </row>
    <row r="149" spans="2:51" s="12" customFormat="1" ht="10.2">
      <c r="B149" s="209"/>
      <c r="C149" s="210"/>
      <c r="D149" s="211" t="s">
        <v>136</v>
      </c>
      <c r="E149" s="212" t="s">
        <v>1</v>
      </c>
      <c r="F149" s="213" t="s">
        <v>256</v>
      </c>
      <c r="G149" s="210"/>
      <c r="H149" s="214">
        <v>520.9</v>
      </c>
      <c r="I149" s="215"/>
      <c r="J149" s="210"/>
      <c r="K149" s="210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136</v>
      </c>
      <c r="AU149" s="220" t="s">
        <v>88</v>
      </c>
      <c r="AV149" s="12" t="s">
        <v>88</v>
      </c>
      <c r="AW149" s="12" t="s">
        <v>34</v>
      </c>
      <c r="AX149" s="12" t="s">
        <v>78</v>
      </c>
      <c r="AY149" s="220" t="s">
        <v>128</v>
      </c>
    </row>
    <row r="150" spans="2:51" s="12" customFormat="1" ht="10.2">
      <c r="B150" s="209"/>
      <c r="C150" s="210"/>
      <c r="D150" s="211" t="s">
        <v>136</v>
      </c>
      <c r="E150" s="212" t="s">
        <v>1</v>
      </c>
      <c r="F150" s="213" t="s">
        <v>257</v>
      </c>
      <c r="G150" s="210"/>
      <c r="H150" s="214">
        <v>145.5</v>
      </c>
      <c r="I150" s="215"/>
      <c r="J150" s="210"/>
      <c r="K150" s="210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136</v>
      </c>
      <c r="AU150" s="220" t="s">
        <v>88</v>
      </c>
      <c r="AV150" s="12" t="s">
        <v>88</v>
      </c>
      <c r="AW150" s="12" t="s">
        <v>34</v>
      </c>
      <c r="AX150" s="12" t="s">
        <v>78</v>
      </c>
      <c r="AY150" s="220" t="s">
        <v>128</v>
      </c>
    </row>
    <row r="151" spans="2:51" s="15" customFormat="1" ht="10.2">
      <c r="B151" s="243"/>
      <c r="C151" s="244"/>
      <c r="D151" s="211" t="s">
        <v>136</v>
      </c>
      <c r="E151" s="245" t="s">
        <v>1</v>
      </c>
      <c r="F151" s="246" t="s">
        <v>230</v>
      </c>
      <c r="G151" s="244"/>
      <c r="H151" s="247">
        <v>666.4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AT151" s="253" t="s">
        <v>136</v>
      </c>
      <c r="AU151" s="253" t="s">
        <v>88</v>
      </c>
      <c r="AV151" s="15" t="s">
        <v>127</v>
      </c>
      <c r="AW151" s="15" t="s">
        <v>34</v>
      </c>
      <c r="AX151" s="15" t="s">
        <v>86</v>
      </c>
      <c r="AY151" s="253" t="s">
        <v>128</v>
      </c>
    </row>
    <row r="152" spans="1:65" s="2" customFormat="1" ht="33" customHeight="1">
      <c r="A152" s="36"/>
      <c r="B152" s="37"/>
      <c r="C152" s="196" t="s">
        <v>180</v>
      </c>
      <c r="D152" s="196" t="s">
        <v>129</v>
      </c>
      <c r="E152" s="197" t="s">
        <v>258</v>
      </c>
      <c r="F152" s="198" t="s">
        <v>259</v>
      </c>
      <c r="G152" s="199" t="s">
        <v>220</v>
      </c>
      <c r="H152" s="200">
        <v>22</v>
      </c>
      <c r="I152" s="201"/>
      <c r="J152" s="202">
        <f>ROUND(I152*H152,2)</f>
        <v>0</v>
      </c>
      <c r="K152" s="198" t="s">
        <v>133</v>
      </c>
      <c r="L152" s="41"/>
      <c r="M152" s="203" t="s">
        <v>1</v>
      </c>
      <c r="N152" s="204" t="s">
        <v>43</v>
      </c>
      <c r="O152" s="73"/>
      <c r="P152" s="205">
        <f>O152*H152</f>
        <v>0</v>
      </c>
      <c r="Q152" s="205">
        <v>0</v>
      </c>
      <c r="R152" s="205">
        <f>Q152*H152</f>
        <v>0</v>
      </c>
      <c r="S152" s="205">
        <v>0.425</v>
      </c>
      <c r="T152" s="206">
        <f>S152*H152</f>
        <v>9.35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7" t="s">
        <v>127</v>
      </c>
      <c r="AT152" s="207" t="s">
        <v>129</v>
      </c>
      <c r="AU152" s="207" t="s">
        <v>88</v>
      </c>
      <c r="AY152" s="19" t="s">
        <v>128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9" t="s">
        <v>86</v>
      </c>
      <c r="BK152" s="208">
        <f>ROUND(I152*H152,2)</f>
        <v>0</v>
      </c>
      <c r="BL152" s="19" t="s">
        <v>127</v>
      </c>
      <c r="BM152" s="207" t="s">
        <v>260</v>
      </c>
    </row>
    <row r="153" spans="2:51" s="12" customFormat="1" ht="10.2">
      <c r="B153" s="209"/>
      <c r="C153" s="210"/>
      <c r="D153" s="211" t="s">
        <v>136</v>
      </c>
      <c r="E153" s="212" t="s">
        <v>1</v>
      </c>
      <c r="F153" s="213" t="s">
        <v>261</v>
      </c>
      <c r="G153" s="210"/>
      <c r="H153" s="214">
        <v>22</v>
      </c>
      <c r="I153" s="215"/>
      <c r="J153" s="210"/>
      <c r="K153" s="210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136</v>
      </c>
      <c r="AU153" s="220" t="s">
        <v>88</v>
      </c>
      <c r="AV153" s="12" t="s">
        <v>88</v>
      </c>
      <c r="AW153" s="12" t="s">
        <v>34</v>
      </c>
      <c r="AX153" s="12" t="s">
        <v>86</v>
      </c>
      <c r="AY153" s="220" t="s">
        <v>128</v>
      </c>
    </row>
    <row r="154" spans="1:65" s="2" customFormat="1" ht="33" customHeight="1">
      <c r="A154" s="36"/>
      <c r="B154" s="37"/>
      <c r="C154" s="196" t="s">
        <v>186</v>
      </c>
      <c r="D154" s="196" t="s">
        <v>129</v>
      </c>
      <c r="E154" s="197" t="s">
        <v>262</v>
      </c>
      <c r="F154" s="198" t="s">
        <v>263</v>
      </c>
      <c r="G154" s="199" t="s">
        <v>220</v>
      </c>
      <c r="H154" s="200">
        <v>2500.9</v>
      </c>
      <c r="I154" s="201"/>
      <c r="J154" s="202">
        <f>ROUND(I154*H154,2)</f>
        <v>0</v>
      </c>
      <c r="K154" s="198" t="s">
        <v>133</v>
      </c>
      <c r="L154" s="41"/>
      <c r="M154" s="203" t="s">
        <v>1</v>
      </c>
      <c r="N154" s="204" t="s">
        <v>43</v>
      </c>
      <c r="O154" s="73"/>
      <c r="P154" s="205">
        <f>O154*H154</f>
        <v>0</v>
      </c>
      <c r="Q154" s="205">
        <v>0</v>
      </c>
      <c r="R154" s="205">
        <f>Q154*H154</f>
        <v>0</v>
      </c>
      <c r="S154" s="205">
        <v>0.17</v>
      </c>
      <c r="T154" s="206">
        <f>S154*H154</f>
        <v>425.153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127</v>
      </c>
      <c r="AT154" s="207" t="s">
        <v>129</v>
      </c>
      <c r="AU154" s="207" t="s">
        <v>88</v>
      </c>
      <c r="AY154" s="19" t="s">
        <v>128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9" t="s">
        <v>86</v>
      </c>
      <c r="BK154" s="208">
        <f>ROUND(I154*H154,2)</f>
        <v>0</v>
      </c>
      <c r="BL154" s="19" t="s">
        <v>127</v>
      </c>
      <c r="BM154" s="207" t="s">
        <v>264</v>
      </c>
    </row>
    <row r="155" spans="2:51" s="12" customFormat="1" ht="10.2">
      <c r="B155" s="209"/>
      <c r="C155" s="210"/>
      <c r="D155" s="211" t="s">
        <v>136</v>
      </c>
      <c r="E155" s="212" t="s">
        <v>1</v>
      </c>
      <c r="F155" s="213" t="s">
        <v>265</v>
      </c>
      <c r="G155" s="210"/>
      <c r="H155" s="214">
        <v>1980</v>
      </c>
      <c r="I155" s="215"/>
      <c r="J155" s="210"/>
      <c r="K155" s="210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136</v>
      </c>
      <c r="AU155" s="220" t="s">
        <v>88</v>
      </c>
      <c r="AV155" s="12" t="s">
        <v>88</v>
      </c>
      <c r="AW155" s="12" t="s">
        <v>34</v>
      </c>
      <c r="AX155" s="12" t="s">
        <v>78</v>
      </c>
      <c r="AY155" s="220" t="s">
        <v>128</v>
      </c>
    </row>
    <row r="156" spans="2:51" s="13" customFormat="1" ht="10.2">
      <c r="B156" s="221"/>
      <c r="C156" s="222"/>
      <c r="D156" s="211" t="s">
        <v>136</v>
      </c>
      <c r="E156" s="223" t="s">
        <v>1</v>
      </c>
      <c r="F156" s="224" t="s">
        <v>266</v>
      </c>
      <c r="G156" s="222"/>
      <c r="H156" s="223" t="s">
        <v>1</v>
      </c>
      <c r="I156" s="225"/>
      <c r="J156" s="222"/>
      <c r="K156" s="222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136</v>
      </c>
      <c r="AU156" s="230" t="s">
        <v>88</v>
      </c>
      <c r="AV156" s="13" t="s">
        <v>86</v>
      </c>
      <c r="AW156" s="13" t="s">
        <v>34</v>
      </c>
      <c r="AX156" s="13" t="s">
        <v>78</v>
      </c>
      <c r="AY156" s="230" t="s">
        <v>128</v>
      </c>
    </row>
    <row r="157" spans="2:51" s="12" customFormat="1" ht="10.2">
      <c r="B157" s="209"/>
      <c r="C157" s="210"/>
      <c r="D157" s="211" t="s">
        <v>136</v>
      </c>
      <c r="E157" s="212" t="s">
        <v>1</v>
      </c>
      <c r="F157" s="213" t="s">
        <v>256</v>
      </c>
      <c r="G157" s="210"/>
      <c r="H157" s="214">
        <v>520.9</v>
      </c>
      <c r="I157" s="215"/>
      <c r="J157" s="210"/>
      <c r="K157" s="210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136</v>
      </c>
      <c r="AU157" s="220" t="s">
        <v>88</v>
      </c>
      <c r="AV157" s="12" t="s">
        <v>88</v>
      </c>
      <c r="AW157" s="12" t="s">
        <v>34</v>
      </c>
      <c r="AX157" s="12" t="s">
        <v>78</v>
      </c>
      <c r="AY157" s="220" t="s">
        <v>128</v>
      </c>
    </row>
    <row r="158" spans="2:51" s="15" customFormat="1" ht="10.2">
      <c r="B158" s="243"/>
      <c r="C158" s="244"/>
      <c r="D158" s="211" t="s">
        <v>136</v>
      </c>
      <c r="E158" s="245" t="s">
        <v>1</v>
      </c>
      <c r="F158" s="246" t="s">
        <v>230</v>
      </c>
      <c r="G158" s="244"/>
      <c r="H158" s="247">
        <v>2500.9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136</v>
      </c>
      <c r="AU158" s="253" t="s">
        <v>88</v>
      </c>
      <c r="AV158" s="15" t="s">
        <v>127</v>
      </c>
      <c r="AW158" s="15" t="s">
        <v>34</v>
      </c>
      <c r="AX158" s="15" t="s">
        <v>86</v>
      </c>
      <c r="AY158" s="253" t="s">
        <v>128</v>
      </c>
    </row>
    <row r="159" spans="1:65" s="2" customFormat="1" ht="33" customHeight="1">
      <c r="A159" s="36"/>
      <c r="B159" s="37"/>
      <c r="C159" s="196" t="s">
        <v>191</v>
      </c>
      <c r="D159" s="196" t="s">
        <v>129</v>
      </c>
      <c r="E159" s="197" t="s">
        <v>267</v>
      </c>
      <c r="F159" s="198" t="s">
        <v>268</v>
      </c>
      <c r="G159" s="199" t="s">
        <v>220</v>
      </c>
      <c r="H159" s="200">
        <v>93.7</v>
      </c>
      <c r="I159" s="201"/>
      <c r="J159" s="202">
        <f>ROUND(I159*H159,2)</f>
        <v>0</v>
      </c>
      <c r="K159" s="198" t="s">
        <v>133</v>
      </c>
      <c r="L159" s="41"/>
      <c r="M159" s="203" t="s">
        <v>1</v>
      </c>
      <c r="N159" s="204" t="s">
        <v>43</v>
      </c>
      <c r="O159" s="73"/>
      <c r="P159" s="205">
        <f>O159*H159</f>
        <v>0</v>
      </c>
      <c r="Q159" s="205">
        <v>0</v>
      </c>
      <c r="R159" s="205">
        <f>Q159*H159</f>
        <v>0</v>
      </c>
      <c r="S159" s="205">
        <v>0.17</v>
      </c>
      <c r="T159" s="206">
        <f>S159*H159</f>
        <v>15.929000000000002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7" t="s">
        <v>127</v>
      </c>
      <c r="AT159" s="207" t="s">
        <v>129</v>
      </c>
      <c r="AU159" s="207" t="s">
        <v>88</v>
      </c>
      <c r="AY159" s="19" t="s">
        <v>128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9" t="s">
        <v>86</v>
      </c>
      <c r="BK159" s="208">
        <f>ROUND(I159*H159,2)</f>
        <v>0</v>
      </c>
      <c r="BL159" s="19" t="s">
        <v>127</v>
      </c>
      <c r="BM159" s="207" t="s">
        <v>269</v>
      </c>
    </row>
    <row r="160" spans="2:51" s="12" customFormat="1" ht="10.2">
      <c r="B160" s="209"/>
      <c r="C160" s="210"/>
      <c r="D160" s="211" t="s">
        <v>136</v>
      </c>
      <c r="E160" s="212" t="s">
        <v>1</v>
      </c>
      <c r="F160" s="213" t="s">
        <v>251</v>
      </c>
      <c r="G160" s="210"/>
      <c r="H160" s="214">
        <v>31.2</v>
      </c>
      <c r="I160" s="215"/>
      <c r="J160" s="210"/>
      <c r="K160" s="210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136</v>
      </c>
      <c r="AU160" s="220" t="s">
        <v>88</v>
      </c>
      <c r="AV160" s="12" t="s">
        <v>88</v>
      </c>
      <c r="AW160" s="12" t="s">
        <v>34</v>
      </c>
      <c r="AX160" s="12" t="s">
        <v>78</v>
      </c>
      <c r="AY160" s="220" t="s">
        <v>128</v>
      </c>
    </row>
    <row r="161" spans="2:51" s="12" customFormat="1" ht="10.2">
      <c r="B161" s="209"/>
      <c r="C161" s="210"/>
      <c r="D161" s="211" t="s">
        <v>136</v>
      </c>
      <c r="E161" s="212" t="s">
        <v>1</v>
      </c>
      <c r="F161" s="213" t="s">
        <v>252</v>
      </c>
      <c r="G161" s="210"/>
      <c r="H161" s="214">
        <v>11.5</v>
      </c>
      <c r="I161" s="215"/>
      <c r="J161" s="210"/>
      <c r="K161" s="210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136</v>
      </c>
      <c r="AU161" s="220" t="s">
        <v>88</v>
      </c>
      <c r="AV161" s="12" t="s">
        <v>88</v>
      </c>
      <c r="AW161" s="12" t="s">
        <v>34</v>
      </c>
      <c r="AX161" s="12" t="s">
        <v>78</v>
      </c>
      <c r="AY161" s="220" t="s">
        <v>128</v>
      </c>
    </row>
    <row r="162" spans="2:51" s="12" customFormat="1" ht="10.2">
      <c r="B162" s="209"/>
      <c r="C162" s="210"/>
      <c r="D162" s="211" t="s">
        <v>136</v>
      </c>
      <c r="E162" s="212" t="s">
        <v>1</v>
      </c>
      <c r="F162" s="213" t="s">
        <v>270</v>
      </c>
      <c r="G162" s="210"/>
      <c r="H162" s="214">
        <v>51</v>
      </c>
      <c r="I162" s="215"/>
      <c r="J162" s="210"/>
      <c r="K162" s="210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136</v>
      </c>
      <c r="AU162" s="220" t="s">
        <v>88</v>
      </c>
      <c r="AV162" s="12" t="s">
        <v>88</v>
      </c>
      <c r="AW162" s="12" t="s">
        <v>34</v>
      </c>
      <c r="AX162" s="12" t="s">
        <v>78</v>
      </c>
      <c r="AY162" s="220" t="s">
        <v>128</v>
      </c>
    </row>
    <row r="163" spans="2:51" s="15" customFormat="1" ht="10.2">
      <c r="B163" s="243"/>
      <c r="C163" s="244"/>
      <c r="D163" s="211" t="s">
        <v>136</v>
      </c>
      <c r="E163" s="245" t="s">
        <v>1</v>
      </c>
      <c r="F163" s="246" t="s">
        <v>230</v>
      </c>
      <c r="G163" s="244"/>
      <c r="H163" s="247">
        <v>93.7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AT163" s="253" t="s">
        <v>136</v>
      </c>
      <c r="AU163" s="253" t="s">
        <v>88</v>
      </c>
      <c r="AV163" s="15" t="s">
        <v>127</v>
      </c>
      <c r="AW163" s="15" t="s">
        <v>34</v>
      </c>
      <c r="AX163" s="15" t="s">
        <v>86</v>
      </c>
      <c r="AY163" s="253" t="s">
        <v>128</v>
      </c>
    </row>
    <row r="164" spans="1:65" s="2" customFormat="1" ht="33" customHeight="1">
      <c r="A164" s="36"/>
      <c r="B164" s="37"/>
      <c r="C164" s="196" t="s">
        <v>197</v>
      </c>
      <c r="D164" s="196" t="s">
        <v>129</v>
      </c>
      <c r="E164" s="197" t="s">
        <v>271</v>
      </c>
      <c r="F164" s="198" t="s">
        <v>272</v>
      </c>
      <c r="G164" s="199" t="s">
        <v>220</v>
      </c>
      <c r="H164" s="200">
        <v>135.7</v>
      </c>
      <c r="I164" s="201"/>
      <c r="J164" s="202">
        <f>ROUND(I164*H164,2)</f>
        <v>0</v>
      </c>
      <c r="K164" s="198" t="s">
        <v>133</v>
      </c>
      <c r="L164" s="41"/>
      <c r="M164" s="203" t="s">
        <v>1</v>
      </c>
      <c r="N164" s="204" t="s">
        <v>43</v>
      </c>
      <c r="O164" s="73"/>
      <c r="P164" s="205">
        <f>O164*H164</f>
        <v>0</v>
      </c>
      <c r="Q164" s="205">
        <v>0</v>
      </c>
      <c r="R164" s="205">
        <f>Q164*H164</f>
        <v>0</v>
      </c>
      <c r="S164" s="205">
        <v>0.29</v>
      </c>
      <c r="T164" s="206">
        <f>S164*H164</f>
        <v>39.352999999999994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7" t="s">
        <v>127</v>
      </c>
      <c r="AT164" s="207" t="s">
        <v>129</v>
      </c>
      <c r="AU164" s="207" t="s">
        <v>88</v>
      </c>
      <c r="AY164" s="19" t="s">
        <v>128</v>
      </c>
      <c r="BE164" s="208">
        <f>IF(N164="základní",J164,0)</f>
        <v>0</v>
      </c>
      <c r="BF164" s="208">
        <f>IF(N164="snížená",J164,0)</f>
        <v>0</v>
      </c>
      <c r="BG164" s="208">
        <f>IF(N164="zákl. přenesená",J164,0)</f>
        <v>0</v>
      </c>
      <c r="BH164" s="208">
        <f>IF(N164="sníž. přenesená",J164,0)</f>
        <v>0</v>
      </c>
      <c r="BI164" s="208">
        <f>IF(N164="nulová",J164,0)</f>
        <v>0</v>
      </c>
      <c r="BJ164" s="19" t="s">
        <v>86</v>
      </c>
      <c r="BK164" s="208">
        <f>ROUND(I164*H164,2)</f>
        <v>0</v>
      </c>
      <c r="BL164" s="19" t="s">
        <v>127</v>
      </c>
      <c r="BM164" s="207" t="s">
        <v>273</v>
      </c>
    </row>
    <row r="165" spans="2:51" s="12" customFormat="1" ht="10.2">
      <c r="B165" s="209"/>
      <c r="C165" s="210"/>
      <c r="D165" s="211" t="s">
        <v>136</v>
      </c>
      <c r="E165" s="212" t="s">
        <v>1</v>
      </c>
      <c r="F165" s="213" t="s">
        <v>274</v>
      </c>
      <c r="G165" s="210"/>
      <c r="H165" s="214">
        <v>135.7</v>
      </c>
      <c r="I165" s="215"/>
      <c r="J165" s="210"/>
      <c r="K165" s="210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136</v>
      </c>
      <c r="AU165" s="220" t="s">
        <v>88</v>
      </c>
      <c r="AV165" s="12" t="s">
        <v>88</v>
      </c>
      <c r="AW165" s="12" t="s">
        <v>34</v>
      </c>
      <c r="AX165" s="12" t="s">
        <v>86</v>
      </c>
      <c r="AY165" s="220" t="s">
        <v>128</v>
      </c>
    </row>
    <row r="166" spans="1:65" s="2" customFormat="1" ht="21.75" customHeight="1">
      <c r="A166" s="36"/>
      <c r="B166" s="37"/>
      <c r="C166" s="196" t="s">
        <v>275</v>
      </c>
      <c r="D166" s="196" t="s">
        <v>129</v>
      </c>
      <c r="E166" s="197" t="s">
        <v>276</v>
      </c>
      <c r="F166" s="198" t="s">
        <v>277</v>
      </c>
      <c r="G166" s="199" t="s">
        <v>220</v>
      </c>
      <c r="H166" s="200">
        <v>135.7</v>
      </c>
      <c r="I166" s="201"/>
      <c r="J166" s="202">
        <f>ROUND(I166*H166,2)</f>
        <v>0</v>
      </c>
      <c r="K166" s="198" t="s">
        <v>133</v>
      </c>
      <c r="L166" s="41"/>
      <c r="M166" s="203" t="s">
        <v>1</v>
      </c>
      <c r="N166" s="204" t="s">
        <v>43</v>
      </c>
      <c r="O166" s="73"/>
      <c r="P166" s="205">
        <f>O166*H166</f>
        <v>0</v>
      </c>
      <c r="Q166" s="205">
        <v>0</v>
      </c>
      <c r="R166" s="205">
        <f>Q166*H166</f>
        <v>0</v>
      </c>
      <c r="S166" s="205">
        <v>0.098</v>
      </c>
      <c r="T166" s="206">
        <f>S166*H166</f>
        <v>13.298599999999999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7" t="s">
        <v>127</v>
      </c>
      <c r="AT166" s="207" t="s">
        <v>129</v>
      </c>
      <c r="AU166" s="207" t="s">
        <v>88</v>
      </c>
      <c r="AY166" s="19" t="s">
        <v>128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9" t="s">
        <v>86</v>
      </c>
      <c r="BK166" s="208">
        <f>ROUND(I166*H166,2)</f>
        <v>0</v>
      </c>
      <c r="BL166" s="19" t="s">
        <v>127</v>
      </c>
      <c r="BM166" s="207" t="s">
        <v>278</v>
      </c>
    </row>
    <row r="167" spans="2:51" s="12" customFormat="1" ht="10.2">
      <c r="B167" s="209"/>
      <c r="C167" s="210"/>
      <c r="D167" s="211" t="s">
        <v>136</v>
      </c>
      <c r="E167" s="212" t="s">
        <v>1</v>
      </c>
      <c r="F167" s="213" t="s">
        <v>279</v>
      </c>
      <c r="G167" s="210"/>
      <c r="H167" s="214">
        <v>135.7</v>
      </c>
      <c r="I167" s="215"/>
      <c r="J167" s="210"/>
      <c r="K167" s="210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136</v>
      </c>
      <c r="AU167" s="220" t="s">
        <v>88</v>
      </c>
      <c r="AV167" s="12" t="s">
        <v>88</v>
      </c>
      <c r="AW167" s="12" t="s">
        <v>34</v>
      </c>
      <c r="AX167" s="12" t="s">
        <v>86</v>
      </c>
      <c r="AY167" s="220" t="s">
        <v>128</v>
      </c>
    </row>
    <row r="168" spans="1:65" s="2" customFormat="1" ht="21.75" customHeight="1">
      <c r="A168" s="36"/>
      <c r="B168" s="37"/>
      <c r="C168" s="196" t="s">
        <v>280</v>
      </c>
      <c r="D168" s="196" t="s">
        <v>129</v>
      </c>
      <c r="E168" s="197" t="s">
        <v>281</v>
      </c>
      <c r="F168" s="198" t="s">
        <v>282</v>
      </c>
      <c r="G168" s="199" t="s">
        <v>220</v>
      </c>
      <c r="H168" s="200">
        <v>1980</v>
      </c>
      <c r="I168" s="201"/>
      <c r="J168" s="202">
        <f>ROUND(I168*H168,2)</f>
        <v>0</v>
      </c>
      <c r="K168" s="198" t="s">
        <v>133</v>
      </c>
      <c r="L168" s="41"/>
      <c r="M168" s="203" t="s">
        <v>1</v>
      </c>
      <c r="N168" s="204" t="s">
        <v>43</v>
      </c>
      <c r="O168" s="73"/>
      <c r="P168" s="205">
        <f>O168*H168</f>
        <v>0</v>
      </c>
      <c r="Q168" s="205">
        <v>0</v>
      </c>
      <c r="R168" s="205">
        <f>Q168*H168</f>
        <v>0</v>
      </c>
      <c r="S168" s="205">
        <v>0.22</v>
      </c>
      <c r="T168" s="206">
        <f>S168*H168</f>
        <v>435.6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7" t="s">
        <v>127</v>
      </c>
      <c r="AT168" s="207" t="s">
        <v>129</v>
      </c>
      <c r="AU168" s="207" t="s">
        <v>88</v>
      </c>
      <c r="AY168" s="19" t="s">
        <v>128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9" t="s">
        <v>86</v>
      </c>
      <c r="BK168" s="208">
        <f>ROUND(I168*H168,2)</f>
        <v>0</v>
      </c>
      <c r="BL168" s="19" t="s">
        <v>127</v>
      </c>
      <c r="BM168" s="207" t="s">
        <v>283</v>
      </c>
    </row>
    <row r="169" spans="2:51" s="12" customFormat="1" ht="10.2">
      <c r="B169" s="209"/>
      <c r="C169" s="210"/>
      <c r="D169" s="211" t="s">
        <v>136</v>
      </c>
      <c r="E169" s="212" t="s">
        <v>1</v>
      </c>
      <c r="F169" s="213" t="s">
        <v>265</v>
      </c>
      <c r="G169" s="210"/>
      <c r="H169" s="214">
        <v>1980</v>
      </c>
      <c r="I169" s="215"/>
      <c r="J169" s="210"/>
      <c r="K169" s="210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136</v>
      </c>
      <c r="AU169" s="220" t="s">
        <v>88</v>
      </c>
      <c r="AV169" s="12" t="s">
        <v>88</v>
      </c>
      <c r="AW169" s="12" t="s">
        <v>34</v>
      </c>
      <c r="AX169" s="12" t="s">
        <v>86</v>
      </c>
      <c r="AY169" s="220" t="s">
        <v>128</v>
      </c>
    </row>
    <row r="170" spans="2:51" s="13" customFormat="1" ht="10.2">
      <c r="B170" s="221"/>
      <c r="C170" s="222"/>
      <c r="D170" s="211" t="s">
        <v>136</v>
      </c>
      <c r="E170" s="223" t="s">
        <v>1</v>
      </c>
      <c r="F170" s="224" t="s">
        <v>284</v>
      </c>
      <c r="G170" s="222"/>
      <c r="H170" s="223" t="s">
        <v>1</v>
      </c>
      <c r="I170" s="225"/>
      <c r="J170" s="222"/>
      <c r="K170" s="222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136</v>
      </c>
      <c r="AU170" s="230" t="s">
        <v>88</v>
      </c>
      <c r="AV170" s="13" t="s">
        <v>86</v>
      </c>
      <c r="AW170" s="13" t="s">
        <v>34</v>
      </c>
      <c r="AX170" s="13" t="s">
        <v>78</v>
      </c>
      <c r="AY170" s="230" t="s">
        <v>128</v>
      </c>
    </row>
    <row r="171" spans="1:65" s="2" customFormat="1" ht="33" customHeight="1">
      <c r="A171" s="36"/>
      <c r="B171" s="37"/>
      <c r="C171" s="196" t="s">
        <v>8</v>
      </c>
      <c r="D171" s="196" t="s">
        <v>129</v>
      </c>
      <c r="E171" s="197" t="s">
        <v>285</v>
      </c>
      <c r="F171" s="198" t="s">
        <v>286</v>
      </c>
      <c r="G171" s="199" t="s">
        <v>220</v>
      </c>
      <c r="H171" s="200">
        <v>680</v>
      </c>
      <c r="I171" s="201"/>
      <c r="J171" s="202">
        <f>ROUND(I171*H171,2)</f>
        <v>0</v>
      </c>
      <c r="K171" s="198" t="s">
        <v>133</v>
      </c>
      <c r="L171" s="41"/>
      <c r="M171" s="203" t="s">
        <v>1</v>
      </c>
      <c r="N171" s="204" t="s">
        <v>43</v>
      </c>
      <c r="O171" s="73"/>
      <c r="P171" s="205">
        <f>O171*H171</f>
        <v>0</v>
      </c>
      <c r="Q171" s="205">
        <v>0</v>
      </c>
      <c r="R171" s="205">
        <f>Q171*H171</f>
        <v>0</v>
      </c>
      <c r="S171" s="205">
        <v>0.29</v>
      </c>
      <c r="T171" s="206">
        <f>S171*H171</f>
        <v>197.2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7" t="s">
        <v>127</v>
      </c>
      <c r="AT171" s="207" t="s">
        <v>129</v>
      </c>
      <c r="AU171" s="207" t="s">
        <v>88</v>
      </c>
      <c r="AY171" s="19" t="s">
        <v>128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9" t="s">
        <v>86</v>
      </c>
      <c r="BK171" s="208">
        <f>ROUND(I171*H171,2)</f>
        <v>0</v>
      </c>
      <c r="BL171" s="19" t="s">
        <v>127</v>
      </c>
      <c r="BM171" s="207" t="s">
        <v>287</v>
      </c>
    </row>
    <row r="172" spans="2:51" s="12" customFormat="1" ht="10.2">
      <c r="B172" s="209"/>
      <c r="C172" s="210"/>
      <c r="D172" s="211" t="s">
        <v>136</v>
      </c>
      <c r="E172" s="212" t="s">
        <v>1</v>
      </c>
      <c r="F172" s="213" t="s">
        <v>288</v>
      </c>
      <c r="G172" s="210"/>
      <c r="H172" s="214">
        <v>680</v>
      </c>
      <c r="I172" s="215"/>
      <c r="J172" s="210"/>
      <c r="K172" s="210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136</v>
      </c>
      <c r="AU172" s="220" t="s">
        <v>88</v>
      </c>
      <c r="AV172" s="12" t="s">
        <v>88</v>
      </c>
      <c r="AW172" s="12" t="s">
        <v>34</v>
      </c>
      <c r="AX172" s="12" t="s">
        <v>86</v>
      </c>
      <c r="AY172" s="220" t="s">
        <v>128</v>
      </c>
    </row>
    <row r="173" spans="2:51" s="13" customFormat="1" ht="10.2">
      <c r="B173" s="221"/>
      <c r="C173" s="222"/>
      <c r="D173" s="211" t="s">
        <v>136</v>
      </c>
      <c r="E173" s="223" t="s">
        <v>1</v>
      </c>
      <c r="F173" s="224" t="s">
        <v>266</v>
      </c>
      <c r="G173" s="222"/>
      <c r="H173" s="223" t="s">
        <v>1</v>
      </c>
      <c r="I173" s="225"/>
      <c r="J173" s="222"/>
      <c r="K173" s="222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136</v>
      </c>
      <c r="AU173" s="230" t="s">
        <v>88</v>
      </c>
      <c r="AV173" s="13" t="s">
        <v>86</v>
      </c>
      <c r="AW173" s="13" t="s">
        <v>34</v>
      </c>
      <c r="AX173" s="13" t="s">
        <v>78</v>
      </c>
      <c r="AY173" s="230" t="s">
        <v>128</v>
      </c>
    </row>
    <row r="174" spans="1:65" s="2" customFormat="1" ht="21.75" customHeight="1">
      <c r="A174" s="36"/>
      <c r="B174" s="37"/>
      <c r="C174" s="196" t="s">
        <v>289</v>
      </c>
      <c r="D174" s="196" t="s">
        <v>129</v>
      </c>
      <c r="E174" s="197" t="s">
        <v>290</v>
      </c>
      <c r="F174" s="198" t="s">
        <v>291</v>
      </c>
      <c r="G174" s="199" t="s">
        <v>220</v>
      </c>
      <c r="H174" s="200">
        <v>51</v>
      </c>
      <c r="I174" s="201"/>
      <c r="J174" s="202">
        <f>ROUND(I174*H174,2)</f>
        <v>0</v>
      </c>
      <c r="K174" s="198" t="s">
        <v>133</v>
      </c>
      <c r="L174" s="41"/>
      <c r="M174" s="203" t="s">
        <v>1</v>
      </c>
      <c r="N174" s="204" t="s">
        <v>43</v>
      </c>
      <c r="O174" s="73"/>
      <c r="P174" s="205">
        <f>O174*H174</f>
        <v>0</v>
      </c>
      <c r="Q174" s="205">
        <v>0</v>
      </c>
      <c r="R174" s="205">
        <f>Q174*H174</f>
        <v>0</v>
      </c>
      <c r="S174" s="205">
        <v>0.24</v>
      </c>
      <c r="T174" s="206">
        <f>S174*H174</f>
        <v>12.24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7" t="s">
        <v>127</v>
      </c>
      <c r="AT174" s="207" t="s">
        <v>129</v>
      </c>
      <c r="AU174" s="207" t="s">
        <v>88</v>
      </c>
      <c r="AY174" s="19" t="s">
        <v>128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9" t="s">
        <v>86</v>
      </c>
      <c r="BK174" s="208">
        <f>ROUND(I174*H174,2)</f>
        <v>0</v>
      </c>
      <c r="BL174" s="19" t="s">
        <v>127</v>
      </c>
      <c r="BM174" s="207" t="s">
        <v>292</v>
      </c>
    </row>
    <row r="175" spans="2:51" s="12" customFormat="1" ht="10.2">
      <c r="B175" s="209"/>
      <c r="C175" s="210"/>
      <c r="D175" s="211" t="s">
        <v>136</v>
      </c>
      <c r="E175" s="212" t="s">
        <v>1</v>
      </c>
      <c r="F175" s="213" t="s">
        <v>270</v>
      </c>
      <c r="G175" s="210"/>
      <c r="H175" s="214">
        <v>51</v>
      </c>
      <c r="I175" s="215"/>
      <c r="J175" s="210"/>
      <c r="K175" s="210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136</v>
      </c>
      <c r="AU175" s="220" t="s">
        <v>88</v>
      </c>
      <c r="AV175" s="12" t="s">
        <v>88</v>
      </c>
      <c r="AW175" s="12" t="s">
        <v>34</v>
      </c>
      <c r="AX175" s="12" t="s">
        <v>86</v>
      </c>
      <c r="AY175" s="220" t="s">
        <v>128</v>
      </c>
    </row>
    <row r="176" spans="1:65" s="2" customFormat="1" ht="21.75" customHeight="1">
      <c r="A176" s="36"/>
      <c r="B176" s="37"/>
      <c r="C176" s="196" t="s">
        <v>293</v>
      </c>
      <c r="D176" s="196" t="s">
        <v>129</v>
      </c>
      <c r="E176" s="197" t="s">
        <v>294</v>
      </c>
      <c r="F176" s="198" t="s">
        <v>295</v>
      </c>
      <c r="G176" s="199" t="s">
        <v>220</v>
      </c>
      <c r="H176" s="200">
        <v>6</v>
      </c>
      <c r="I176" s="201"/>
      <c r="J176" s="202">
        <f>ROUND(I176*H176,2)</f>
        <v>0</v>
      </c>
      <c r="K176" s="198" t="s">
        <v>133</v>
      </c>
      <c r="L176" s="41"/>
      <c r="M176" s="203" t="s">
        <v>1</v>
      </c>
      <c r="N176" s="204" t="s">
        <v>43</v>
      </c>
      <c r="O176" s="73"/>
      <c r="P176" s="205">
        <f>O176*H176</f>
        <v>0</v>
      </c>
      <c r="Q176" s="205">
        <v>3E-05</v>
      </c>
      <c r="R176" s="205">
        <f>Q176*H176</f>
        <v>0.00018</v>
      </c>
      <c r="S176" s="205">
        <v>0.103</v>
      </c>
      <c r="T176" s="206">
        <f>S176*H176</f>
        <v>0.618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7" t="s">
        <v>127</v>
      </c>
      <c r="AT176" s="207" t="s">
        <v>129</v>
      </c>
      <c r="AU176" s="207" t="s">
        <v>88</v>
      </c>
      <c r="AY176" s="19" t="s">
        <v>128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9" t="s">
        <v>86</v>
      </c>
      <c r="BK176" s="208">
        <f>ROUND(I176*H176,2)</f>
        <v>0</v>
      </c>
      <c r="BL176" s="19" t="s">
        <v>127</v>
      </c>
      <c r="BM176" s="207" t="s">
        <v>296</v>
      </c>
    </row>
    <row r="177" spans="2:51" s="12" customFormat="1" ht="10.2">
      <c r="B177" s="209"/>
      <c r="C177" s="210"/>
      <c r="D177" s="211" t="s">
        <v>136</v>
      </c>
      <c r="E177" s="212" t="s">
        <v>1</v>
      </c>
      <c r="F177" s="213" t="s">
        <v>297</v>
      </c>
      <c r="G177" s="210"/>
      <c r="H177" s="214">
        <v>6</v>
      </c>
      <c r="I177" s="215"/>
      <c r="J177" s="210"/>
      <c r="K177" s="210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136</v>
      </c>
      <c r="AU177" s="220" t="s">
        <v>88</v>
      </c>
      <c r="AV177" s="12" t="s">
        <v>88</v>
      </c>
      <c r="AW177" s="12" t="s">
        <v>34</v>
      </c>
      <c r="AX177" s="12" t="s">
        <v>86</v>
      </c>
      <c r="AY177" s="220" t="s">
        <v>128</v>
      </c>
    </row>
    <row r="178" spans="1:65" s="2" customFormat="1" ht="21.75" customHeight="1">
      <c r="A178" s="36"/>
      <c r="B178" s="37"/>
      <c r="C178" s="196" t="s">
        <v>298</v>
      </c>
      <c r="D178" s="196" t="s">
        <v>129</v>
      </c>
      <c r="E178" s="197" t="s">
        <v>299</v>
      </c>
      <c r="F178" s="198" t="s">
        <v>300</v>
      </c>
      <c r="G178" s="199" t="s">
        <v>220</v>
      </c>
      <c r="H178" s="200">
        <v>680</v>
      </c>
      <c r="I178" s="201"/>
      <c r="J178" s="202">
        <f>ROUND(I178*H178,2)</f>
        <v>0</v>
      </c>
      <c r="K178" s="198" t="s">
        <v>133</v>
      </c>
      <c r="L178" s="41"/>
      <c r="M178" s="203" t="s">
        <v>1</v>
      </c>
      <c r="N178" s="204" t="s">
        <v>43</v>
      </c>
      <c r="O178" s="73"/>
      <c r="P178" s="205">
        <f>O178*H178</f>
        <v>0</v>
      </c>
      <c r="Q178" s="205">
        <v>9E-05</v>
      </c>
      <c r="R178" s="205">
        <f>Q178*H178</f>
        <v>0.061200000000000004</v>
      </c>
      <c r="S178" s="205">
        <v>0.256</v>
      </c>
      <c r="T178" s="206">
        <f>S178*H178</f>
        <v>174.08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7" t="s">
        <v>127</v>
      </c>
      <c r="AT178" s="207" t="s">
        <v>129</v>
      </c>
      <c r="AU178" s="207" t="s">
        <v>88</v>
      </c>
      <c r="AY178" s="19" t="s">
        <v>128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19" t="s">
        <v>86</v>
      </c>
      <c r="BK178" s="208">
        <f>ROUND(I178*H178,2)</f>
        <v>0</v>
      </c>
      <c r="BL178" s="19" t="s">
        <v>127</v>
      </c>
      <c r="BM178" s="207" t="s">
        <v>301</v>
      </c>
    </row>
    <row r="179" spans="2:51" s="12" customFormat="1" ht="10.2">
      <c r="B179" s="209"/>
      <c r="C179" s="210"/>
      <c r="D179" s="211" t="s">
        <v>136</v>
      </c>
      <c r="E179" s="212" t="s">
        <v>1</v>
      </c>
      <c r="F179" s="213" t="s">
        <v>302</v>
      </c>
      <c r="G179" s="210"/>
      <c r="H179" s="214">
        <v>680</v>
      </c>
      <c r="I179" s="215"/>
      <c r="J179" s="210"/>
      <c r="K179" s="210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136</v>
      </c>
      <c r="AU179" s="220" t="s">
        <v>88</v>
      </c>
      <c r="AV179" s="12" t="s">
        <v>88</v>
      </c>
      <c r="AW179" s="12" t="s">
        <v>34</v>
      </c>
      <c r="AX179" s="12" t="s">
        <v>86</v>
      </c>
      <c r="AY179" s="220" t="s">
        <v>128</v>
      </c>
    </row>
    <row r="180" spans="1:65" s="2" customFormat="1" ht="21.75" customHeight="1">
      <c r="A180" s="36"/>
      <c r="B180" s="37"/>
      <c r="C180" s="196" t="s">
        <v>303</v>
      </c>
      <c r="D180" s="196" t="s">
        <v>129</v>
      </c>
      <c r="E180" s="197" t="s">
        <v>304</v>
      </c>
      <c r="F180" s="198" t="s">
        <v>305</v>
      </c>
      <c r="G180" s="199" t="s">
        <v>306</v>
      </c>
      <c r="H180" s="200">
        <v>34.1</v>
      </c>
      <c r="I180" s="201"/>
      <c r="J180" s="202">
        <f>ROUND(I180*H180,2)</f>
        <v>0</v>
      </c>
      <c r="K180" s="198" t="s">
        <v>133</v>
      </c>
      <c r="L180" s="41"/>
      <c r="M180" s="203" t="s">
        <v>1</v>
      </c>
      <c r="N180" s="204" t="s">
        <v>43</v>
      </c>
      <c r="O180" s="73"/>
      <c r="P180" s="205">
        <f>O180*H180</f>
        <v>0</v>
      </c>
      <c r="Q180" s="205">
        <v>0</v>
      </c>
      <c r="R180" s="205">
        <f>Q180*H180</f>
        <v>0</v>
      </c>
      <c r="S180" s="205">
        <v>0.29</v>
      </c>
      <c r="T180" s="206">
        <f>S180*H180</f>
        <v>9.889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7" t="s">
        <v>127</v>
      </c>
      <c r="AT180" s="207" t="s">
        <v>129</v>
      </c>
      <c r="AU180" s="207" t="s">
        <v>88</v>
      </c>
      <c r="AY180" s="19" t="s">
        <v>128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9" t="s">
        <v>86</v>
      </c>
      <c r="BK180" s="208">
        <f>ROUND(I180*H180,2)</f>
        <v>0</v>
      </c>
      <c r="BL180" s="19" t="s">
        <v>127</v>
      </c>
      <c r="BM180" s="207" t="s">
        <v>307</v>
      </c>
    </row>
    <row r="181" spans="2:51" s="12" customFormat="1" ht="10.2">
      <c r="B181" s="209"/>
      <c r="C181" s="210"/>
      <c r="D181" s="211" t="s">
        <v>136</v>
      </c>
      <c r="E181" s="212" t="s">
        <v>1</v>
      </c>
      <c r="F181" s="213" t="s">
        <v>308</v>
      </c>
      <c r="G181" s="210"/>
      <c r="H181" s="214">
        <v>18.5</v>
      </c>
      <c r="I181" s="215"/>
      <c r="J181" s="210"/>
      <c r="K181" s="210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136</v>
      </c>
      <c r="AU181" s="220" t="s">
        <v>88</v>
      </c>
      <c r="AV181" s="12" t="s">
        <v>88</v>
      </c>
      <c r="AW181" s="12" t="s">
        <v>34</v>
      </c>
      <c r="AX181" s="12" t="s">
        <v>78</v>
      </c>
      <c r="AY181" s="220" t="s">
        <v>128</v>
      </c>
    </row>
    <row r="182" spans="2:51" s="12" customFormat="1" ht="10.2">
      <c r="B182" s="209"/>
      <c r="C182" s="210"/>
      <c r="D182" s="211" t="s">
        <v>136</v>
      </c>
      <c r="E182" s="212" t="s">
        <v>1</v>
      </c>
      <c r="F182" s="213" t="s">
        <v>309</v>
      </c>
      <c r="G182" s="210"/>
      <c r="H182" s="214">
        <v>15.6</v>
      </c>
      <c r="I182" s="215"/>
      <c r="J182" s="210"/>
      <c r="K182" s="210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136</v>
      </c>
      <c r="AU182" s="220" t="s">
        <v>88</v>
      </c>
      <c r="AV182" s="12" t="s">
        <v>88</v>
      </c>
      <c r="AW182" s="12" t="s">
        <v>34</v>
      </c>
      <c r="AX182" s="12" t="s">
        <v>78</v>
      </c>
      <c r="AY182" s="220" t="s">
        <v>128</v>
      </c>
    </row>
    <row r="183" spans="2:51" s="15" customFormat="1" ht="10.2">
      <c r="B183" s="243"/>
      <c r="C183" s="244"/>
      <c r="D183" s="211" t="s">
        <v>136</v>
      </c>
      <c r="E183" s="245" t="s">
        <v>1</v>
      </c>
      <c r="F183" s="246" t="s">
        <v>230</v>
      </c>
      <c r="G183" s="244"/>
      <c r="H183" s="247">
        <v>34.1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136</v>
      </c>
      <c r="AU183" s="253" t="s">
        <v>88</v>
      </c>
      <c r="AV183" s="15" t="s">
        <v>127</v>
      </c>
      <c r="AW183" s="15" t="s">
        <v>34</v>
      </c>
      <c r="AX183" s="15" t="s">
        <v>86</v>
      </c>
      <c r="AY183" s="253" t="s">
        <v>128</v>
      </c>
    </row>
    <row r="184" spans="1:65" s="2" customFormat="1" ht="21.75" customHeight="1">
      <c r="A184" s="36"/>
      <c r="B184" s="37"/>
      <c r="C184" s="196" t="s">
        <v>310</v>
      </c>
      <c r="D184" s="196" t="s">
        <v>129</v>
      </c>
      <c r="E184" s="197" t="s">
        <v>311</v>
      </c>
      <c r="F184" s="198" t="s">
        <v>312</v>
      </c>
      <c r="G184" s="199" t="s">
        <v>306</v>
      </c>
      <c r="H184" s="200">
        <v>911.3</v>
      </c>
      <c r="I184" s="201"/>
      <c r="J184" s="202">
        <f>ROUND(I184*H184,2)</f>
        <v>0</v>
      </c>
      <c r="K184" s="198" t="s">
        <v>133</v>
      </c>
      <c r="L184" s="41"/>
      <c r="M184" s="203" t="s">
        <v>1</v>
      </c>
      <c r="N184" s="204" t="s">
        <v>43</v>
      </c>
      <c r="O184" s="73"/>
      <c r="P184" s="205">
        <f>O184*H184</f>
        <v>0</v>
      </c>
      <c r="Q184" s="205">
        <v>0</v>
      </c>
      <c r="R184" s="205">
        <f>Q184*H184</f>
        <v>0</v>
      </c>
      <c r="S184" s="205">
        <v>0.205</v>
      </c>
      <c r="T184" s="206">
        <f>S184*H184</f>
        <v>186.8165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7" t="s">
        <v>127</v>
      </c>
      <c r="AT184" s="207" t="s">
        <v>129</v>
      </c>
      <c r="AU184" s="207" t="s">
        <v>88</v>
      </c>
      <c r="AY184" s="19" t="s">
        <v>128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19" t="s">
        <v>86</v>
      </c>
      <c r="BK184" s="208">
        <f>ROUND(I184*H184,2)</f>
        <v>0</v>
      </c>
      <c r="BL184" s="19" t="s">
        <v>127</v>
      </c>
      <c r="BM184" s="207" t="s">
        <v>313</v>
      </c>
    </row>
    <row r="185" spans="2:51" s="12" customFormat="1" ht="10.2">
      <c r="B185" s="209"/>
      <c r="C185" s="210"/>
      <c r="D185" s="211" t="s">
        <v>136</v>
      </c>
      <c r="E185" s="212" t="s">
        <v>1</v>
      </c>
      <c r="F185" s="213" t="s">
        <v>314</v>
      </c>
      <c r="G185" s="210"/>
      <c r="H185" s="214">
        <v>534.6</v>
      </c>
      <c r="I185" s="215"/>
      <c r="J185" s="210"/>
      <c r="K185" s="210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136</v>
      </c>
      <c r="AU185" s="220" t="s">
        <v>88</v>
      </c>
      <c r="AV185" s="12" t="s">
        <v>88</v>
      </c>
      <c r="AW185" s="12" t="s">
        <v>34</v>
      </c>
      <c r="AX185" s="12" t="s">
        <v>78</v>
      </c>
      <c r="AY185" s="220" t="s">
        <v>128</v>
      </c>
    </row>
    <row r="186" spans="2:51" s="12" customFormat="1" ht="10.2">
      <c r="B186" s="209"/>
      <c r="C186" s="210"/>
      <c r="D186" s="211" t="s">
        <v>136</v>
      </c>
      <c r="E186" s="212" t="s">
        <v>1</v>
      </c>
      <c r="F186" s="213" t="s">
        <v>315</v>
      </c>
      <c r="G186" s="210"/>
      <c r="H186" s="214">
        <v>291.8</v>
      </c>
      <c r="I186" s="215"/>
      <c r="J186" s="210"/>
      <c r="K186" s="210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136</v>
      </c>
      <c r="AU186" s="220" t="s">
        <v>88</v>
      </c>
      <c r="AV186" s="12" t="s">
        <v>88</v>
      </c>
      <c r="AW186" s="12" t="s">
        <v>34</v>
      </c>
      <c r="AX186" s="12" t="s">
        <v>78</v>
      </c>
      <c r="AY186" s="220" t="s">
        <v>128</v>
      </c>
    </row>
    <row r="187" spans="2:51" s="12" customFormat="1" ht="10.2">
      <c r="B187" s="209"/>
      <c r="C187" s="210"/>
      <c r="D187" s="211" t="s">
        <v>136</v>
      </c>
      <c r="E187" s="212" t="s">
        <v>1</v>
      </c>
      <c r="F187" s="213" t="s">
        <v>316</v>
      </c>
      <c r="G187" s="210"/>
      <c r="H187" s="214">
        <v>14</v>
      </c>
      <c r="I187" s="215"/>
      <c r="J187" s="210"/>
      <c r="K187" s="210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136</v>
      </c>
      <c r="AU187" s="220" t="s">
        <v>88</v>
      </c>
      <c r="AV187" s="12" t="s">
        <v>88</v>
      </c>
      <c r="AW187" s="12" t="s">
        <v>34</v>
      </c>
      <c r="AX187" s="12" t="s">
        <v>78</v>
      </c>
      <c r="AY187" s="220" t="s">
        <v>128</v>
      </c>
    </row>
    <row r="188" spans="2:51" s="12" customFormat="1" ht="10.2">
      <c r="B188" s="209"/>
      <c r="C188" s="210"/>
      <c r="D188" s="211" t="s">
        <v>136</v>
      </c>
      <c r="E188" s="212" t="s">
        <v>1</v>
      </c>
      <c r="F188" s="213" t="s">
        <v>317</v>
      </c>
      <c r="G188" s="210"/>
      <c r="H188" s="214">
        <v>70.9</v>
      </c>
      <c r="I188" s="215"/>
      <c r="J188" s="210"/>
      <c r="K188" s="210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136</v>
      </c>
      <c r="AU188" s="220" t="s">
        <v>88</v>
      </c>
      <c r="AV188" s="12" t="s">
        <v>88</v>
      </c>
      <c r="AW188" s="12" t="s">
        <v>34</v>
      </c>
      <c r="AX188" s="12" t="s">
        <v>78</v>
      </c>
      <c r="AY188" s="220" t="s">
        <v>128</v>
      </c>
    </row>
    <row r="189" spans="2:51" s="15" customFormat="1" ht="10.2">
      <c r="B189" s="243"/>
      <c r="C189" s="244"/>
      <c r="D189" s="211" t="s">
        <v>136</v>
      </c>
      <c r="E189" s="245" t="s">
        <v>1</v>
      </c>
      <c r="F189" s="246" t="s">
        <v>230</v>
      </c>
      <c r="G189" s="244"/>
      <c r="H189" s="247">
        <v>911.3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AT189" s="253" t="s">
        <v>136</v>
      </c>
      <c r="AU189" s="253" t="s">
        <v>88</v>
      </c>
      <c r="AV189" s="15" t="s">
        <v>127</v>
      </c>
      <c r="AW189" s="15" t="s">
        <v>34</v>
      </c>
      <c r="AX189" s="15" t="s">
        <v>86</v>
      </c>
      <c r="AY189" s="253" t="s">
        <v>128</v>
      </c>
    </row>
    <row r="190" spans="1:65" s="2" customFormat="1" ht="21.75" customHeight="1">
      <c r="A190" s="36"/>
      <c r="B190" s="37"/>
      <c r="C190" s="196" t="s">
        <v>7</v>
      </c>
      <c r="D190" s="196" t="s">
        <v>129</v>
      </c>
      <c r="E190" s="197" t="s">
        <v>318</v>
      </c>
      <c r="F190" s="198" t="s">
        <v>319</v>
      </c>
      <c r="G190" s="199" t="s">
        <v>306</v>
      </c>
      <c r="H190" s="200">
        <v>15.4</v>
      </c>
      <c r="I190" s="201"/>
      <c r="J190" s="202">
        <f>ROUND(I190*H190,2)</f>
        <v>0</v>
      </c>
      <c r="K190" s="198" t="s">
        <v>133</v>
      </c>
      <c r="L190" s="41"/>
      <c r="M190" s="203" t="s">
        <v>1</v>
      </c>
      <c r="N190" s="204" t="s">
        <v>43</v>
      </c>
      <c r="O190" s="73"/>
      <c r="P190" s="205">
        <f>O190*H190</f>
        <v>0</v>
      </c>
      <c r="Q190" s="205">
        <v>0</v>
      </c>
      <c r="R190" s="205">
        <f>Q190*H190</f>
        <v>0</v>
      </c>
      <c r="S190" s="205">
        <v>0.04</v>
      </c>
      <c r="T190" s="206">
        <f>S190*H190</f>
        <v>0.616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7" t="s">
        <v>127</v>
      </c>
      <c r="AT190" s="207" t="s">
        <v>129</v>
      </c>
      <c r="AU190" s="207" t="s">
        <v>88</v>
      </c>
      <c r="AY190" s="19" t="s">
        <v>128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19" t="s">
        <v>86</v>
      </c>
      <c r="BK190" s="208">
        <f>ROUND(I190*H190,2)</f>
        <v>0</v>
      </c>
      <c r="BL190" s="19" t="s">
        <v>127</v>
      </c>
      <c r="BM190" s="207" t="s">
        <v>320</v>
      </c>
    </row>
    <row r="191" spans="2:51" s="12" customFormat="1" ht="10.2">
      <c r="B191" s="209"/>
      <c r="C191" s="210"/>
      <c r="D191" s="211" t="s">
        <v>136</v>
      </c>
      <c r="E191" s="212" t="s">
        <v>1</v>
      </c>
      <c r="F191" s="213" t="s">
        <v>321</v>
      </c>
      <c r="G191" s="210"/>
      <c r="H191" s="214">
        <v>15.4</v>
      </c>
      <c r="I191" s="215"/>
      <c r="J191" s="210"/>
      <c r="K191" s="210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136</v>
      </c>
      <c r="AU191" s="220" t="s">
        <v>88</v>
      </c>
      <c r="AV191" s="12" t="s">
        <v>88</v>
      </c>
      <c r="AW191" s="12" t="s">
        <v>34</v>
      </c>
      <c r="AX191" s="12" t="s">
        <v>86</v>
      </c>
      <c r="AY191" s="220" t="s">
        <v>128</v>
      </c>
    </row>
    <row r="192" spans="1:65" s="2" customFormat="1" ht="16.5" customHeight="1">
      <c r="A192" s="36"/>
      <c r="B192" s="37"/>
      <c r="C192" s="196" t="s">
        <v>322</v>
      </c>
      <c r="D192" s="196" t="s">
        <v>129</v>
      </c>
      <c r="E192" s="197" t="s">
        <v>323</v>
      </c>
      <c r="F192" s="198" t="s">
        <v>324</v>
      </c>
      <c r="G192" s="199" t="s">
        <v>220</v>
      </c>
      <c r="H192" s="200">
        <v>504.5</v>
      </c>
      <c r="I192" s="201"/>
      <c r="J192" s="202">
        <f>ROUND(I192*H192,2)</f>
        <v>0</v>
      </c>
      <c r="K192" s="198" t="s">
        <v>133</v>
      </c>
      <c r="L192" s="41"/>
      <c r="M192" s="203" t="s">
        <v>1</v>
      </c>
      <c r="N192" s="204" t="s">
        <v>43</v>
      </c>
      <c r="O192" s="73"/>
      <c r="P192" s="205">
        <f>O192*H192</f>
        <v>0</v>
      </c>
      <c r="Q192" s="205">
        <v>0</v>
      </c>
      <c r="R192" s="205">
        <f>Q192*H192</f>
        <v>0</v>
      </c>
      <c r="S192" s="205">
        <v>0</v>
      </c>
      <c r="T192" s="20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7" t="s">
        <v>127</v>
      </c>
      <c r="AT192" s="207" t="s">
        <v>129</v>
      </c>
      <c r="AU192" s="207" t="s">
        <v>88</v>
      </c>
      <c r="AY192" s="19" t="s">
        <v>128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9" t="s">
        <v>86</v>
      </c>
      <c r="BK192" s="208">
        <f>ROUND(I192*H192,2)</f>
        <v>0</v>
      </c>
      <c r="BL192" s="19" t="s">
        <v>127</v>
      </c>
      <c r="BM192" s="207" t="s">
        <v>325</v>
      </c>
    </row>
    <row r="193" spans="2:51" s="12" customFormat="1" ht="10.2">
      <c r="B193" s="209"/>
      <c r="C193" s="210"/>
      <c r="D193" s="211" t="s">
        <v>136</v>
      </c>
      <c r="E193" s="212" t="s">
        <v>1</v>
      </c>
      <c r="F193" s="213" t="s">
        <v>326</v>
      </c>
      <c r="G193" s="210"/>
      <c r="H193" s="214">
        <v>504.5</v>
      </c>
      <c r="I193" s="215"/>
      <c r="J193" s="210"/>
      <c r="K193" s="210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136</v>
      </c>
      <c r="AU193" s="220" t="s">
        <v>88</v>
      </c>
      <c r="AV193" s="12" t="s">
        <v>88</v>
      </c>
      <c r="AW193" s="12" t="s">
        <v>34</v>
      </c>
      <c r="AX193" s="12" t="s">
        <v>86</v>
      </c>
      <c r="AY193" s="220" t="s">
        <v>128</v>
      </c>
    </row>
    <row r="194" spans="1:65" s="2" customFormat="1" ht="21.75" customHeight="1">
      <c r="A194" s="36"/>
      <c r="B194" s="37"/>
      <c r="C194" s="196" t="s">
        <v>327</v>
      </c>
      <c r="D194" s="196" t="s">
        <v>129</v>
      </c>
      <c r="E194" s="197" t="s">
        <v>328</v>
      </c>
      <c r="F194" s="198" t="s">
        <v>329</v>
      </c>
      <c r="G194" s="199" t="s">
        <v>225</v>
      </c>
      <c r="H194" s="200">
        <v>661.995</v>
      </c>
      <c r="I194" s="201"/>
      <c r="J194" s="202">
        <f>ROUND(I194*H194,2)</f>
        <v>0</v>
      </c>
      <c r="K194" s="198" t="s">
        <v>133</v>
      </c>
      <c r="L194" s="41"/>
      <c r="M194" s="203" t="s">
        <v>1</v>
      </c>
      <c r="N194" s="204" t="s">
        <v>43</v>
      </c>
      <c r="O194" s="73"/>
      <c r="P194" s="205">
        <f>O194*H194</f>
        <v>0</v>
      </c>
      <c r="Q194" s="205">
        <v>0</v>
      </c>
      <c r="R194" s="205">
        <f>Q194*H194</f>
        <v>0</v>
      </c>
      <c r="S194" s="205">
        <v>0</v>
      </c>
      <c r="T194" s="20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7" t="s">
        <v>127</v>
      </c>
      <c r="AT194" s="207" t="s">
        <v>129</v>
      </c>
      <c r="AU194" s="207" t="s">
        <v>88</v>
      </c>
      <c r="AY194" s="19" t="s">
        <v>128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19" t="s">
        <v>86</v>
      </c>
      <c r="BK194" s="208">
        <f>ROUND(I194*H194,2)</f>
        <v>0</v>
      </c>
      <c r="BL194" s="19" t="s">
        <v>127</v>
      </c>
      <c r="BM194" s="207" t="s">
        <v>330</v>
      </c>
    </row>
    <row r="195" spans="2:51" s="12" customFormat="1" ht="10.2">
      <c r="B195" s="209"/>
      <c r="C195" s="210"/>
      <c r="D195" s="211" t="s">
        <v>136</v>
      </c>
      <c r="E195" s="212" t="s">
        <v>1</v>
      </c>
      <c r="F195" s="213" t="s">
        <v>331</v>
      </c>
      <c r="G195" s="210"/>
      <c r="H195" s="214">
        <v>661.995</v>
      </c>
      <c r="I195" s="215"/>
      <c r="J195" s="210"/>
      <c r="K195" s="210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136</v>
      </c>
      <c r="AU195" s="220" t="s">
        <v>88</v>
      </c>
      <c r="AV195" s="12" t="s">
        <v>88</v>
      </c>
      <c r="AW195" s="12" t="s">
        <v>34</v>
      </c>
      <c r="AX195" s="12" t="s">
        <v>86</v>
      </c>
      <c r="AY195" s="220" t="s">
        <v>128</v>
      </c>
    </row>
    <row r="196" spans="1:65" s="2" customFormat="1" ht="16.5" customHeight="1">
      <c r="A196" s="36"/>
      <c r="B196" s="37"/>
      <c r="C196" s="196" t="s">
        <v>332</v>
      </c>
      <c r="D196" s="196" t="s">
        <v>129</v>
      </c>
      <c r="E196" s="197" t="s">
        <v>333</v>
      </c>
      <c r="F196" s="198" t="s">
        <v>334</v>
      </c>
      <c r="G196" s="199" t="s">
        <v>225</v>
      </c>
      <c r="H196" s="200">
        <v>1323.99</v>
      </c>
      <c r="I196" s="201"/>
      <c r="J196" s="202">
        <f>ROUND(I196*H196,2)</f>
        <v>0</v>
      </c>
      <c r="K196" s="198" t="s">
        <v>133</v>
      </c>
      <c r="L196" s="41"/>
      <c r="M196" s="203" t="s">
        <v>1</v>
      </c>
      <c r="N196" s="204" t="s">
        <v>43</v>
      </c>
      <c r="O196" s="73"/>
      <c r="P196" s="205">
        <f>O196*H196</f>
        <v>0</v>
      </c>
      <c r="Q196" s="205">
        <v>0</v>
      </c>
      <c r="R196" s="205">
        <f>Q196*H196</f>
        <v>0</v>
      </c>
      <c r="S196" s="205">
        <v>0</v>
      </c>
      <c r="T196" s="20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7" t="s">
        <v>127</v>
      </c>
      <c r="AT196" s="207" t="s">
        <v>129</v>
      </c>
      <c r="AU196" s="207" t="s">
        <v>88</v>
      </c>
      <c r="AY196" s="19" t="s">
        <v>128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19" t="s">
        <v>86</v>
      </c>
      <c r="BK196" s="208">
        <f>ROUND(I196*H196,2)</f>
        <v>0</v>
      </c>
      <c r="BL196" s="19" t="s">
        <v>127</v>
      </c>
      <c r="BM196" s="207" t="s">
        <v>335</v>
      </c>
    </row>
    <row r="197" spans="2:51" s="12" customFormat="1" ht="10.2">
      <c r="B197" s="209"/>
      <c r="C197" s="210"/>
      <c r="D197" s="211" t="s">
        <v>136</v>
      </c>
      <c r="E197" s="212" t="s">
        <v>1</v>
      </c>
      <c r="F197" s="213" t="s">
        <v>336</v>
      </c>
      <c r="G197" s="210"/>
      <c r="H197" s="214">
        <v>583.87</v>
      </c>
      <c r="I197" s="215"/>
      <c r="J197" s="210"/>
      <c r="K197" s="210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136</v>
      </c>
      <c r="AU197" s="220" t="s">
        <v>88</v>
      </c>
      <c r="AV197" s="12" t="s">
        <v>88</v>
      </c>
      <c r="AW197" s="12" t="s">
        <v>34</v>
      </c>
      <c r="AX197" s="12" t="s">
        <v>78</v>
      </c>
      <c r="AY197" s="220" t="s">
        <v>128</v>
      </c>
    </row>
    <row r="198" spans="2:51" s="12" customFormat="1" ht="10.2">
      <c r="B198" s="209"/>
      <c r="C198" s="210"/>
      <c r="D198" s="211" t="s">
        <v>136</v>
      </c>
      <c r="E198" s="212" t="s">
        <v>1</v>
      </c>
      <c r="F198" s="213" t="s">
        <v>337</v>
      </c>
      <c r="G198" s="210"/>
      <c r="H198" s="214">
        <v>740.12</v>
      </c>
      <c r="I198" s="215"/>
      <c r="J198" s="210"/>
      <c r="K198" s="210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136</v>
      </c>
      <c r="AU198" s="220" t="s">
        <v>88</v>
      </c>
      <c r="AV198" s="12" t="s">
        <v>88</v>
      </c>
      <c r="AW198" s="12" t="s">
        <v>34</v>
      </c>
      <c r="AX198" s="12" t="s">
        <v>78</v>
      </c>
      <c r="AY198" s="220" t="s">
        <v>128</v>
      </c>
    </row>
    <row r="199" spans="2:51" s="15" customFormat="1" ht="10.2">
      <c r="B199" s="243"/>
      <c r="C199" s="244"/>
      <c r="D199" s="211" t="s">
        <v>136</v>
      </c>
      <c r="E199" s="245" t="s">
        <v>1</v>
      </c>
      <c r="F199" s="246" t="s">
        <v>230</v>
      </c>
      <c r="G199" s="244"/>
      <c r="H199" s="247">
        <v>1323.99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AT199" s="253" t="s">
        <v>136</v>
      </c>
      <c r="AU199" s="253" t="s">
        <v>88</v>
      </c>
      <c r="AV199" s="15" t="s">
        <v>127</v>
      </c>
      <c r="AW199" s="15" t="s">
        <v>34</v>
      </c>
      <c r="AX199" s="15" t="s">
        <v>86</v>
      </c>
      <c r="AY199" s="253" t="s">
        <v>128</v>
      </c>
    </row>
    <row r="200" spans="1:65" s="2" customFormat="1" ht="21.75" customHeight="1">
      <c r="A200" s="36"/>
      <c r="B200" s="37"/>
      <c r="C200" s="196" t="s">
        <v>338</v>
      </c>
      <c r="D200" s="196" t="s">
        <v>129</v>
      </c>
      <c r="E200" s="197" t="s">
        <v>339</v>
      </c>
      <c r="F200" s="198" t="s">
        <v>340</v>
      </c>
      <c r="G200" s="199" t="s">
        <v>225</v>
      </c>
      <c r="H200" s="200">
        <v>89.44</v>
      </c>
      <c r="I200" s="201"/>
      <c r="J200" s="202">
        <f>ROUND(I200*H200,2)</f>
        <v>0</v>
      </c>
      <c r="K200" s="198" t="s">
        <v>133</v>
      </c>
      <c r="L200" s="41"/>
      <c r="M200" s="203" t="s">
        <v>1</v>
      </c>
      <c r="N200" s="204" t="s">
        <v>43</v>
      </c>
      <c r="O200" s="73"/>
      <c r="P200" s="205">
        <f>O200*H200</f>
        <v>0</v>
      </c>
      <c r="Q200" s="205">
        <v>0</v>
      </c>
      <c r="R200" s="205">
        <f>Q200*H200</f>
        <v>0</v>
      </c>
      <c r="S200" s="205">
        <v>0</v>
      </c>
      <c r="T200" s="20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7" t="s">
        <v>127</v>
      </c>
      <c r="AT200" s="207" t="s">
        <v>129</v>
      </c>
      <c r="AU200" s="207" t="s">
        <v>88</v>
      </c>
      <c r="AY200" s="19" t="s">
        <v>128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19" t="s">
        <v>86</v>
      </c>
      <c r="BK200" s="208">
        <f>ROUND(I200*H200,2)</f>
        <v>0</v>
      </c>
      <c r="BL200" s="19" t="s">
        <v>127</v>
      </c>
      <c r="BM200" s="207" t="s">
        <v>341</v>
      </c>
    </row>
    <row r="201" spans="2:51" s="12" customFormat="1" ht="10.2">
      <c r="B201" s="209"/>
      <c r="C201" s="210"/>
      <c r="D201" s="211" t="s">
        <v>136</v>
      </c>
      <c r="E201" s="212" t="s">
        <v>1</v>
      </c>
      <c r="F201" s="213" t="s">
        <v>342</v>
      </c>
      <c r="G201" s="210"/>
      <c r="H201" s="214">
        <v>89.44</v>
      </c>
      <c r="I201" s="215"/>
      <c r="J201" s="210"/>
      <c r="K201" s="210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136</v>
      </c>
      <c r="AU201" s="220" t="s">
        <v>88</v>
      </c>
      <c r="AV201" s="12" t="s">
        <v>88</v>
      </c>
      <c r="AW201" s="12" t="s">
        <v>34</v>
      </c>
      <c r="AX201" s="12" t="s">
        <v>86</v>
      </c>
      <c r="AY201" s="220" t="s">
        <v>128</v>
      </c>
    </row>
    <row r="202" spans="1:65" s="2" customFormat="1" ht="21.75" customHeight="1">
      <c r="A202" s="36"/>
      <c r="B202" s="37"/>
      <c r="C202" s="196" t="s">
        <v>343</v>
      </c>
      <c r="D202" s="196" t="s">
        <v>129</v>
      </c>
      <c r="E202" s="197" t="s">
        <v>344</v>
      </c>
      <c r="F202" s="198" t="s">
        <v>345</v>
      </c>
      <c r="G202" s="199" t="s">
        <v>225</v>
      </c>
      <c r="H202" s="200">
        <v>37.584</v>
      </c>
      <c r="I202" s="201"/>
      <c r="J202" s="202">
        <f>ROUND(I202*H202,2)</f>
        <v>0</v>
      </c>
      <c r="K202" s="198" t="s">
        <v>133</v>
      </c>
      <c r="L202" s="41"/>
      <c r="M202" s="203" t="s">
        <v>1</v>
      </c>
      <c r="N202" s="204" t="s">
        <v>43</v>
      </c>
      <c r="O202" s="73"/>
      <c r="P202" s="205">
        <f>O202*H202</f>
        <v>0</v>
      </c>
      <c r="Q202" s="205">
        <v>0</v>
      </c>
      <c r="R202" s="205">
        <f>Q202*H202</f>
        <v>0</v>
      </c>
      <c r="S202" s="205">
        <v>0</v>
      </c>
      <c r="T202" s="20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7" t="s">
        <v>127</v>
      </c>
      <c r="AT202" s="207" t="s">
        <v>129</v>
      </c>
      <c r="AU202" s="207" t="s">
        <v>88</v>
      </c>
      <c r="AY202" s="19" t="s">
        <v>128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19" t="s">
        <v>86</v>
      </c>
      <c r="BK202" s="208">
        <f>ROUND(I202*H202,2)</f>
        <v>0</v>
      </c>
      <c r="BL202" s="19" t="s">
        <v>127</v>
      </c>
      <c r="BM202" s="207" t="s">
        <v>346</v>
      </c>
    </row>
    <row r="203" spans="2:51" s="13" customFormat="1" ht="10.2">
      <c r="B203" s="221"/>
      <c r="C203" s="222"/>
      <c r="D203" s="211" t="s">
        <v>136</v>
      </c>
      <c r="E203" s="223" t="s">
        <v>1</v>
      </c>
      <c r="F203" s="224" t="s">
        <v>347</v>
      </c>
      <c r="G203" s="222"/>
      <c r="H203" s="223" t="s">
        <v>1</v>
      </c>
      <c r="I203" s="225"/>
      <c r="J203" s="222"/>
      <c r="K203" s="222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136</v>
      </c>
      <c r="AU203" s="230" t="s">
        <v>88</v>
      </c>
      <c r="AV203" s="13" t="s">
        <v>86</v>
      </c>
      <c r="AW203" s="13" t="s">
        <v>34</v>
      </c>
      <c r="AX203" s="13" t="s">
        <v>78</v>
      </c>
      <c r="AY203" s="230" t="s">
        <v>128</v>
      </c>
    </row>
    <row r="204" spans="2:51" s="13" customFormat="1" ht="10.2">
      <c r="B204" s="221"/>
      <c r="C204" s="222"/>
      <c r="D204" s="211" t="s">
        <v>136</v>
      </c>
      <c r="E204" s="223" t="s">
        <v>1</v>
      </c>
      <c r="F204" s="224" t="s">
        <v>348</v>
      </c>
      <c r="G204" s="222"/>
      <c r="H204" s="223" t="s">
        <v>1</v>
      </c>
      <c r="I204" s="225"/>
      <c r="J204" s="222"/>
      <c r="K204" s="222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136</v>
      </c>
      <c r="AU204" s="230" t="s">
        <v>88</v>
      </c>
      <c r="AV204" s="13" t="s">
        <v>86</v>
      </c>
      <c r="AW204" s="13" t="s">
        <v>34</v>
      </c>
      <c r="AX204" s="13" t="s">
        <v>78</v>
      </c>
      <c r="AY204" s="230" t="s">
        <v>128</v>
      </c>
    </row>
    <row r="205" spans="2:51" s="12" customFormat="1" ht="10.2">
      <c r="B205" s="209"/>
      <c r="C205" s="210"/>
      <c r="D205" s="211" t="s">
        <v>136</v>
      </c>
      <c r="E205" s="212" t="s">
        <v>1</v>
      </c>
      <c r="F205" s="213" t="s">
        <v>349</v>
      </c>
      <c r="G205" s="210"/>
      <c r="H205" s="214">
        <v>37.584</v>
      </c>
      <c r="I205" s="215"/>
      <c r="J205" s="210"/>
      <c r="K205" s="210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136</v>
      </c>
      <c r="AU205" s="220" t="s">
        <v>88</v>
      </c>
      <c r="AV205" s="12" t="s">
        <v>88</v>
      </c>
      <c r="AW205" s="12" t="s">
        <v>34</v>
      </c>
      <c r="AX205" s="12" t="s">
        <v>86</v>
      </c>
      <c r="AY205" s="220" t="s">
        <v>128</v>
      </c>
    </row>
    <row r="206" spans="1:65" s="2" customFormat="1" ht="21.75" customHeight="1">
      <c r="A206" s="36"/>
      <c r="B206" s="37"/>
      <c r="C206" s="196" t="s">
        <v>350</v>
      </c>
      <c r="D206" s="196" t="s">
        <v>129</v>
      </c>
      <c r="E206" s="197" t="s">
        <v>351</v>
      </c>
      <c r="F206" s="198" t="s">
        <v>352</v>
      </c>
      <c r="G206" s="199" t="s">
        <v>225</v>
      </c>
      <c r="H206" s="200">
        <v>37.584</v>
      </c>
      <c r="I206" s="201"/>
      <c r="J206" s="202">
        <f>ROUND(I206*H206,2)</f>
        <v>0</v>
      </c>
      <c r="K206" s="198" t="s">
        <v>133</v>
      </c>
      <c r="L206" s="41"/>
      <c r="M206" s="203" t="s">
        <v>1</v>
      </c>
      <c r="N206" s="204" t="s">
        <v>43</v>
      </c>
      <c r="O206" s="73"/>
      <c r="P206" s="205">
        <f>O206*H206</f>
        <v>0</v>
      </c>
      <c r="Q206" s="205">
        <v>0</v>
      </c>
      <c r="R206" s="205">
        <f>Q206*H206</f>
        <v>0</v>
      </c>
      <c r="S206" s="205">
        <v>0</v>
      </c>
      <c r="T206" s="20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7" t="s">
        <v>127</v>
      </c>
      <c r="AT206" s="207" t="s">
        <v>129</v>
      </c>
      <c r="AU206" s="207" t="s">
        <v>88</v>
      </c>
      <c r="AY206" s="19" t="s">
        <v>128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19" t="s">
        <v>86</v>
      </c>
      <c r="BK206" s="208">
        <f>ROUND(I206*H206,2)</f>
        <v>0</v>
      </c>
      <c r="BL206" s="19" t="s">
        <v>127</v>
      </c>
      <c r="BM206" s="207" t="s">
        <v>353</v>
      </c>
    </row>
    <row r="207" spans="2:51" s="13" customFormat="1" ht="10.2">
      <c r="B207" s="221"/>
      <c r="C207" s="222"/>
      <c r="D207" s="211" t="s">
        <v>136</v>
      </c>
      <c r="E207" s="223" t="s">
        <v>1</v>
      </c>
      <c r="F207" s="224" t="s">
        <v>347</v>
      </c>
      <c r="G207" s="222"/>
      <c r="H207" s="223" t="s">
        <v>1</v>
      </c>
      <c r="I207" s="225"/>
      <c r="J207" s="222"/>
      <c r="K207" s="222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136</v>
      </c>
      <c r="AU207" s="230" t="s">
        <v>88</v>
      </c>
      <c r="AV207" s="13" t="s">
        <v>86</v>
      </c>
      <c r="AW207" s="13" t="s">
        <v>34</v>
      </c>
      <c r="AX207" s="13" t="s">
        <v>78</v>
      </c>
      <c r="AY207" s="230" t="s">
        <v>128</v>
      </c>
    </row>
    <row r="208" spans="2:51" s="13" customFormat="1" ht="10.2">
      <c r="B208" s="221"/>
      <c r="C208" s="222"/>
      <c r="D208" s="211" t="s">
        <v>136</v>
      </c>
      <c r="E208" s="223" t="s">
        <v>1</v>
      </c>
      <c r="F208" s="224" t="s">
        <v>348</v>
      </c>
      <c r="G208" s="222"/>
      <c r="H208" s="223" t="s">
        <v>1</v>
      </c>
      <c r="I208" s="225"/>
      <c r="J208" s="222"/>
      <c r="K208" s="222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136</v>
      </c>
      <c r="AU208" s="230" t="s">
        <v>88</v>
      </c>
      <c r="AV208" s="13" t="s">
        <v>86</v>
      </c>
      <c r="AW208" s="13" t="s">
        <v>34</v>
      </c>
      <c r="AX208" s="13" t="s">
        <v>78</v>
      </c>
      <c r="AY208" s="230" t="s">
        <v>128</v>
      </c>
    </row>
    <row r="209" spans="2:51" s="12" customFormat="1" ht="10.2">
      <c r="B209" s="209"/>
      <c r="C209" s="210"/>
      <c r="D209" s="211" t="s">
        <v>136</v>
      </c>
      <c r="E209" s="212" t="s">
        <v>1</v>
      </c>
      <c r="F209" s="213" t="s">
        <v>349</v>
      </c>
      <c r="G209" s="210"/>
      <c r="H209" s="214">
        <v>37.584</v>
      </c>
      <c r="I209" s="215"/>
      <c r="J209" s="210"/>
      <c r="K209" s="210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136</v>
      </c>
      <c r="AU209" s="220" t="s">
        <v>88</v>
      </c>
      <c r="AV209" s="12" t="s">
        <v>88</v>
      </c>
      <c r="AW209" s="12" t="s">
        <v>34</v>
      </c>
      <c r="AX209" s="12" t="s">
        <v>86</v>
      </c>
      <c r="AY209" s="220" t="s">
        <v>128</v>
      </c>
    </row>
    <row r="210" spans="1:65" s="2" customFormat="1" ht="16.5" customHeight="1">
      <c r="A210" s="36"/>
      <c r="B210" s="37"/>
      <c r="C210" s="196" t="s">
        <v>354</v>
      </c>
      <c r="D210" s="196" t="s">
        <v>129</v>
      </c>
      <c r="E210" s="197" t="s">
        <v>355</v>
      </c>
      <c r="F210" s="198" t="s">
        <v>356</v>
      </c>
      <c r="G210" s="199" t="s">
        <v>225</v>
      </c>
      <c r="H210" s="200">
        <v>17.856</v>
      </c>
      <c r="I210" s="201"/>
      <c r="J210" s="202">
        <f>ROUND(I210*H210,2)</f>
        <v>0</v>
      </c>
      <c r="K210" s="198" t="s">
        <v>133</v>
      </c>
      <c r="L210" s="41"/>
      <c r="M210" s="203" t="s">
        <v>1</v>
      </c>
      <c r="N210" s="204" t="s">
        <v>43</v>
      </c>
      <c r="O210" s="73"/>
      <c r="P210" s="205">
        <f>O210*H210</f>
        <v>0</v>
      </c>
      <c r="Q210" s="205">
        <v>0</v>
      </c>
      <c r="R210" s="205">
        <f>Q210*H210</f>
        <v>0</v>
      </c>
      <c r="S210" s="205">
        <v>0</v>
      </c>
      <c r="T210" s="20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7" t="s">
        <v>127</v>
      </c>
      <c r="AT210" s="207" t="s">
        <v>129</v>
      </c>
      <c r="AU210" s="207" t="s">
        <v>88</v>
      </c>
      <c r="AY210" s="19" t="s">
        <v>128</v>
      </c>
      <c r="BE210" s="208">
        <f>IF(N210="základní",J210,0)</f>
        <v>0</v>
      </c>
      <c r="BF210" s="208">
        <f>IF(N210="snížená",J210,0)</f>
        <v>0</v>
      </c>
      <c r="BG210" s="208">
        <f>IF(N210="zákl. přenesená",J210,0)</f>
        <v>0</v>
      </c>
      <c r="BH210" s="208">
        <f>IF(N210="sníž. přenesená",J210,0)</f>
        <v>0</v>
      </c>
      <c r="BI210" s="208">
        <f>IF(N210="nulová",J210,0)</f>
        <v>0</v>
      </c>
      <c r="BJ210" s="19" t="s">
        <v>86</v>
      </c>
      <c r="BK210" s="208">
        <f>ROUND(I210*H210,2)</f>
        <v>0</v>
      </c>
      <c r="BL210" s="19" t="s">
        <v>127</v>
      </c>
      <c r="BM210" s="207" t="s">
        <v>357</v>
      </c>
    </row>
    <row r="211" spans="2:51" s="13" customFormat="1" ht="10.2">
      <c r="B211" s="221"/>
      <c r="C211" s="222"/>
      <c r="D211" s="211" t="s">
        <v>136</v>
      </c>
      <c r="E211" s="223" t="s">
        <v>1</v>
      </c>
      <c r="F211" s="224" t="s">
        <v>358</v>
      </c>
      <c r="G211" s="222"/>
      <c r="H211" s="223" t="s">
        <v>1</v>
      </c>
      <c r="I211" s="225"/>
      <c r="J211" s="222"/>
      <c r="K211" s="222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136</v>
      </c>
      <c r="AU211" s="230" t="s">
        <v>88</v>
      </c>
      <c r="AV211" s="13" t="s">
        <v>86</v>
      </c>
      <c r="AW211" s="13" t="s">
        <v>34</v>
      </c>
      <c r="AX211" s="13" t="s">
        <v>78</v>
      </c>
      <c r="AY211" s="230" t="s">
        <v>128</v>
      </c>
    </row>
    <row r="212" spans="2:51" s="12" customFormat="1" ht="10.2">
      <c r="B212" s="209"/>
      <c r="C212" s="210"/>
      <c r="D212" s="211" t="s">
        <v>136</v>
      </c>
      <c r="E212" s="212" t="s">
        <v>1</v>
      </c>
      <c r="F212" s="213" t="s">
        <v>359</v>
      </c>
      <c r="G212" s="210"/>
      <c r="H212" s="214">
        <v>16.128</v>
      </c>
      <c r="I212" s="215"/>
      <c r="J212" s="210"/>
      <c r="K212" s="210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136</v>
      </c>
      <c r="AU212" s="220" t="s">
        <v>88</v>
      </c>
      <c r="AV212" s="12" t="s">
        <v>88</v>
      </c>
      <c r="AW212" s="12" t="s">
        <v>34</v>
      </c>
      <c r="AX212" s="12" t="s">
        <v>78</v>
      </c>
      <c r="AY212" s="220" t="s">
        <v>128</v>
      </c>
    </row>
    <row r="213" spans="2:51" s="12" customFormat="1" ht="10.2">
      <c r="B213" s="209"/>
      <c r="C213" s="210"/>
      <c r="D213" s="211" t="s">
        <v>136</v>
      </c>
      <c r="E213" s="212" t="s">
        <v>1</v>
      </c>
      <c r="F213" s="213" t="s">
        <v>360</v>
      </c>
      <c r="G213" s="210"/>
      <c r="H213" s="214">
        <v>1.728</v>
      </c>
      <c r="I213" s="215"/>
      <c r="J213" s="210"/>
      <c r="K213" s="210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136</v>
      </c>
      <c r="AU213" s="220" t="s">
        <v>88</v>
      </c>
      <c r="AV213" s="12" t="s">
        <v>88</v>
      </c>
      <c r="AW213" s="12" t="s">
        <v>34</v>
      </c>
      <c r="AX213" s="12" t="s">
        <v>78</v>
      </c>
      <c r="AY213" s="220" t="s">
        <v>128</v>
      </c>
    </row>
    <row r="214" spans="2:51" s="15" customFormat="1" ht="10.2">
      <c r="B214" s="243"/>
      <c r="C214" s="244"/>
      <c r="D214" s="211" t="s">
        <v>136</v>
      </c>
      <c r="E214" s="245" t="s">
        <v>1</v>
      </c>
      <c r="F214" s="246" t="s">
        <v>230</v>
      </c>
      <c r="G214" s="244"/>
      <c r="H214" s="247">
        <v>17.856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AT214" s="253" t="s">
        <v>136</v>
      </c>
      <c r="AU214" s="253" t="s">
        <v>88</v>
      </c>
      <c r="AV214" s="15" t="s">
        <v>127</v>
      </c>
      <c r="AW214" s="15" t="s">
        <v>34</v>
      </c>
      <c r="AX214" s="15" t="s">
        <v>86</v>
      </c>
      <c r="AY214" s="253" t="s">
        <v>128</v>
      </c>
    </row>
    <row r="215" spans="1:65" s="2" customFormat="1" ht="16.5" customHeight="1">
      <c r="A215" s="36"/>
      <c r="B215" s="37"/>
      <c r="C215" s="196" t="s">
        <v>361</v>
      </c>
      <c r="D215" s="196" t="s">
        <v>129</v>
      </c>
      <c r="E215" s="197" t="s">
        <v>362</v>
      </c>
      <c r="F215" s="198" t="s">
        <v>363</v>
      </c>
      <c r="G215" s="199" t="s">
        <v>225</v>
      </c>
      <c r="H215" s="200">
        <v>26.784</v>
      </c>
      <c r="I215" s="201"/>
      <c r="J215" s="202">
        <f>ROUND(I215*H215,2)</f>
        <v>0</v>
      </c>
      <c r="K215" s="198" t="s">
        <v>133</v>
      </c>
      <c r="L215" s="41"/>
      <c r="M215" s="203" t="s">
        <v>1</v>
      </c>
      <c r="N215" s="204" t="s">
        <v>43</v>
      </c>
      <c r="O215" s="73"/>
      <c r="P215" s="205">
        <f>O215*H215</f>
        <v>0</v>
      </c>
      <c r="Q215" s="205">
        <v>0</v>
      </c>
      <c r="R215" s="205">
        <f>Q215*H215</f>
        <v>0</v>
      </c>
      <c r="S215" s="205">
        <v>0</v>
      </c>
      <c r="T215" s="20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7" t="s">
        <v>127</v>
      </c>
      <c r="AT215" s="207" t="s">
        <v>129</v>
      </c>
      <c r="AU215" s="207" t="s">
        <v>88</v>
      </c>
      <c r="AY215" s="19" t="s">
        <v>128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9" t="s">
        <v>86</v>
      </c>
      <c r="BK215" s="208">
        <f>ROUND(I215*H215,2)</f>
        <v>0</v>
      </c>
      <c r="BL215" s="19" t="s">
        <v>127</v>
      </c>
      <c r="BM215" s="207" t="s">
        <v>364</v>
      </c>
    </row>
    <row r="216" spans="2:51" s="13" customFormat="1" ht="10.2">
      <c r="B216" s="221"/>
      <c r="C216" s="222"/>
      <c r="D216" s="211" t="s">
        <v>136</v>
      </c>
      <c r="E216" s="223" t="s">
        <v>1</v>
      </c>
      <c r="F216" s="224" t="s">
        <v>358</v>
      </c>
      <c r="G216" s="222"/>
      <c r="H216" s="223" t="s">
        <v>1</v>
      </c>
      <c r="I216" s="225"/>
      <c r="J216" s="222"/>
      <c r="K216" s="222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136</v>
      </c>
      <c r="AU216" s="230" t="s">
        <v>88</v>
      </c>
      <c r="AV216" s="13" t="s">
        <v>86</v>
      </c>
      <c r="AW216" s="13" t="s">
        <v>34</v>
      </c>
      <c r="AX216" s="13" t="s">
        <v>78</v>
      </c>
      <c r="AY216" s="230" t="s">
        <v>128</v>
      </c>
    </row>
    <row r="217" spans="2:51" s="12" customFormat="1" ht="10.2">
      <c r="B217" s="209"/>
      <c r="C217" s="210"/>
      <c r="D217" s="211" t="s">
        <v>136</v>
      </c>
      <c r="E217" s="212" t="s">
        <v>1</v>
      </c>
      <c r="F217" s="213" t="s">
        <v>365</v>
      </c>
      <c r="G217" s="210"/>
      <c r="H217" s="214">
        <v>24.192</v>
      </c>
      <c r="I217" s="215"/>
      <c r="J217" s="210"/>
      <c r="K217" s="210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136</v>
      </c>
      <c r="AU217" s="220" t="s">
        <v>88</v>
      </c>
      <c r="AV217" s="12" t="s">
        <v>88</v>
      </c>
      <c r="AW217" s="12" t="s">
        <v>34</v>
      </c>
      <c r="AX217" s="12" t="s">
        <v>78</v>
      </c>
      <c r="AY217" s="220" t="s">
        <v>128</v>
      </c>
    </row>
    <row r="218" spans="2:51" s="12" customFormat="1" ht="10.2">
      <c r="B218" s="209"/>
      <c r="C218" s="210"/>
      <c r="D218" s="211" t="s">
        <v>136</v>
      </c>
      <c r="E218" s="212" t="s">
        <v>1</v>
      </c>
      <c r="F218" s="213" t="s">
        <v>366</v>
      </c>
      <c r="G218" s="210"/>
      <c r="H218" s="214">
        <v>2.592</v>
      </c>
      <c r="I218" s="215"/>
      <c r="J218" s="210"/>
      <c r="K218" s="210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136</v>
      </c>
      <c r="AU218" s="220" t="s">
        <v>88</v>
      </c>
      <c r="AV218" s="12" t="s">
        <v>88</v>
      </c>
      <c r="AW218" s="12" t="s">
        <v>34</v>
      </c>
      <c r="AX218" s="12" t="s">
        <v>78</v>
      </c>
      <c r="AY218" s="220" t="s">
        <v>128</v>
      </c>
    </row>
    <row r="219" spans="2:51" s="15" customFormat="1" ht="10.2">
      <c r="B219" s="243"/>
      <c r="C219" s="244"/>
      <c r="D219" s="211" t="s">
        <v>136</v>
      </c>
      <c r="E219" s="245" t="s">
        <v>1</v>
      </c>
      <c r="F219" s="246" t="s">
        <v>230</v>
      </c>
      <c r="G219" s="244"/>
      <c r="H219" s="247">
        <v>26.784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AT219" s="253" t="s">
        <v>136</v>
      </c>
      <c r="AU219" s="253" t="s">
        <v>88</v>
      </c>
      <c r="AV219" s="15" t="s">
        <v>127</v>
      </c>
      <c r="AW219" s="15" t="s">
        <v>34</v>
      </c>
      <c r="AX219" s="15" t="s">
        <v>86</v>
      </c>
      <c r="AY219" s="253" t="s">
        <v>128</v>
      </c>
    </row>
    <row r="220" spans="1:65" s="2" customFormat="1" ht="16.5" customHeight="1">
      <c r="A220" s="36"/>
      <c r="B220" s="37"/>
      <c r="C220" s="196" t="s">
        <v>367</v>
      </c>
      <c r="D220" s="196" t="s">
        <v>129</v>
      </c>
      <c r="E220" s="197" t="s">
        <v>368</v>
      </c>
      <c r="F220" s="198" t="s">
        <v>369</v>
      </c>
      <c r="G220" s="199" t="s">
        <v>220</v>
      </c>
      <c r="H220" s="200">
        <v>313.44</v>
      </c>
      <c r="I220" s="201"/>
      <c r="J220" s="202">
        <f>ROUND(I220*H220,2)</f>
        <v>0</v>
      </c>
      <c r="K220" s="198" t="s">
        <v>133</v>
      </c>
      <c r="L220" s="41"/>
      <c r="M220" s="203" t="s">
        <v>1</v>
      </c>
      <c r="N220" s="204" t="s">
        <v>43</v>
      </c>
      <c r="O220" s="73"/>
      <c r="P220" s="205">
        <f>O220*H220</f>
        <v>0</v>
      </c>
      <c r="Q220" s="205">
        <v>0.00084</v>
      </c>
      <c r="R220" s="205">
        <f>Q220*H220</f>
        <v>0.2632896</v>
      </c>
      <c r="S220" s="205">
        <v>0</v>
      </c>
      <c r="T220" s="20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7" t="s">
        <v>127</v>
      </c>
      <c r="AT220" s="207" t="s">
        <v>129</v>
      </c>
      <c r="AU220" s="207" t="s">
        <v>88</v>
      </c>
      <c r="AY220" s="19" t="s">
        <v>128</v>
      </c>
      <c r="BE220" s="208">
        <f>IF(N220="základní",J220,0)</f>
        <v>0</v>
      </c>
      <c r="BF220" s="208">
        <f>IF(N220="snížená",J220,0)</f>
        <v>0</v>
      </c>
      <c r="BG220" s="208">
        <f>IF(N220="zákl. přenesená",J220,0)</f>
        <v>0</v>
      </c>
      <c r="BH220" s="208">
        <f>IF(N220="sníž. přenesená",J220,0)</f>
        <v>0</v>
      </c>
      <c r="BI220" s="208">
        <f>IF(N220="nulová",J220,0)</f>
        <v>0</v>
      </c>
      <c r="BJ220" s="19" t="s">
        <v>86</v>
      </c>
      <c r="BK220" s="208">
        <f>ROUND(I220*H220,2)</f>
        <v>0</v>
      </c>
      <c r="BL220" s="19" t="s">
        <v>127</v>
      </c>
      <c r="BM220" s="207" t="s">
        <v>370</v>
      </c>
    </row>
    <row r="221" spans="2:51" s="12" customFormat="1" ht="10.2">
      <c r="B221" s="209"/>
      <c r="C221" s="210"/>
      <c r="D221" s="211" t="s">
        <v>136</v>
      </c>
      <c r="E221" s="212" t="s">
        <v>1</v>
      </c>
      <c r="F221" s="213" t="s">
        <v>371</v>
      </c>
      <c r="G221" s="210"/>
      <c r="H221" s="214">
        <v>134.4</v>
      </c>
      <c r="I221" s="215"/>
      <c r="J221" s="210"/>
      <c r="K221" s="210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136</v>
      </c>
      <c r="AU221" s="220" t="s">
        <v>88</v>
      </c>
      <c r="AV221" s="12" t="s">
        <v>88</v>
      </c>
      <c r="AW221" s="12" t="s">
        <v>34</v>
      </c>
      <c r="AX221" s="12" t="s">
        <v>78</v>
      </c>
      <c r="AY221" s="220" t="s">
        <v>128</v>
      </c>
    </row>
    <row r="222" spans="2:51" s="12" customFormat="1" ht="10.2">
      <c r="B222" s="209"/>
      <c r="C222" s="210"/>
      <c r="D222" s="211" t="s">
        <v>136</v>
      </c>
      <c r="E222" s="212" t="s">
        <v>1</v>
      </c>
      <c r="F222" s="213" t="s">
        <v>372</v>
      </c>
      <c r="G222" s="210"/>
      <c r="H222" s="214">
        <v>12</v>
      </c>
      <c r="I222" s="215"/>
      <c r="J222" s="210"/>
      <c r="K222" s="210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136</v>
      </c>
      <c r="AU222" s="220" t="s">
        <v>88</v>
      </c>
      <c r="AV222" s="12" t="s">
        <v>88</v>
      </c>
      <c r="AW222" s="12" t="s">
        <v>34</v>
      </c>
      <c r="AX222" s="12" t="s">
        <v>78</v>
      </c>
      <c r="AY222" s="220" t="s">
        <v>128</v>
      </c>
    </row>
    <row r="223" spans="2:51" s="12" customFormat="1" ht="10.2">
      <c r="B223" s="209"/>
      <c r="C223" s="210"/>
      <c r="D223" s="211" t="s">
        <v>136</v>
      </c>
      <c r="E223" s="212" t="s">
        <v>1</v>
      </c>
      <c r="F223" s="213" t="s">
        <v>373</v>
      </c>
      <c r="G223" s="210"/>
      <c r="H223" s="214">
        <v>167.04</v>
      </c>
      <c r="I223" s="215"/>
      <c r="J223" s="210"/>
      <c r="K223" s="210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136</v>
      </c>
      <c r="AU223" s="220" t="s">
        <v>88</v>
      </c>
      <c r="AV223" s="12" t="s">
        <v>88</v>
      </c>
      <c r="AW223" s="12" t="s">
        <v>34</v>
      </c>
      <c r="AX223" s="12" t="s">
        <v>78</v>
      </c>
      <c r="AY223" s="220" t="s">
        <v>128</v>
      </c>
    </row>
    <row r="224" spans="2:51" s="15" customFormat="1" ht="10.2">
      <c r="B224" s="243"/>
      <c r="C224" s="244"/>
      <c r="D224" s="211" t="s">
        <v>136</v>
      </c>
      <c r="E224" s="245" t="s">
        <v>1</v>
      </c>
      <c r="F224" s="246" t="s">
        <v>230</v>
      </c>
      <c r="G224" s="244"/>
      <c r="H224" s="247">
        <v>313.44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AT224" s="253" t="s">
        <v>136</v>
      </c>
      <c r="AU224" s="253" t="s">
        <v>88</v>
      </c>
      <c r="AV224" s="15" t="s">
        <v>127</v>
      </c>
      <c r="AW224" s="15" t="s">
        <v>34</v>
      </c>
      <c r="AX224" s="15" t="s">
        <v>86</v>
      </c>
      <c r="AY224" s="253" t="s">
        <v>128</v>
      </c>
    </row>
    <row r="225" spans="1:65" s="2" customFormat="1" ht="21.75" customHeight="1">
      <c r="A225" s="36"/>
      <c r="B225" s="37"/>
      <c r="C225" s="196" t="s">
        <v>374</v>
      </c>
      <c r="D225" s="196" t="s">
        <v>129</v>
      </c>
      <c r="E225" s="197" t="s">
        <v>375</v>
      </c>
      <c r="F225" s="198" t="s">
        <v>376</v>
      </c>
      <c r="G225" s="199" t="s">
        <v>220</v>
      </c>
      <c r="H225" s="200">
        <v>313.44</v>
      </c>
      <c r="I225" s="201"/>
      <c r="J225" s="202">
        <f>ROUND(I225*H225,2)</f>
        <v>0</v>
      </c>
      <c r="K225" s="198" t="s">
        <v>133</v>
      </c>
      <c r="L225" s="41"/>
      <c r="M225" s="203" t="s">
        <v>1</v>
      </c>
      <c r="N225" s="204" t="s">
        <v>43</v>
      </c>
      <c r="O225" s="73"/>
      <c r="P225" s="205">
        <f>O225*H225</f>
        <v>0</v>
      </c>
      <c r="Q225" s="205">
        <v>0</v>
      </c>
      <c r="R225" s="205">
        <f>Q225*H225</f>
        <v>0</v>
      </c>
      <c r="S225" s="205">
        <v>0</v>
      </c>
      <c r="T225" s="20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7" t="s">
        <v>127</v>
      </c>
      <c r="AT225" s="207" t="s">
        <v>129</v>
      </c>
      <c r="AU225" s="207" t="s">
        <v>88</v>
      </c>
      <c r="AY225" s="19" t="s">
        <v>128</v>
      </c>
      <c r="BE225" s="208">
        <f>IF(N225="základní",J225,0)</f>
        <v>0</v>
      </c>
      <c r="BF225" s="208">
        <f>IF(N225="snížená",J225,0)</f>
        <v>0</v>
      </c>
      <c r="BG225" s="208">
        <f>IF(N225="zákl. přenesená",J225,0)</f>
        <v>0</v>
      </c>
      <c r="BH225" s="208">
        <f>IF(N225="sníž. přenesená",J225,0)</f>
        <v>0</v>
      </c>
      <c r="BI225" s="208">
        <f>IF(N225="nulová",J225,0)</f>
        <v>0</v>
      </c>
      <c r="BJ225" s="19" t="s">
        <v>86</v>
      </c>
      <c r="BK225" s="208">
        <f>ROUND(I225*H225,2)</f>
        <v>0</v>
      </c>
      <c r="BL225" s="19" t="s">
        <v>127</v>
      </c>
      <c r="BM225" s="207" t="s">
        <v>377</v>
      </c>
    </row>
    <row r="226" spans="2:51" s="12" customFormat="1" ht="10.2">
      <c r="B226" s="209"/>
      <c r="C226" s="210"/>
      <c r="D226" s="211" t="s">
        <v>136</v>
      </c>
      <c r="E226" s="212" t="s">
        <v>1</v>
      </c>
      <c r="F226" s="213" t="s">
        <v>378</v>
      </c>
      <c r="G226" s="210"/>
      <c r="H226" s="214">
        <v>313.44</v>
      </c>
      <c r="I226" s="215"/>
      <c r="J226" s="210"/>
      <c r="K226" s="210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136</v>
      </c>
      <c r="AU226" s="220" t="s">
        <v>88</v>
      </c>
      <c r="AV226" s="12" t="s">
        <v>88</v>
      </c>
      <c r="AW226" s="12" t="s">
        <v>34</v>
      </c>
      <c r="AX226" s="12" t="s">
        <v>86</v>
      </c>
      <c r="AY226" s="220" t="s">
        <v>128</v>
      </c>
    </row>
    <row r="227" spans="1:65" s="2" customFormat="1" ht="21.75" customHeight="1">
      <c r="A227" s="36"/>
      <c r="B227" s="37"/>
      <c r="C227" s="196" t="s">
        <v>379</v>
      </c>
      <c r="D227" s="196" t="s">
        <v>129</v>
      </c>
      <c r="E227" s="197" t="s">
        <v>380</v>
      </c>
      <c r="F227" s="198" t="s">
        <v>381</v>
      </c>
      <c r="G227" s="199" t="s">
        <v>233</v>
      </c>
      <c r="H227" s="200">
        <v>1</v>
      </c>
      <c r="I227" s="201"/>
      <c r="J227" s="202">
        <f>ROUND(I227*H227,2)</f>
        <v>0</v>
      </c>
      <c r="K227" s="198" t="s">
        <v>133</v>
      </c>
      <c r="L227" s="41"/>
      <c r="M227" s="203" t="s">
        <v>1</v>
      </c>
      <c r="N227" s="204" t="s">
        <v>43</v>
      </c>
      <c r="O227" s="73"/>
      <c r="P227" s="205">
        <f>O227*H227</f>
        <v>0</v>
      </c>
      <c r="Q227" s="205">
        <v>0</v>
      </c>
      <c r="R227" s="205">
        <f>Q227*H227</f>
        <v>0</v>
      </c>
      <c r="S227" s="205">
        <v>0</v>
      </c>
      <c r="T227" s="20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7" t="s">
        <v>127</v>
      </c>
      <c r="AT227" s="207" t="s">
        <v>129</v>
      </c>
      <c r="AU227" s="207" t="s">
        <v>88</v>
      </c>
      <c r="AY227" s="19" t="s">
        <v>128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9" t="s">
        <v>86</v>
      </c>
      <c r="BK227" s="208">
        <f>ROUND(I227*H227,2)</f>
        <v>0</v>
      </c>
      <c r="BL227" s="19" t="s">
        <v>127</v>
      </c>
      <c r="BM227" s="207" t="s">
        <v>382</v>
      </c>
    </row>
    <row r="228" spans="2:51" s="13" customFormat="1" ht="10.2">
      <c r="B228" s="221"/>
      <c r="C228" s="222"/>
      <c r="D228" s="211" t="s">
        <v>136</v>
      </c>
      <c r="E228" s="223" t="s">
        <v>1</v>
      </c>
      <c r="F228" s="224" t="s">
        <v>383</v>
      </c>
      <c r="G228" s="222"/>
      <c r="H228" s="223" t="s">
        <v>1</v>
      </c>
      <c r="I228" s="225"/>
      <c r="J228" s="222"/>
      <c r="K228" s="222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136</v>
      </c>
      <c r="AU228" s="230" t="s">
        <v>88</v>
      </c>
      <c r="AV228" s="13" t="s">
        <v>86</v>
      </c>
      <c r="AW228" s="13" t="s">
        <v>34</v>
      </c>
      <c r="AX228" s="13" t="s">
        <v>78</v>
      </c>
      <c r="AY228" s="230" t="s">
        <v>128</v>
      </c>
    </row>
    <row r="229" spans="2:51" s="12" customFormat="1" ht="10.2">
      <c r="B229" s="209"/>
      <c r="C229" s="210"/>
      <c r="D229" s="211" t="s">
        <v>136</v>
      </c>
      <c r="E229" s="212" t="s">
        <v>1</v>
      </c>
      <c r="F229" s="213" t="s">
        <v>243</v>
      </c>
      <c r="G229" s="210"/>
      <c r="H229" s="214">
        <v>1</v>
      </c>
      <c r="I229" s="215"/>
      <c r="J229" s="210"/>
      <c r="K229" s="210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136</v>
      </c>
      <c r="AU229" s="220" t="s">
        <v>88</v>
      </c>
      <c r="AV229" s="12" t="s">
        <v>88</v>
      </c>
      <c r="AW229" s="12" t="s">
        <v>34</v>
      </c>
      <c r="AX229" s="12" t="s">
        <v>86</v>
      </c>
      <c r="AY229" s="220" t="s">
        <v>128</v>
      </c>
    </row>
    <row r="230" spans="1:65" s="2" customFormat="1" ht="21.75" customHeight="1">
      <c r="A230" s="36"/>
      <c r="B230" s="37"/>
      <c r="C230" s="196" t="s">
        <v>384</v>
      </c>
      <c r="D230" s="196" t="s">
        <v>129</v>
      </c>
      <c r="E230" s="197" t="s">
        <v>385</v>
      </c>
      <c r="F230" s="198" t="s">
        <v>386</v>
      </c>
      <c r="G230" s="199" t="s">
        <v>233</v>
      </c>
      <c r="H230" s="200">
        <v>2</v>
      </c>
      <c r="I230" s="201"/>
      <c r="J230" s="202">
        <f>ROUND(I230*H230,2)</f>
        <v>0</v>
      </c>
      <c r="K230" s="198" t="s">
        <v>133</v>
      </c>
      <c r="L230" s="41"/>
      <c r="M230" s="203" t="s">
        <v>1</v>
      </c>
      <c r="N230" s="204" t="s">
        <v>43</v>
      </c>
      <c r="O230" s="73"/>
      <c r="P230" s="205">
        <f>O230*H230</f>
        <v>0</v>
      </c>
      <c r="Q230" s="205">
        <v>0</v>
      </c>
      <c r="R230" s="205">
        <f>Q230*H230</f>
        <v>0</v>
      </c>
      <c r="S230" s="205">
        <v>0</v>
      </c>
      <c r="T230" s="206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7" t="s">
        <v>127</v>
      </c>
      <c r="AT230" s="207" t="s">
        <v>129</v>
      </c>
      <c r="AU230" s="207" t="s">
        <v>88</v>
      </c>
      <c r="AY230" s="19" t="s">
        <v>128</v>
      </c>
      <c r="BE230" s="208">
        <f>IF(N230="základní",J230,0)</f>
        <v>0</v>
      </c>
      <c r="BF230" s="208">
        <f>IF(N230="snížená",J230,0)</f>
        <v>0</v>
      </c>
      <c r="BG230" s="208">
        <f>IF(N230="zákl. přenesená",J230,0)</f>
        <v>0</v>
      </c>
      <c r="BH230" s="208">
        <f>IF(N230="sníž. přenesená",J230,0)</f>
        <v>0</v>
      </c>
      <c r="BI230" s="208">
        <f>IF(N230="nulová",J230,0)</f>
        <v>0</v>
      </c>
      <c r="BJ230" s="19" t="s">
        <v>86</v>
      </c>
      <c r="BK230" s="208">
        <f>ROUND(I230*H230,2)</f>
        <v>0</v>
      </c>
      <c r="BL230" s="19" t="s">
        <v>127</v>
      </c>
      <c r="BM230" s="207" t="s">
        <v>387</v>
      </c>
    </row>
    <row r="231" spans="2:51" s="13" customFormat="1" ht="10.2">
      <c r="B231" s="221"/>
      <c r="C231" s="222"/>
      <c r="D231" s="211" t="s">
        <v>136</v>
      </c>
      <c r="E231" s="223" t="s">
        <v>1</v>
      </c>
      <c r="F231" s="224" t="s">
        <v>383</v>
      </c>
      <c r="G231" s="222"/>
      <c r="H231" s="223" t="s">
        <v>1</v>
      </c>
      <c r="I231" s="225"/>
      <c r="J231" s="222"/>
      <c r="K231" s="222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136</v>
      </c>
      <c r="AU231" s="230" t="s">
        <v>88</v>
      </c>
      <c r="AV231" s="13" t="s">
        <v>86</v>
      </c>
      <c r="AW231" s="13" t="s">
        <v>34</v>
      </c>
      <c r="AX231" s="13" t="s">
        <v>78</v>
      </c>
      <c r="AY231" s="230" t="s">
        <v>128</v>
      </c>
    </row>
    <row r="232" spans="2:51" s="12" customFormat="1" ht="10.2">
      <c r="B232" s="209"/>
      <c r="C232" s="210"/>
      <c r="D232" s="211" t="s">
        <v>136</v>
      </c>
      <c r="E232" s="212" t="s">
        <v>1</v>
      </c>
      <c r="F232" s="213" t="s">
        <v>247</v>
      </c>
      <c r="G232" s="210"/>
      <c r="H232" s="214">
        <v>2</v>
      </c>
      <c r="I232" s="215"/>
      <c r="J232" s="210"/>
      <c r="K232" s="210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136</v>
      </c>
      <c r="AU232" s="220" t="s">
        <v>88</v>
      </c>
      <c r="AV232" s="12" t="s">
        <v>88</v>
      </c>
      <c r="AW232" s="12" t="s">
        <v>34</v>
      </c>
      <c r="AX232" s="12" t="s">
        <v>86</v>
      </c>
      <c r="AY232" s="220" t="s">
        <v>128</v>
      </c>
    </row>
    <row r="233" spans="1:65" s="2" customFormat="1" ht="21.75" customHeight="1">
      <c r="A233" s="36"/>
      <c r="B233" s="37"/>
      <c r="C233" s="196" t="s">
        <v>388</v>
      </c>
      <c r="D233" s="196" t="s">
        <v>129</v>
      </c>
      <c r="E233" s="197" t="s">
        <v>389</v>
      </c>
      <c r="F233" s="198" t="s">
        <v>390</v>
      </c>
      <c r="G233" s="199" t="s">
        <v>233</v>
      </c>
      <c r="H233" s="200">
        <v>1</v>
      </c>
      <c r="I233" s="201"/>
      <c r="J233" s="202">
        <f>ROUND(I233*H233,2)</f>
        <v>0</v>
      </c>
      <c r="K233" s="198" t="s">
        <v>133</v>
      </c>
      <c r="L233" s="41"/>
      <c r="M233" s="203" t="s">
        <v>1</v>
      </c>
      <c r="N233" s="204" t="s">
        <v>43</v>
      </c>
      <c r="O233" s="73"/>
      <c r="P233" s="205">
        <f>O233*H233</f>
        <v>0</v>
      </c>
      <c r="Q233" s="205">
        <v>0</v>
      </c>
      <c r="R233" s="205">
        <f>Q233*H233</f>
        <v>0</v>
      </c>
      <c r="S233" s="205">
        <v>0</v>
      </c>
      <c r="T233" s="20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7" t="s">
        <v>127</v>
      </c>
      <c r="AT233" s="207" t="s">
        <v>129</v>
      </c>
      <c r="AU233" s="207" t="s">
        <v>88</v>
      </c>
      <c r="AY233" s="19" t="s">
        <v>128</v>
      </c>
      <c r="BE233" s="208">
        <f>IF(N233="základní",J233,0)</f>
        <v>0</v>
      </c>
      <c r="BF233" s="208">
        <f>IF(N233="snížená",J233,0)</f>
        <v>0</v>
      </c>
      <c r="BG233" s="208">
        <f>IF(N233="zákl. přenesená",J233,0)</f>
        <v>0</v>
      </c>
      <c r="BH233" s="208">
        <f>IF(N233="sníž. přenesená",J233,0)</f>
        <v>0</v>
      </c>
      <c r="BI233" s="208">
        <f>IF(N233="nulová",J233,0)</f>
        <v>0</v>
      </c>
      <c r="BJ233" s="19" t="s">
        <v>86</v>
      </c>
      <c r="BK233" s="208">
        <f>ROUND(I233*H233,2)</f>
        <v>0</v>
      </c>
      <c r="BL233" s="19" t="s">
        <v>127</v>
      </c>
      <c r="BM233" s="207" t="s">
        <v>391</v>
      </c>
    </row>
    <row r="234" spans="2:51" s="13" customFormat="1" ht="10.2">
      <c r="B234" s="221"/>
      <c r="C234" s="222"/>
      <c r="D234" s="211" t="s">
        <v>136</v>
      </c>
      <c r="E234" s="223" t="s">
        <v>1</v>
      </c>
      <c r="F234" s="224" t="s">
        <v>383</v>
      </c>
      <c r="G234" s="222"/>
      <c r="H234" s="223" t="s">
        <v>1</v>
      </c>
      <c r="I234" s="225"/>
      <c r="J234" s="222"/>
      <c r="K234" s="222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136</v>
      </c>
      <c r="AU234" s="230" t="s">
        <v>88</v>
      </c>
      <c r="AV234" s="13" t="s">
        <v>86</v>
      </c>
      <c r="AW234" s="13" t="s">
        <v>34</v>
      </c>
      <c r="AX234" s="13" t="s">
        <v>78</v>
      </c>
      <c r="AY234" s="230" t="s">
        <v>128</v>
      </c>
    </row>
    <row r="235" spans="2:51" s="12" customFormat="1" ht="10.2">
      <c r="B235" s="209"/>
      <c r="C235" s="210"/>
      <c r="D235" s="211" t="s">
        <v>136</v>
      </c>
      <c r="E235" s="212" t="s">
        <v>1</v>
      </c>
      <c r="F235" s="213" t="s">
        <v>243</v>
      </c>
      <c r="G235" s="210"/>
      <c r="H235" s="214">
        <v>1</v>
      </c>
      <c r="I235" s="215"/>
      <c r="J235" s="210"/>
      <c r="K235" s="210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136</v>
      </c>
      <c r="AU235" s="220" t="s">
        <v>88</v>
      </c>
      <c r="AV235" s="12" t="s">
        <v>88</v>
      </c>
      <c r="AW235" s="12" t="s">
        <v>34</v>
      </c>
      <c r="AX235" s="12" t="s">
        <v>86</v>
      </c>
      <c r="AY235" s="220" t="s">
        <v>128</v>
      </c>
    </row>
    <row r="236" spans="1:65" s="2" customFormat="1" ht="21.75" customHeight="1">
      <c r="A236" s="36"/>
      <c r="B236" s="37"/>
      <c r="C236" s="196" t="s">
        <v>392</v>
      </c>
      <c r="D236" s="196" t="s">
        <v>129</v>
      </c>
      <c r="E236" s="197" t="s">
        <v>393</v>
      </c>
      <c r="F236" s="198" t="s">
        <v>394</v>
      </c>
      <c r="G236" s="199" t="s">
        <v>233</v>
      </c>
      <c r="H236" s="200">
        <v>2</v>
      </c>
      <c r="I236" s="201"/>
      <c r="J236" s="202">
        <f>ROUND(I236*H236,2)</f>
        <v>0</v>
      </c>
      <c r="K236" s="198" t="s">
        <v>133</v>
      </c>
      <c r="L236" s="41"/>
      <c r="M236" s="203" t="s">
        <v>1</v>
      </c>
      <c r="N236" s="204" t="s">
        <v>43</v>
      </c>
      <c r="O236" s="73"/>
      <c r="P236" s="205">
        <f>O236*H236</f>
        <v>0</v>
      </c>
      <c r="Q236" s="205">
        <v>0</v>
      </c>
      <c r="R236" s="205">
        <f>Q236*H236</f>
        <v>0</v>
      </c>
      <c r="S236" s="205">
        <v>0</v>
      </c>
      <c r="T236" s="206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7" t="s">
        <v>127</v>
      </c>
      <c r="AT236" s="207" t="s">
        <v>129</v>
      </c>
      <c r="AU236" s="207" t="s">
        <v>88</v>
      </c>
      <c r="AY236" s="19" t="s">
        <v>128</v>
      </c>
      <c r="BE236" s="208">
        <f>IF(N236="základní",J236,0)</f>
        <v>0</v>
      </c>
      <c r="BF236" s="208">
        <f>IF(N236="snížená",J236,0)</f>
        <v>0</v>
      </c>
      <c r="BG236" s="208">
        <f>IF(N236="zákl. přenesená",J236,0)</f>
        <v>0</v>
      </c>
      <c r="BH236" s="208">
        <f>IF(N236="sníž. přenesená",J236,0)</f>
        <v>0</v>
      </c>
      <c r="BI236" s="208">
        <f>IF(N236="nulová",J236,0)</f>
        <v>0</v>
      </c>
      <c r="BJ236" s="19" t="s">
        <v>86</v>
      </c>
      <c r="BK236" s="208">
        <f>ROUND(I236*H236,2)</f>
        <v>0</v>
      </c>
      <c r="BL236" s="19" t="s">
        <v>127</v>
      </c>
      <c r="BM236" s="207" t="s">
        <v>395</v>
      </c>
    </row>
    <row r="237" spans="2:51" s="13" customFormat="1" ht="10.2">
      <c r="B237" s="221"/>
      <c r="C237" s="222"/>
      <c r="D237" s="211" t="s">
        <v>136</v>
      </c>
      <c r="E237" s="223" t="s">
        <v>1</v>
      </c>
      <c r="F237" s="224" t="s">
        <v>383</v>
      </c>
      <c r="G237" s="222"/>
      <c r="H237" s="223" t="s">
        <v>1</v>
      </c>
      <c r="I237" s="225"/>
      <c r="J237" s="222"/>
      <c r="K237" s="222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136</v>
      </c>
      <c r="AU237" s="230" t="s">
        <v>88</v>
      </c>
      <c r="AV237" s="13" t="s">
        <v>86</v>
      </c>
      <c r="AW237" s="13" t="s">
        <v>34</v>
      </c>
      <c r="AX237" s="13" t="s">
        <v>78</v>
      </c>
      <c r="AY237" s="230" t="s">
        <v>128</v>
      </c>
    </row>
    <row r="238" spans="2:51" s="12" customFormat="1" ht="10.2">
      <c r="B238" s="209"/>
      <c r="C238" s="210"/>
      <c r="D238" s="211" t="s">
        <v>136</v>
      </c>
      <c r="E238" s="212" t="s">
        <v>1</v>
      </c>
      <c r="F238" s="213" t="s">
        <v>247</v>
      </c>
      <c r="G238" s="210"/>
      <c r="H238" s="214">
        <v>2</v>
      </c>
      <c r="I238" s="215"/>
      <c r="J238" s="210"/>
      <c r="K238" s="210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136</v>
      </c>
      <c r="AU238" s="220" t="s">
        <v>88</v>
      </c>
      <c r="AV238" s="12" t="s">
        <v>88</v>
      </c>
      <c r="AW238" s="12" t="s">
        <v>34</v>
      </c>
      <c r="AX238" s="12" t="s">
        <v>86</v>
      </c>
      <c r="AY238" s="220" t="s">
        <v>128</v>
      </c>
    </row>
    <row r="239" spans="1:65" s="2" customFormat="1" ht="33" customHeight="1">
      <c r="A239" s="36"/>
      <c r="B239" s="37"/>
      <c r="C239" s="196" t="s">
        <v>396</v>
      </c>
      <c r="D239" s="196" t="s">
        <v>129</v>
      </c>
      <c r="E239" s="197" t="s">
        <v>397</v>
      </c>
      <c r="F239" s="198" t="s">
        <v>398</v>
      </c>
      <c r="G239" s="199" t="s">
        <v>225</v>
      </c>
      <c r="H239" s="200">
        <v>8.75</v>
      </c>
      <c r="I239" s="201"/>
      <c r="J239" s="202">
        <f>ROUND(I239*H239,2)</f>
        <v>0</v>
      </c>
      <c r="K239" s="198" t="s">
        <v>133</v>
      </c>
      <c r="L239" s="41"/>
      <c r="M239" s="203" t="s">
        <v>1</v>
      </c>
      <c r="N239" s="204" t="s">
        <v>43</v>
      </c>
      <c r="O239" s="73"/>
      <c r="P239" s="205">
        <f>O239*H239</f>
        <v>0</v>
      </c>
      <c r="Q239" s="205">
        <v>0</v>
      </c>
      <c r="R239" s="205">
        <f>Q239*H239</f>
        <v>0</v>
      </c>
      <c r="S239" s="205">
        <v>0</v>
      </c>
      <c r="T239" s="20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7" t="s">
        <v>127</v>
      </c>
      <c r="AT239" s="207" t="s">
        <v>129</v>
      </c>
      <c r="AU239" s="207" t="s">
        <v>88</v>
      </c>
      <c r="AY239" s="19" t="s">
        <v>128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9" t="s">
        <v>86</v>
      </c>
      <c r="BK239" s="208">
        <f>ROUND(I239*H239,2)</f>
        <v>0</v>
      </c>
      <c r="BL239" s="19" t="s">
        <v>127</v>
      </c>
      <c r="BM239" s="207" t="s">
        <v>399</v>
      </c>
    </row>
    <row r="240" spans="2:51" s="12" customFormat="1" ht="10.2">
      <c r="B240" s="209"/>
      <c r="C240" s="210"/>
      <c r="D240" s="211" t="s">
        <v>136</v>
      </c>
      <c r="E240" s="212" t="s">
        <v>1</v>
      </c>
      <c r="F240" s="213" t="s">
        <v>400</v>
      </c>
      <c r="G240" s="210"/>
      <c r="H240" s="214">
        <v>8.75</v>
      </c>
      <c r="I240" s="215"/>
      <c r="J240" s="210"/>
      <c r="K240" s="210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136</v>
      </c>
      <c r="AU240" s="220" t="s">
        <v>88</v>
      </c>
      <c r="AV240" s="12" t="s">
        <v>88</v>
      </c>
      <c r="AW240" s="12" t="s">
        <v>34</v>
      </c>
      <c r="AX240" s="12" t="s">
        <v>86</v>
      </c>
      <c r="AY240" s="220" t="s">
        <v>128</v>
      </c>
    </row>
    <row r="241" spans="1:65" s="2" customFormat="1" ht="33" customHeight="1">
      <c r="A241" s="36"/>
      <c r="B241" s="37"/>
      <c r="C241" s="196" t="s">
        <v>401</v>
      </c>
      <c r="D241" s="196" t="s">
        <v>129</v>
      </c>
      <c r="E241" s="197" t="s">
        <v>402</v>
      </c>
      <c r="F241" s="198" t="s">
        <v>403</v>
      </c>
      <c r="G241" s="199" t="s">
        <v>225</v>
      </c>
      <c r="H241" s="200">
        <v>1345.579</v>
      </c>
      <c r="I241" s="201"/>
      <c r="J241" s="202">
        <f>ROUND(I241*H241,2)</f>
        <v>0</v>
      </c>
      <c r="K241" s="198" t="s">
        <v>133</v>
      </c>
      <c r="L241" s="41"/>
      <c r="M241" s="203" t="s">
        <v>1</v>
      </c>
      <c r="N241" s="204" t="s">
        <v>43</v>
      </c>
      <c r="O241" s="73"/>
      <c r="P241" s="205">
        <f>O241*H241</f>
        <v>0</v>
      </c>
      <c r="Q241" s="205">
        <v>0</v>
      </c>
      <c r="R241" s="205">
        <f>Q241*H241</f>
        <v>0</v>
      </c>
      <c r="S241" s="205">
        <v>0</v>
      </c>
      <c r="T241" s="20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7" t="s">
        <v>127</v>
      </c>
      <c r="AT241" s="207" t="s">
        <v>129</v>
      </c>
      <c r="AU241" s="207" t="s">
        <v>88</v>
      </c>
      <c r="AY241" s="19" t="s">
        <v>128</v>
      </c>
      <c r="BE241" s="208">
        <f>IF(N241="základní",J241,0)</f>
        <v>0</v>
      </c>
      <c r="BF241" s="208">
        <f>IF(N241="snížená",J241,0)</f>
        <v>0</v>
      </c>
      <c r="BG241" s="208">
        <f>IF(N241="zákl. přenesená",J241,0)</f>
        <v>0</v>
      </c>
      <c r="BH241" s="208">
        <f>IF(N241="sníž. přenesená",J241,0)</f>
        <v>0</v>
      </c>
      <c r="BI241" s="208">
        <f>IF(N241="nulová",J241,0)</f>
        <v>0</v>
      </c>
      <c r="BJ241" s="19" t="s">
        <v>86</v>
      </c>
      <c r="BK241" s="208">
        <f>ROUND(I241*H241,2)</f>
        <v>0</v>
      </c>
      <c r="BL241" s="19" t="s">
        <v>127</v>
      </c>
      <c r="BM241" s="207" t="s">
        <v>404</v>
      </c>
    </row>
    <row r="242" spans="2:51" s="13" customFormat="1" ht="10.2">
      <c r="B242" s="221"/>
      <c r="C242" s="222"/>
      <c r="D242" s="211" t="s">
        <v>136</v>
      </c>
      <c r="E242" s="223" t="s">
        <v>1</v>
      </c>
      <c r="F242" s="224" t="s">
        <v>405</v>
      </c>
      <c r="G242" s="222"/>
      <c r="H242" s="223" t="s">
        <v>1</v>
      </c>
      <c r="I242" s="225"/>
      <c r="J242" s="222"/>
      <c r="K242" s="222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136</v>
      </c>
      <c r="AU242" s="230" t="s">
        <v>88</v>
      </c>
      <c r="AV242" s="13" t="s">
        <v>86</v>
      </c>
      <c r="AW242" s="13" t="s">
        <v>34</v>
      </c>
      <c r="AX242" s="13" t="s">
        <v>78</v>
      </c>
      <c r="AY242" s="230" t="s">
        <v>128</v>
      </c>
    </row>
    <row r="243" spans="2:51" s="13" customFormat="1" ht="10.2">
      <c r="B243" s="221"/>
      <c r="C243" s="222"/>
      <c r="D243" s="211" t="s">
        <v>136</v>
      </c>
      <c r="E243" s="223" t="s">
        <v>1</v>
      </c>
      <c r="F243" s="224" t="s">
        <v>406</v>
      </c>
      <c r="G243" s="222"/>
      <c r="H243" s="223" t="s">
        <v>1</v>
      </c>
      <c r="I243" s="225"/>
      <c r="J243" s="222"/>
      <c r="K243" s="222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136</v>
      </c>
      <c r="AU243" s="230" t="s">
        <v>88</v>
      </c>
      <c r="AV243" s="13" t="s">
        <v>86</v>
      </c>
      <c r="AW243" s="13" t="s">
        <v>34</v>
      </c>
      <c r="AX243" s="13" t="s">
        <v>78</v>
      </c>
      <c r="AY243" s="230" t="s">
        <v>128</v>
      </c>
    </row>
    <row r="244" spans="2:51" s="12" customFormat="1" ht="10.2">
      <c r="B244" s="209"/>
      <c r="C244" s="210"/>
      <c r="D244" s="211" t="s">
        <v>136</v>
      </c>
      <c r="E244" s="212" t="s">
        <v>1</v>
      </c>
      <c r="F244" s="213" t="s">
        <v>407</v>
      </c>
      <c r="G244" s="210"/>
      <c r="H244" s="214">
        <v>1323.99</v>
      </c>
      <c r="I244" s="215"/>
      <c r="J244" s="210"/>
      <c r="K244" s="210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136</v>
      </c>
      <c r="AU244" s="220" t="s">
        <v>88</v>
      </c>
      <c r="AV244" s="12" t="s">
        <v>88</v>
      </c>
      <c r="AW244" s="12" t="s">
        <v>34</v>
      </c>
      <c r="AX244" s="12" t="s">
        <v>78</v>
      </c>
      <c r="AY244" s="220" t="s">
        <v>128</v>
      </c>
    </row>
    <row r="245" spans="2:51" s="12" customFormat="1" ht="10.2">
      <c r="B245" s="209"/>
      <c r="C245" s="210"/>
      <c r="D245" s="211" t="s">
        <v>136</v>
      </c>
      <c r="E245" s="212" t="s">
        <v>1</v>
      </c>
      <c r="F245" s="213" t="s">
        <v>408</v>
      </c>
      <c r="G245" s="210"/>
      <c r="H245" s="214">
        <v>127.024</v>
      </c>
      <c r="I245" s="215"/>
      <c r="J245" s="210"/>
      <c r="K245" s="210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136</v>
      </c>
      <c r="AU245" s="220" t="s">
        <v>88</v>
      </c>
      <c r="AV245" s="12" t="s">
        <v>88</v>
      </c>
      <c r="AW245" s="12" t="s">
        <v>34</v>
      </c>
      <c r="AX245" s="12" t="s">
        <v>78</v>
      </c>
      <c r="AY245" s="220" t="s">
        <v>128</v>
      </c>
    </row>
    <row r="246" spans="2:51" s="12" customFormat="1" ht="10.2">
      <c r="B246" s="209"/>
      <c r="C246" s="210"/>
      <c r="D246" s="211" t="s">
        <v>136</v>
      </c>
      <c r="E246" s="212" t="s">
        <v>1</v>
      </c>
      <c r="F246" s="213" t="s">
        <v>409</v>
      </c>
      <c r="G246" s="210"/>
      <c r="H246" s="214">
        <v>17.856</v>
      </c>
      <c r="I246" s="215"/>
      <c r="J246" s="210"/>
      <c r="K246" s="210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136</v>
      </c>
      <c r="AU246" s="220" t="s">
        <v>88</v>
      </c>
      <c r="AV246" s="12" t="s">
        <v>88</v>
      </c>
      <c r="AW246" s="12" t="s">
        <v>34</v>
      </c>
      <c r="AX246" s="12" t="s">
        <v>78</v>
      </c>
      <c r="AY246" s="220" t="s">
        <v>128</v>
      </c>
    </row>
    <row r="247" spans="2:51" s="12" customFormat="1" ht="10.2">
      <c r="B247" s="209"/>
      <c r="C247" s="210"/>
      <c r="D247" s="211" t="s">
        <v>136</v>
      </c>
      <c r="E247" s="212" t="s">
        <v>1</v>
      </c>
      <c r="F247" s="213" t="s">
        <v>410</v>
      </c>
      <c r="G247" s="210"/>
      <c r="H247" s="214">
        <v>-75.791</v>
      </c>
      <c r="I247" s="215"/>
      <c r="J247" s="210"/>
      <c r="K247" s="210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136</v>
      </c>
      <c r="AU247" s="220" t="s">
        <v>88</v>
      </c>
      <c r="AV247" s="12" t="s">
        <v>88</v>
      </c>
      <c r="AW247" s="12" t="s">
        <v>34</v>
      </c>
      <c r="AX247" s="12" t="s">
        <v>78</v>
      </c>
      <c r="AY247" s="220" t="s">
        <v>128</v>
      </c>
    </row>
    <row r="248" spans="2:51" s="12" customFormat="1" ht="10.2">
      <c r="B248" s="209"/>
      <c r="C248" s="210"/>
      <c r="D248" s="211" t="s">
        <v>136</v>
      </c>
      <c r="E248" s="212" t="s">
        <v>1</v>
      </c>
      <c r="F248" s="213" t="s">
        <v>411</v>
      </c>
      <c r="G248" s="210"/>
      <c r="H248" s="214">
        <v>-47.5</v>
      </c>
      <c r="I248" s="215"/>
      <c r="J248" s="210"/>
      <c r="K248" s="210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136</v>
      </c>
      <c r="AU248" s="220" t="s">
        <v>88</v>
      </c>
      <c r="AV248" s="12" t="s">
        <v>88</v>
      </c>
      <c r="AW248" s="12" t="s">
        <v>34</v>
      </c>
      <c r="AX248" s="12" t="s">
        <v>78</v>
      </c>
      <c r="AY248" s="220" t="s">
        <v>128</v>
      </c>
    </row>
    <row r="249" spans="2:51" s="15" customFormat="1" ht="10.2">
      <c r="B249" s="243"/>
      <c r="C249" s="244"/>
      <c r="D249" s="211" t="s">
        <v>136</v>
      </c>
      <c r="E249" s="245" t="s">
        <v>1</v>
      </c>
      <c r="F249" s="246" t="s">
        <v>230</v>
      </c>
      <c r="G249" s="244"/>
      <c r="H249" s="247">
        <v>1345.579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AT249" s="253" t="s">
        <v>136</v>
      </c>
      <c r="AU249" s="253" t="s">
        <v>88</v>
      </c>
      <c r="AV249" s="15" t="s">
        <v>127</v>
      </c>
      <c r="AW249" s="15" t="s">
        <v>34</v>
      </c>
      <c r="AX249" s="15" t="s">
        <v>86</v>
      </c>
      <c r="AY249" s="253" t="s">
        <v>128</v>
      </c>
    </row>
    <row r="250" spans="1:65" s="2" customFormat="1" ht="33" customHeight="1">
      <c r="A250" s="36"/>
      <c r="B250" s="37"/>
      <c r="C250" s="196" t="s">
        <v>412</v>
      </c>
      <c r="D250" s="196" t="s">
        <v>129</v>
      </c>
      <c r="E250" s="197" t="s">
        <v>413</v>
      </c>
      <c r="F250" s="198" t="s">
        <v>414</v>
      </c>
      <c r="G250" s="199" t="s">
        <v>225</v>
      </c>
      <c r="H250" s="200">
        <v>6727.895</v>
      </c>
      <c r="I250" s="201"/>
      <c r="J250" s="202">
        <f>ROUND(I250*H250,2)</f>
        <v>0</v>
      </c>
      <c r="K250" s="198" t="s">
        <v>133</v>
      </c>
      <c r="L250" s="41"/>
      <c r="M250" s="203" t="s">
        <v>1</v>
      </c>
      <c r="N250" s="204" t="s">
        <v>43</v>
      </c>
      <c r="O250" s="73"/>
      <c r="P250" s="205">
        <f>O250*H250</f>
        <v>0</v>
      </c>
      <c r="Q250" s="205">
        <v>0</v>
      </c>
      <c r="R250" s="205">
        <f>Q250*H250</f>
        <v>0</v>
      </c>
      <c r="S250" s="205">
        <v>0</v>
      </c>
      <c r="T250" s="206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7" t="s">
        <v>127</v>
      </c>
      <c r="AT250" s="207" t="s">
        <v>129</v>
      </c>
      <c r="AU250" s="207" t="s">
        <v>88</v>
      </c>
      <c r="AY250" s="19" t="s">
        <v>128</v>
      </c>
      <c r="BE250" s="208">
        <f>IF(N250="základní",J250,0)</f>
        <v>0</v>
      </c>
      <c r="BF250" s="208">
        <f>IF(N250="snížená",J250,0)</f>
        <v>0</v>
      </c>
      <c r="BG250" s="208">
        <f>IF(N250="zákl. přenesená",J250,0)</f>
        <v>0</v>
      </c>
      <c r="BH250" s="208">
        <f>IF(N250="sníž. přenesená",J250,0)</f>
        <v>0</v>
      </c>
      <c r="BI250" s="208">
        <f>IF(N250="nulová",J250,0)</f>
        <v>0</v>
      </c>
      <c r="BJ250" s="19" t="s">
        <v>86</v>
      </c>
      <c r="BK250" s="208">
        <f>ROUND(I250*H250,2)</f>
        <v>0</v>
      </c>
      <c r="BL250" s="19" t="s">
        <v>127</v>
      </c>
      <c r="BM250" s="207" t="s">
        <v>415</v>
      </c>
    </row>
    <row r="251" spans="2:51" s="13" customFormat="1" ht="10.2">
      <c r="B251" s="221"/>
      <c r="C251" s="222"/>
      <c r="D251" s="211" t="s">
        <v>136</v>
      </c>
      <c r="E251" s="223" t="s">
        <v>1</v>
      </c>
      <c r="F251" s="224" t="s">
        <v>406</v>
      </c>
      <c r="G251" s="222"/>
      <c r="H251" s="223" t="s">
        <v>1</v>
      </c>
      <c r="I251" s="225"/>
      <c r="J251" s="222"/>
      <c r="K251" s="222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136</v>
      </c>
      <c r="AU251" s="230" t="s">
        <v>88</v>
      </c>
      <c r="AV251" s="13" t="s">
        <v>86</v>
      </c>
      <c r="AW251" s="13" t="s">
        <v>34</v>
      </c>
      <c r="AX251" s="13" t="s">
        <v>78</v>
      </c>
      <c r="AY251" s="230" t="s">
        <v>128</v>
      </c>
    </row>
    <row r="252" spans="2:51" s="12" customFormat="1" ht="10.2">
      <c r="B252" s="209"/>
      <c r="C252" s="210"/>
      <c r="D252" s="211" t="s">
        <v>136</v>
      </c>
      <c r="E252" s="212" t="s">
        <v>1</v>
      </c>
      <c r="F252" s="213" t="s">
        <v>416</v>
      </c>
      <c r="G252" s="210"/>
      <c r="H252" s="214">
        <v>6727.895</v>
      </c>
      <c r="I252" s="215"/>
      <c r="J252" s="210"/>
      <c r="K252" s="210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136</v>
      </c>
      <c r="AU252" s="220" t="s">
        <v>88</v>
      </c>
      <c r="AV252" s="12" t="s">
        <v>88</v>
      </c>
      <c r="AW252" s="12" t="s">
        <v>34</v>
      </c>
      <c r="AX252" s="12" t="s">
        <v>86</v>
      </c>
      <c r="AY252" s="220" t="s">
        <v>128</v>
      </c>
    </row>
    <row r="253" spans="1:65" s="2" customFormat="1" ht="33" customHeight="1">
      <c r="A253" s="36"/>
      <c r="B253" s="37"/>
      <c r="C253" s="196" t="s">
        <v>417</v>
      </c>
      <c r="D253" s="196" t="s">
        <v>129</v>
      </c>
      <c r="E253" s="197" t="s">
        <v>418</v>
      </c>
      <c r="F253" s="198" t="s">
        <v>419</v>
      </c>
      <c r="G253" s="199" t="s">
        <v>225</v>
      </c>
      <c r="H253" s="200">
        <v>64.368</v>
      </c>
      <c r="I253" s="201"/>
      <c r="J253" s="202">
        <f>ROUND(I253*H253,2)</f>
        <v>0</v>
      </c>
      <c r="K253" s="198" t="s">
        <v>133</v>
      </c>
      <c r="L253" s="41"/>
      <c r="M253" s="203" t="s">
        <v>1</v>
      </c>
      <c r="N253" s="204" t="s">
        <v>43</v>
      </c>
      <c r="O253" s="73"/>
      <c r="P253" s="205">
        <f>O253*H253</f>
        <v>0</v>
      </c>
      <c r="Q253" s="205">
        <v>0</v>
      </c>
      <c r="R253" s="205">
        <f>Q253*H253</f>
        <v>0</v>
      </c>
      <c r="S253" s="205">
        <v>0</v>
      </c>
      <c r="T253" s="20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7" t="s">
        <v>127</v>
      </c>
      <c r="AT253" s="207" t="s">
        <v>129</v>
      </c>
      <c r="AU253" s="207" t="s">
        <v>88</v>
      </c>
      <c r="AY253" s="19" t="s">
        <v>128</v>
      </c>
      <c r="BE253" s="208">
        <f>IF(N253="základní",J253,0)</f>
        <v>0</v>
      </c>
      <c r="BF253" s="208">
        <f>IF(N253="snížená",J253,0)</f>
        <v>0</v>
      </c>
      <c r="BG253" s="208">
        <f>IF(N253="zákl. přenesená",J253,0)</f>
        <v>0</v>
      </c>
      <c r="BH253" s="208">
        <f>IF(N253="sníž. přenesená",J253,0)</f>
        <v>0</v>
      </c>
      <c r="BI253" s="208">
        <f>IF(N253="nulová",J253,0)</f>
        <v>0</v>
      </c>
      <c r="BJ253" s="19" t="s">
        <v>86</v>
      </c>
      <c r="BK253" s="208">
        <f>ROUND(I253*H253,2)</f>
        <v>0</v>
      </c>
      <c r="BL253" s="19" t="s">
        <v>127</v>
      </c>
      <c r="BM253" s="207" t="s">
        <v>420</v>
      </c>
    </row>
    <row r="254" spans="2:51" s="13" customFormat="1" ht="10.2">
      <c r="B254" s="221"/>
      <c r="C254" s="222"/>
      <c r="D254" s="211" t="s">
        <v>136</v>
      </c>
      <c r="E254" s="223" t="s">
        <v>1</v>
      </c>
      <c r="F254" s="224" t="s">
        <v>421</v>
      </c>
      <c r="G254" s="222"/>
      <c r="H254" s="223" t="s">
        <v>1</v>
      </c>
      <c r="I254" s="225"/>
      <c r="J254" s="222"/>
      <c r="K254" s="222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136</v>
      </c>
      <c r="AU254" s="230" t="s">
        <v>88</v>
      </c>
      <c r="AV254" s="13" t="s">
        <v>86</v>
      </c>
      <c r="AW254" s="13" t="s">
        <v>34</v>
      </c>
      <c r="AX254" s="13" t="s">
        <v>78</v>
      </c>
      <c r="AY254" s="230" t="s">
        <v>128</v>
      </c>
    </row>
    <row r="255" spans="2:51" s="13" customFormat="1" ht="10.2">
      <c r="B255" s="221"/>
      <c r="C255" s="222"/>
      <c r="D255" s="211" t="s">
        <v>136</v>
      </c>
      <c r="E255" s="223" t="s">
        <v>1</v>
      </c>
      <c r="F255" s="224" t="s">
        <v>406</v>
      </c>
      <c r="G255" s="222"/>
      <c r="H255" s="223" t="s">
        <v>1</v>
      </c>
      <c r="I255" s="225"/>
      <c r="J255" s="222"/>
      <c r="K255" s="222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136</v>
      </c>
      <c r="AU255" s="230" t="s">
        <v>88</v>
      </c>
      <c r="AV255" s="13" t="s">
        <v>86</v>
      </c>
      <c r="AW255" s="13" t="s">
        <v>34</v>
      </c>
      <c r="AX255" s="13" t="s">
        <v>78</v>
      </c>
      <c r="AY255" s="230" t="s">
        <v>128</v>
      </c>
    </row>
    <row r="256" spans="2:51" s="12" customFormat="1" ht="10.2">
      <c r="B256" s="209"/>
      <c r="C256" s="210"/>
      <c r="D256" s="211" t="s">
        <v>136</v>
      </c>
      <c r="E256" s="212" t="s">
        <v>1</v>
      </c>
      <c r="F256" s="213" t="s">
        <v>422</v>
      </c>
      <c r="G256" s="210"/>
      <c r="H256" s="214">
        <v>37.584</v>
      </c>
      <c r="I256" s="215"/>
      <c r="J256" s="210"/>
      <c r="K256" s="210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136</v>
      </c>
      <c r="AU256" s="220" t="s">
        <v>88</v>
      </c>
      <c r="AV256" s="12" t="s">
        <v>88</v>
      </c>
      <c r="AW256" s="12" t="s">
        <v>34</v>
      </c>
      <c r="AX256" s="12" t="s">
        <v>78</v>
      </c>
      <c r="AY256" s="220" t="s">
        <v>128</v>
      </c>
    </row>
    <row r="257" spans="2:51" s="12" customFormat="1" ht="10.2">
      <c r="B257" s="209"/>
      <c r="C257" s="210"/>
      <c r="D257" s="211" t="s">
        <v>136</v>
      </c>
      <c r="E257" s="212" t="s">
        <v>1</v>
      </c>
      <c r="F257" s="213" t="s">
        <v>423</v>
      </c>
      <c r="G257" s="210"/>
      <c r="H257" s="214">
        <v>26.784</v>
      </c>
      <c r="I257" s="215"/>
      <c r="J257" s="210"/>
      <c r="K257" s="210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136</v>
      </c>
      <c r="AU257" s="220" t="s">
        <v>88</v>
      </c>
      <c r="AV257" s="12" t="s">
        <v>88</v>
      </c>
      <c r="AW257" s="12" t="s">
        <v>34</v>
      </c>
      <c r="AX257" s="12" t="s">
        <v>78</v>
      </c>
      <c r="AY257" s="220" t="s">
        <v>128</v>
      </c>
    </row>
    <row r="258" spans="2:51" s="15" customFormat="1" ht="10.2">
      <c r="B258" s="243"/>
      <c r="C258" s="244"/>
      <c r="D258" s="211" t="s">
        <v>136</v>
      </c>
      <c r="E258" s="245" t="s">
        <v>1</v>
      </c>
      <c r="F258" s="246" t="s">
        <v>230</v>
      </c>
      <c r="G258" s="244"/>
      <c r="H258" s="247">
        <v>64.368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AT258" s="253" t="s">
        <v>136</v>
      </c>
      <c r="AU258" s="253" t="s">
        <v>88</v>
      </c>
      <c r="AV258" s="15" t="s">
        <v>127</v>
      </c>
      <c r="AW258" s="15" t="s">
        <v>34</v>
      </c>
      <c r="AX258" s="15" t="s">
        <v>86</v>
      </c>
      <c r="AY258" s="253" t="s">
        <v>128</v>
      </c>
    </row>
    <row r="259" spans="1:65" s="2" customFormat="1" ht="33" customHeight="1">
      <c r="A259" s="36"/>
      <c r="B259" s="37"/>
      <c r="C259" s="196" t="s">
        <v>424</v>
      </c>
      <c r="D259" s="196" t="s">
        <v>129</v>
      </c>
      <c r="E259" s="197" t="s">
        <v>425</v>
      </c>
      <c r="F259" s="198" t="s">
        <v>426</v>
      </c>
      <c r="G259" s="199" t="s">
        <v>225</v>
      </c>
      <c r="H259" s="200">
        <v>321.84</v>
      </c>
      <c r="I259" s="201"/>
      <c r="J259" s="202">
        <f>ROUND(I259*H259,2)</f>
        <v>0</v>
      </c>
      <c r="K259" s="198" t="s">
        <v>133</v>
      </c>
      <c r="L259" s="41"/>
      <c r="M259" s="203" t="s">
        <v>1</v>
      </c>
      <c r="N259" s="204" t="s">
        <v>43</v>
      </c>
      <c r="O259" s="73"/>
      <c r="P259" s="205">
        <f>O259*H259</f>
        <v>0</v>
      </c>
      <c r="Q259" s="205">
        <v>0</v>
      </c>
      <c r="R259" s="205">
        <f>Q259*H259</f>
        <v>0</v>
      </c>
      <c r="S259" s="205">
        <v>0</v>
      </c>
      <c r="T259" s="20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7" t="s">
        <v>127</v>
      </c>
      <c r="AT259" s="207" t="s">
        <v>129</v>
      </c>
      <c r="AU259" s="207" t="s">
        <v>88</v>
      </c>
      <c r="AY259" s="19" t="s">
        <v>128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9" t="s">
        <v>86</v>
      </c>
      <c r="BK259" s="208">
        <f>ROUND(I259*H259,2)</f>
        <v>0</v>
      </c>
      <c r="BL259" s="19" t="s">
        <v>127</v>
      </c>
      <c r="BM259" s="207" t="s">
        <v>427</v>
      </c>
    </row>
    <row r="260" spans="2:51" s="13" customFormat="1" ht="10.2">
      <c r="B260" s="221"/>
      <c r="C260" s="222"/>
      <c r="D260" s="211" t="s">
        <v>136</v>
      </c>
      <c r="E260" s="223" t="s">
        <v>1</v>
      </c>
      <c r="F260" s="224" t="s">
        <v>406</v>
      </c>
      <c r="G260" s="222"/>
      <c r="H260" s="223" t="s">
        <v>1</v>
      </c>
      <c r="I260" s="225"/>
      <c r="J260" s="222"/>
      <c r="K260" s="222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136</v>
      </c>
      <c r="AU260" s="230" t="s">
        <v>88</v>
      </c>
      <c r="AV260" s="13" t="s">
        <v>86</v>
      </c>
      <c r="AW260" s="13" t="s">
        <v>34</v>
      </c>
      <c r="AX260" s="13" t="s">
        <v>78</v>
      </c>
      <c r="AY260" s="230" t="s">
        <v>128</v>
      </c>
    </row>
    <row r="261" spans="2:51" s="12" customFormat="1" ht="10.2">
      <c r="B261" s="209"/>
      <c r="C261" s="210"/>
      <c r="D261" s="211" t="s">
        <v>136</v>
      </c>
      <c r="E261" s="212" t="s">
        <v>1</v>
      </c>
      <c r="F261" s="213" t="s">
        <v>428</v>
      </c>
      <c r="G261" s="210"/>
      <c r="H261" s="214">
        <v>321.84</v>
      </c>
      <c r="I261" s="215"/>
      <c r="J261" s="210"/>
      <c r="K261" s="210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136</v>
      </c>
      <c r="AU261" s="220" t="s">
        <v>88</v>
      </c>
      <c r="AV261" s="12" t="s">
        <v>88</v>
      </c>
      <c r="AW261" s="12" t="s">
        <v>34</v>
      </c>
      <c r="AX261" s="12" t="s">
        <v>86</v>
      </c>
      <c r="AY261" s="220" t="s">
        <v>128</v>
      </c>
    </row>
    <row r="262" spans="1:65" s="2" customFormat="1" ht="21.75" customHeight="1">
      <c r="A262" s="36"/>
      <c r="B262" s="37"/>
      <c r="C262" s="196" t="s">
        <v>429</v>
      </c>
      <c r="D262" s="196" t="s">
        <v>129</v>
      </c>
      <c r="E262" s="197" t="s">
        <v>430</v>
      </c>
      <c r="F262" s="198" t="s">
        <v>431</v>
      </c>
      <c r="G262" s="199" t="s">
        <v>432</v>
      </c>
      <c r="H262" s="200">
        <v>2537.905</v>
      </c>
      <c r="I262" s="201"/>
      <c r="J262" s="202">
        <f>ROUND(I262*H262,2)</f>
        <v>0</v>
      </c>
      <c r="K262" s="198" t="s">
        <v>133</v>
      </c>
      <c r="L262" s="41"/>
      <c r="M262" s="203" t="s">
        <v>1</v>
      </c>
      <c r="N262" s="204" t="s">
        <v>43</v>
      </c>
      <c r="O262" s="73"/>
      <c r="P262" s="205">
        <f>O262*H262</f>
        <v>0</v>
      </c>
      <c r="Q262" s="205">
        <v>0</v>
      </c>
      <c r="R262" s="205">
        <f>Q262*H262</f>
        <v>0</v>
      </c>
      <c r="S262" s="205">
        <v>0</v>
      </c>
      <c r="T262" s="20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7" t="s">
        <v>127</v>
      </c>
      <c r="AT262" s="207" t="s">
        <v>129</v>
      </c>
      <c r="AU262" s="207" t="s">
        <v>88</v>
      </c>
      <c r="AY262" s="19" t="s">
        <v>128</v>
      </c>
      <c r="BE262" s="208">
        <f>IF(N262="základní",J262,0)</f>
        <v>0</v>
      </c>
      <c r="BF262" s="208">
        <f>IF(N262="snížená",J262,0)</f>
        <v>0</v>
      </c>
      <c r="BG262" s="208">
        <f>IF(N262="zákl. přenesená",J262,0)</f>
        <v>0</v>
      </c>
      <c r="BH262" s="208">
        <f>IF(N262="sníž. přenesená",J262,0)</f>
        <v>0</v>
      </c>
      <c r="BI262" s="208">
        <f>IF(N262="nulová",J262,0)</f>
        <v>0</v>
      </c>
      <c r="BJ262" s="19" t="s">
        <v>86</v>
      </c>
      <c r="BK262" s="208">
        <f>ROUND(I262*H262,2)</f>
        <v>0</v>
      </c>
      <c r="BL262" s="19" t="s">
        <v>127</v>
      </c>
      <c r="BM262" s="207" t="s">
        <v>433</v>
      </c>
    </row>
    <row r="263" spans="2:51" s="12" customFormat="1" ht="10.2">
      <c r="B263" s="209"/>
      <c r="C263" s="210"/>
      <c r="D263" s="211" t="s">
        <v>136</v>
      </c>
      <c r="E263" s="212" t="s">
        <v>1</v>
      </c>
      <c r="F263" s="213" t="s">
        <v>434</v>
      </c>
      <c r="G263" s="210"/>
      <c r="H263" s="214">
        <v>2537.905</v>
      </c>
      <c r="I263" s="215"/>
      <c r="J263" s="210"/>
      <c r="K263" s="210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136</v>
      </c>
      <c r="AU263" s="220" t="s">
        <v>88</v>
      </c>
      <c r="AV263" s="12" t="s">
        <v>88</v>
      </c>
      <c r="AW263" s="12" t="s">
        <v>34</v>
      </c>
      <c r="AX263" s="12" t="s">
        <v>86</v>
      </c>
      <c r="AY263" s="220" t="s">
        <v>128</v>
      </c>
    </row>
    <row r="264" spans="1:65" s="2" customFormat="1" ht="21.75" customHeight="1">
      <c r="A264" s="36"/>
      <c r="B264" s="37"/>
      <c r="C264" s="196" t="s">
        <v>435</v>
      </c>
      <c r="D264" s="196" t="s">
        <v>129</v>
      </c>
      <c r="E264" s="197" t="s">
        <v>436</v>
      </c>
      <c r="F264" s="198" t="s">
        <v>437</v>
      </c>
      <c r="G264" s="199" t="s">
        <v>225</v>
      </c>
      <c r="H264" s="200">
        <v>47.5</v>
      </c>
      <c r="I264" s="201"/>
      <c r="J264" s="202">
        <f>ROUND(I264*H264,2)</f>
        <v>0</v>
      </c>
      <c r="K264" s="198" t="s">
        <v>133</v>
      </c>
      <c r="L264" s="41"/>
      <c r="M264" s="203" t="s">
        <v>1</v>
      </c>
      <c r="N264" s="204" t="s">
        <v>43</v>
      </c>
      <c r="O264" s="73"/>
      <c r="P264" s="205">
        <f>O264*H264</f>
        <v>0</v>
      </c>
      <c r="Q264" s="205">
        <v>0</v>
      </c>
      <c r="R264" s="205">
        <f>Q264*H264</f>
        <v>0</v>
      </c>
      <c r="S264" s="205">
        <v>0</v>
      </c>
      <c r="T264" s="206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7" t="s">
        <v>127</v>
      </c>
      <c r="AT264" s="207" t="s">
        <v>129</v>
      </c>
      <c r="AU264" s="207" t="s">
        <v>88</v>
      </c>
      <c r="AY264" s="19" t="s">
        <v>128</v>
      </c>
      <c r="BE264" s="208">
        <f>IF(N264="základní",J264,0)</f>
        <v>0</v>
      </c>
      <c r="BF264" s="208">
        <f>IF(N264="snížená",J264,0)</f>
        <v>0</v>
      </c>
      <c r="BG264" s="208">
        <f>IF(N264="zákl. přenesená",J264,0)</f>
        <v>0</v>
      </c>
      <c r="BH264" s="208">
        <f>IF(N264="sníž. přenesená",J264,0)</f>
        <v>0</v>
      </c>
      <c r="BI264" s="208">
        <f>IF(N264="nulová",J264,0)</f>
        <v>0</v>
      </c>
      <c r="BJ264" s="19" t="s">
        <v>86</v>
      </c>
      <c r="BK264" s="208">
        <f>ROUND(I264*H264,2)</f>
        <v>0</v>
      </c>
      <c r="BL264" s="19" t="s">
        <v>127</v>
      </c>
      <c r="BM264" s="207" t="s">
        <v>438</v>
      </c>
    </row>
    <row r="265" spans="2:51" s="12" customFormat="1" ht="10.2">
      <c r="B265" s="209"/>
      <c r="C265" s="210"/>
      <c r="D265" s="211" t="s">
        <v>136</v>
      </c>
      <c r="E265" s="212" t="s">
        <v>1</v>
      </c>
      <c r="F265" s="213" t="s">
        <v>439</v>
      </c>
      <c r="G265" s="210"/>
      <c r="H265" s="214">
        <v>47.5</v>
      </c>
      <c r="I265" s="215"/>
      <c r="J265" s="210"/>
      <c r="K265" s="210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136</v>
      </c>
      <c r="AU265" s="220" t="s">
        <v>88</v>
      </c>
      <c r="AV265" s="12" t="s">
        <v>88</v>
      </c>
      <c r="AW265" s="12" t="s">
        <v>34</v>
      </c>
      <c r="AX265" s="12" t="s">
        <v>86</v>
      </c>
      <c r="AY265" s="220" t="s">
        <v>128</v>
      </c>
    </row>
    <row r="266" spans="1:65" s="2" customFormat="1" ht="21.75" customHeight="1">
      <c r="A266" s="36"/>
      <c r="B266" s="37"/>
      <c r="C266" s="196" t="s">
        <v>440</v>
      </c>
      <c r="D266" s="196" t="s">
        <v>129</v>
      </c>
      <c r="E266" s="197" t="s">
        <v>441</v>
      </c>
      <c r="F266" s="198" t="s">
        <v>442</v>
      </c>
      <c r="G266" s="199" t="s">
        <v>225</v>
      </c>
      <c r="H266" s="200">
        <v>748.41</v>
      </c>
      <c r="I266" s="201"/>
      <c r="J266" s="202">
        <f>ROUND(I266*H266,2)</f>
        <v>0</v>
      </c>
      <c r="K266" s="198" t="s">
        <v>133</v>
      </c>
      <c r="L266" s="41"/>
      <c r="M266" s="203" t="s">
        <v>1</v>
      </c>
      <c r="N266" s="204" t="s">
        <v>43</v>
      </c>
      <c r="O266" s="73"/>
      <c r="P266" s="205">
        <f>O266*H266</f>
        <v>0</v>
      </c>
      <c r="Q266" s="205">
        <v>0</v>
      </c>
      <c r="R266" s="205">
        <f>Q266*H266</f>
        <v>0</v>
      </c>
      <c r="S266" s="205">
        <v>0</v>
      </c>
      <c r="T266" s="206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7" t="s">
        <v>127</v>
      </c>
      <c r="AT266" s="207" t="s">
        <v>129</v>
      </c>
      <c r="AU266" s="207" t="s">
        <v>88</v>
      </c>
      <c r="AY266" s="19" t="s">
        <v>128</v>
      </c>
      <c r="BE266" s="208">
        <f>IF(N266="základní",J266,0)</f>
        <v>0</v>
      </c>
      <c r="BF266" s="208">
        <f>IF(N266="snížená",J266,0)</f>
        <v>0</v>
      </c>
      <c r="BG266" s="208">
        <f>IF(N266="zákl. přenesená",J266,0)</f>
        <v>0</v>
      </c>
      <c r="BH266" s="208">
        <f>IF(N266="sníž. přenesená",J266,0)</f>
        <v>0</v>
      </c>
      <c r="BI266" s="208">
        <f>IF(N266="nulová",J266,0)</f>
        <v>0</v>
      </c>
      <c r="BJ266" s="19" t="s">
        <v>86</v>
      </c>
      <c r="BK266" s="208">
        <f>ROUND(I266*H266,2)</f>
        <v>0</v>
      </c>
      <c r="BL266" s="19" t="s">
        <v>127</v>
      </c>
      <c r="BM266" s="207" t="s">
        <v>443</v>
      </c>
    </row>
    <row r="267" spans="2:51" s="12" customFormat="1" ht="10.2">
      <c r="B267" s="209"/>
      <c r="C267" s="210"/>
      <c r="D267" s="211" t="s">
        <v>136</v>
      </c>
      <c r="E267" s="212" t="s">
        <v>1</v>
      </c>
      <c r="F267" s="213" t="s">
        <v>444</v>
      </c>
      <c r="G267" s="210"/>
      <c r="H267" s="214">
        <v>8.29</v>
      </c>
      <c r="I267" s="215"/>
      <c r="J267" s="210"/>
      <c r="K267" s="210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136</v>
      </c>
      <c r="AU267" s="220" t="s">
        <v>88</v>
      </c>
      <c r="AV267" s="12" t="s">
        <v>88</v>
      </c>
      <c r="AW267" s="12" t="s">
        <v>34</v>
      </c>
      <c r="AX267" s="12" t="s">
        <v>78</v>
      </c>
      <c r="AY267" s="220" t="s">
        <v>128</v>
      </c>
    </row>
    <row r="268" spans="2:51" s="12" customFormat="1" ht="10.2">
      <c r="B268" s="209"/>
      <c r="C268" s="210"/>
      <c r="D268" s="211" t="s">
        <v>136</v>
      </c>
      <c r="E268" s="212" t="s">
        <v>1</v>
      </c>
      <c r="F268" s="213" t="s">
        <v>445</v>
      </c>
      <c r="G268" s="210"/>
      <c r="H268" s="214">
        <v>740.12</v>
      </c>
      <c r="I268" s="215"/>
      <c r="J268" s="210"/>
      <c r="K268" s="210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136</v>
      </c>
      <c r="AU268" s="220" t="s">
        <v>88</v>
      </c>
      <c r="AV268" s="12" t="s">
        <v>88</v>
      </c>
      <c r="AW268" s="12" t="s">
        <v>34</v>
      </c>
      <c r="AX268" s="12" t="s">
        <v>78</v>
      </c>
      <c r="AY268" s="220" t="s">
        <v>128</v>
      </c>
    </row>
    <row r="269" spans="2:51" s="15" customFormat="1" ht="10.2">
      <c r="B269" s="243"/>
      <c r="C269" s="244"/>
      <c r="D269" s="211" t="s">
        <v>136</v>
      </c>
      <c r="E269" s="245" t="s">
        <v>1</v>
      </c>
      <c r="F269" s="246" t="s">
        <v>230</v>
      </c>
      <c r="G269" s="244"/>
      <c r="H269" s="247">
        <v>748.41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AT269" s="253" t="s">
        <v>136</v>
      </c>
      <c r="AU269" s="253" t="s">
        <v>88</v>
      </c>
      <c r="AV269" s="15" t="s">
        <v>127</v>
      </c>
      <c r="AW269" s="15" t="s">
        <v>34</v>
      </c>
      <c r="AX269" s="15" t="s">
        <v>86</v>
      </c>
      <c r="AY269" s="253" t="s">
        <v>128</v>
      </c>
    </row>
    <row r="270" spans="1:65" s="2" customFormat="1" ht="16.5" customHeight="1">
      <c r="A270" s="36"/>
      <c r="B270" s="37"/>
      <c r="C270" s="254" t="s">
        <v>446</v>
      </c>
      <c r="D270" s="254" t="s">
        <v>447</v>
      </c>
      <c r="E270" s="255" t="s">
        <v>448</v>
      </c>
      <c r="F270" s="256" t="s">
        <v>449</v>
      </c>
      <c r="G270" s="257" t="s">
        <v>432</v>
      </c>
      <c r="H270" s="258">
        <v>750.043</v>
      </c>
      <c r="I270" s="259"/>
      <c r="J270" s="260">
        <f>ROUND(I270*H270,2)</f>
        <v>0</v>
      </c>
      <c r="K270" s="256" t="s">
        <v>133</v>
      </c>
      <c r="L270" s="261"/>
      <c r="M270" s="262" t="s">
        <v>1</v>
      </c>
      <c r="N270" s="263" t="s">
        <v>43</v>
      </c>
      <c r="O270" s="73"/>
      <c r="P270" s="205">
        <f>O270*H270</f>
        <v>0</v>
      </c>
      <c r="Q270" s="205">
        <v>1</v>
      </c>
      <c r="R270" s="205">
        <f>Q270*H270</f>
        <v>750.043</v>
      </c>
      <c r="S270" s="205">
        <v>0</v>
      </c>
      <c r="T270" s="206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7" t="s">
        <v>175</v>
      </c>
      <c r="AT270" s="207" t="s">
        <v>447</v>
      </c>
      <c r="AU270" s="207" t="s">
        <v>88</v>
      </c>
      <c r="AY270" s="19" t="s">
        <v>128</v>
      </c>
      <c r="BE270" s="208">
        <f>IF(N270="základní",J270,0)</f>
        <v>0</v>
      </c>
      <c r="BF270" s="208">
        <f>IF(N270="snížená",J270,0)</f>
        <v>0</v>
      </c>
      <c r="BG270" s="208">
        <f>IF(N270="zákl. přenesená",J270,0)</f>
        <v>0</v>
      </c>
      <c r="BH270" s="208">
        <f>IF(N270="sníž. přenesená",J270,0)</f>
        <v>0</v>
      </c>
      <c r="BI270" s="208">
        <f>IF(N270="nulová",J270,0)</f>
        <v>0</v>
      </c>
      <c r="BJ270" s="19" t="s">
        <v>86</v>
      </c>
      <c r="BK270" s="208">
        <f>ROUND(I270*H270,2)</f>
        <v>0</v>
      </c>
      <c r="BL270" s="19" t="s">
        <v>127</v>
      </c>
      <c r="BM270" s="207" t="s">
        <v>450</v>
      </c>
    </row>
    <row r="271" spans="2:51" s="13" customFormat="1" ht="10.2">
      <c r="B271" s="221"/>
      <c r="C271" s="222"/>
      <c r="D271" s="211" t="s">
        <v>136</v>
      </c>
      <c r="E271" s="223" t="s">
        <v>1</v>
      </c>
      <c r="F271" s="224" t="s">
        <v>451</v>
      </c>
      <c r="G271" s="222"/>
      <c r="H271" s="223" t="s">
        <v>1</v>
      </c>
      <c r="I271" s="225"/>
      <c r="J271" s="222"/>
      <c r="K271" s="222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136</v>
      </c>
      <c r="AU271" s="230" t="s">
        <v>88</v>
      </c>
      <c r="AV271" s="13" t="s">
        <v>86</v>
      </c>
      <c r="AW271" s="13" t="s">
        <v>34</v>
      </c>
      <c r="AX271" s="13" t="s">
        <v>78</v>
      </c>
      <c r="AY271" s="230" t="s">
        <v>128</v>
      </c>
    </row>
    <row r="272" spans="2:51" s="12" customFormat="1" ht="10.2">
      <c r="B272" s="209"/>
      <c r="C272" s="210"/>
      <c r="D272" s="211" t="s">
        <v>136</v>
      </c>
      <c r="E272" s="212" t="s">
        <v>1</v>
      </c>
      <c r="F272" s="213" t="s">
        <v>452</v>
      </c>
      <c r="G272" s="210"/>
      <c r="H272" s="214">
        <v>1496.82</v>
      </c>
      <c r="I272" s="215"/>
      <c r="J272" s="210"/>
      <c r="K272" s="210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136</v>
      </c>
      <c r="AU272" s="220" t="s">
        <v>88</v>
      </c>
      <c r="AV272" s="12" t="s">
        <v>88</v>
      </c>
      <c r="AW272" s="12" t="s">
        <v>34</v>
      </c>
      <c r="AX272" s="12" t="s">
        <v>78</v>
      </c>
      <c r="AY272" s="220" t="s">
        <v>128</v>
      </c>
    </row>
    <row r="273" spans="2:51" s="12" customFormat="1" ht="10.2">
      <c r="B273" s="209"/>
      <c r="C273" s="210"/>
      <c r="D273" s="211" t="s">
        <v>136</v>
      </c>
      <c r="E273" s="212" t="s">
        <v>1</v>
      </c>
      <c r="F273" s="213" t="s">
        <v>453</v>
      </c>
      <c r="G273" s="210"/>
      <c r="H273" s="214">
        <v>-435.6</v>
      </c>
      <c r="I273" s="215"/>
      <c r="J273" s="210"/>
      <c r="K273" s="210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136</v>
      </c>
      <c r="AU273" s="220" t="s">
        <v>88</v>
      </c>
      <c r="AV273" s="12" t="s">
        <v>88</v>
      </c>
      <c r="AW273" s="12" t="s">
        <v>34</v>
      </c>
      <c r="AX273" s="12" t="s">
        <v>78</v>
      </c>
      <c r="AY273" s="220" t="s">
        <v>128</v>
      </c>
    </row>
    <row r="274" spans="2:51" s="12" customFormat="1" ht="10.2">
      <c r="B274" s="209"/>
      <c r="C274" s="210"/>
      <c r="D274" s="211" t="s">
        <v>136</v>
      </c>
      <c r="E274" s="212" t="s">
        <v>1</v>
      </c>
      <c r="F274" s="213" t="s">
        <v>454</v>
      </c>
      <c r="G274" s="210"/>
      <c r="H274" s="214">
        <v>-311.177</v>
      </c>
      <c r="I274" s="215"/>
      <c r="J274" s="210"/>
      <c r="K274" s="210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136</v>
      </c>
      <c r="AU274" s="220" t="s">
        <v>88</v>
      </c>
      <c r="AV274" s="12" t="s">
        <v>88</v>
      </c>
      <c r="AW274" s="12" t="s">
        <v>34</v>
      </c>
      <c r="AX274" s="12" t="s">
        <v>78</v>
      </c>
      <c r="AY274" s="220" t="s">
        <v>128</v>
      </c>
    </row>
    <row r="275" spans="2:51" s="15" customFormat="1" ht="10.2">
      <c r="B275" s="243"/>
      <c r="C275" s="244"/>
      <c r="D275" s="211" t="s">
        <v>136</v>
      </c>
      <c r="E275" s="245" t="s">
        <v>1</v>
      </c>
      <c r="F275" s="246" t="s">
        <v>230</v>
      </c>
      <c r="G275" s="244"/>
      <c r="H275" s="247">
        <v>750.043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AT275" s="253" t="s">
        <v>136</v>
      </c>
      <c r="AU275" s="253" t="s">
        <v>88</v>
      </c>
      <c r="AV275" s="15" t="s">
        <v>127</v>
      </c>
      <c r="AW275" s="15" t="s">
        <v>34</v>
      </c>
      <c r="AX275" s="15" t="s">
        <v>86</v>
      </c>
      <c r="AY275" s="253" t="s">
        <v>128</v>
      </c>
    </row>
    <row r="276" spans="1:65" s="2" customFormat="1" ht="21.75" customHeight="1">
      <c r="A276" s="36"/>
      <c r="B276" s="37"/>
      <c r="C276" s="196" t="s">
        <v>455</v>
      </c>
      <c r="D276" s="196" t="s">
        <v>129</v>
      </c>
      <c r="E276" s="197" t="s">
        <v>456</v>
      </c>
      <c r="F276" s="198" t="s">
        <v>457</v>
      </c>
      <c r="G276" s="199" t="s">
        <v>225</v>
      </c>
      <c r="H276" s="200">
        <v>75.791</v>
      </c>
      <c r="I276" s="201"/>
      <c r="J276" s="202">
        <f>ROUND(I276*H276,2)</f>
        <v>0</v>
      </c>
      <c r="K276" s="198" t="s">
        <v>133</v>
      </c>
      <c r="L276" s="41"/>
      <c r="M276" s="203" t="s">
        <v>1</v>
      </c>
      <c r="N276" s="204" t="s">
        <v>43</v>
      </c>
      <c r="O276" s="73"/>
      <c r="P276" s="205">
        <f>O276*H276</f>
        <v>0</v>
      </c>
      <c r="Q276" s="205">
        <v>0</v>
      </c>
      <c r="R276" s="205">
        <f>Q276*H276</f>
        <v>0</v>
      </c>
      <c r="S276" s="205">
        <v>0</v>
      </c>
      <c r="T276" s="206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7" t="s">
        <v>127</v>
      </c>
      <c r="AT276" s="207" t="s">
        <v>129</v>
      </c>
      <c r="AU276" s="207" t="s">
        <v>88</v>
      </c>
      <c r="AY276" s="19" t="s">
        <v>128</v>
      </c>
      <c r="BE276" s="208">
        <f>IF(N276="základní",J276,0)</f>
        <v>0</v>
      </c>
      <c r="BF276" s="208">
        <f>IF(N276="snížená",J276,0)</f>
        <v>0</v>
      </c>
      <c r="BG276" s="208">
        <f>IF(N276="zákl. přenesená",J276,0)</f>
        <v>0</v>
      </c>
      <c r="BH276" s="208">
        <f>IF(N276="sníž. přenesená",J276,0)</f>
        <v>0</v>
      </c>
      <c r="BI276" s="208">
        <f>IF(N276="nulová",J276,0)</f>
        <v>0</v>
      </c>
      <c r="BJ276" s="19" t="s">
        <v>86</v>
      </c>
      <c r="BK276" s="208">
        <f>ROUND(I276*H276,2)</f>
        <v>0</v>
      </c>
      <c r="BL276" s="19" t="s">
        <v>127</v>
      </c>
      <c r="BM276" s="207" t="s">
        <v>458</v>
      </c>
    </row>
    <row r="277" spans="2:51" s="12" customFormat="1" ht="10.2">
      <c r="B277" s="209"/>
      <c r="C277" s="210"/>
      <c r="D277" s="211" t="s">
        <v>136</v>
      </c>
      <c r="E277" s="212" t="s">
        <v>1</v>
      </c>
      <c r="F277" s="213" t="s">
        <v>459</v>
      </c>
      <c r="G277" s="210"/>
      <c r="H277" s="214">
        <v>75.168</v>
      </c>
      <c r="I277" s="215"/>
      <c r="J277" s="210"/>
      <c r="K277" s="210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136</v>
      </c>
      <c r="AU277" s="220" t="s">
        <v>88</v>
      </c>
      <c r="AV277" s="12" t="s">
        <v>88</v>
      </c>
      <c r="AW277" s="12" t="s">
        <v>34</v>
      </c>
      <c r="AX277" s="12" t="s">
        <v>78</v>
      </c>
      <c r="AY277" s="220" t="s">
        <v>128</v>
      </c>
    </row>
    <row r="278" spans="2:51" s="12" customFormat="1" ht="10.2">
      <c r="B278" s="209"/>
      <c r="C278" s="210"/>
      <c r="D278" s="211" t="s">
        <v>136</v>
      </c>
      <c r="E278" s="212" t="s">
        <v>1</v>
      </c>
      <c r="F278" s="213" t="s">
        <v>460</v>
      </c>
      <c r="G278" s="210"/>
      <c r="H278" s="214">
        <v>44.64</v>
      </c>
      <c r="I278" s="215"/>
      <c r="J278" s="210"/>
      <c r="K278" s="210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136</v>
      </c>
      <c r="AU278" s="220" t="s">
        <v>88</v>
      </c>
      <c r="AV278" s="12" t="s">
        <v>88</v>
      </c>
      <c r="AW278" s="12" t="s">
        <v>34</v>
      </c>
      <c r="AX278" s="12" t="s">
        <v>78</v>
      </c>
      <c r="AY278" s="220" t="s">
        <v>128</v>
      </c>
    </row>
    <row r="279" spans="2:51" s="12" customFormat="1" ht="10.2">
      <c r="B279" s="209"/>
      <c r="C279" s="210"/>
      <c r="D279" s="211" t="s">
        <v>136</v>
      </c>
      <c r="E279" s="212" t="s">
        <v>1</v>
      </c>
      <c r="F279" s="213" t="s">
        <v>461</v>
      </c>
      <c r="G279" s="210"/>
      <c r="H279" s="214">
        <v>1.696</v>
      </c>
      <c r="I279" s="215"/>
      <c r="J279" s="210"/>
      <c r="K279" s="210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136</v>
      </c>
      <c r="AU279" s="220" t="s">
        <v>88</v>
      </c>
      <c r="AV279" s="12" t="s">
        <v>88</v>
      </c>
      <c r="AW279" s="12" t="s">
        <v>34</v>
      </c>
      <c r="AX279" s="12" t="s">
        <v>78</v>
      </c>
      <c r="AY279" s="220" t="s">
        <v>128</v>
      </c>
    </row>
    <row r="280" spans="2:51" s="12" customFormat="1" ht="10.2">
      <c r="B280" s="209"/>
      <c r="C280" s="210"/>
      <c r="D280" s="211" t="s">
        <v>136</v>
      </c>
      <c r="E280" s="212" t="s">
        <v>1</v>
      </c>
      <c r="F280" s="213" t="s">
        <v>462</v>
      </c>
      <c r="G280" s="210"/>
      <c r="H280" s="214">
        <v>-30.406</v>
      </c>
      <c r="I280" s="215"/>
      <c r="J280" s="210"/>
      <c r="K280" s="210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136</v>
      </c>
      <c r="AU280" s="220" t="s">
        <v>88</v>
      </c>
      <c r="AV280" s="12" t="s">
        <v>88</v>
      </c>
      <c r="AW280" s="12" t="s">
        <v>34</v>
      </c>
      <c r="AX280" s="12" t="s">
        <v>78</v>
      </c>
      <c r="AY280" s="220" t="s">
        <v>128</v>
      </c>
    </row>
    <row r="281" spans="2:51" s="13" customFormat="1" ht="10.2">
      <c r="B281" s="221"/>
      <c r="C281" s="222"/>
      <c r="D281" s="211" t="s">
        <v>136</v>
      </c>
      <c r="E281" s="223" t="s">
        <v>1</v>
      </c>
      <c r="F281" s="224" t="s">
        <v>463</v>
      </c>
      <c r="G281" s="222"/>
      <c r="H281" s="223" t="s">
        <v>1</v>
      </c>
      <c r="I281" s="225"/>
      <c r="J281" s="222"/>
      <c r="K281" s="222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136</v>
      </c>
      <c r="AU281" s="230" t="s">
        <v>88</v>
      </c>
      <c r="AV281" s="13" t="s">
        <v>86</v>
      </c>
      <c r="AW281" s="13" t="s">
        <v>34</v>
      </c>
      <c r="AX281" s="13" t="s">
        <v>78</v>
      </c>
      <c r="AY281" s="230" t="s">
        <v>128</v>
      </c>
    </row>
    <row r="282" spans="2:51" s="12" customFormat="1" ht="10.2">
      <c r="B282" s="209"/>
      <c r="C282" s="210"/>
      <c r="D282" s="211" t="s">
        <v>136</v>
      </c>
      <c r="E282" s="212" t="s">
        <v>1</v>
      </c>
      <c r="F282" s="213" t="s">
        <v>464</v>
      </c>
      <c r="G282" s="210"/>
      <c r="H282" s="214">
        <v>-9.043</v>
      </c>
      <c r="I282" s="215"/>
      <c r="J282" s="210"/>
      <c r="K282" s="210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136</v>
      </c>
      <c r="AU282" s="220" t="s">
        <v>88</v>
      </c>
      <c r="AV282" s="12" t="s">
        <v>88</v>
      </c>
      <c r="AW282" s="12" t="s">
        <v>34</v>
      </c>
      <c r="AX282" s="12" t="s">
        <v>78</v>
      </c>
      <c r="AY282" s="220" t="s">
        <v>128</v>
      </c>
    </row>
    <row r="283" spans="2:51" s="13" customFormat="1" ht="10.2">
      <c r="B283" s="221"/>
      <c r="C283" s="222"/>
      <c r="D283" s="211" t="s">
        <v>136</v>
      </c>
      <c r="E283" s="223" t="s">
        <v>1</v>
      </c>
      <c r="F283" s="224" t="s">
        <v>465</v>
      </c>
      <c r="G283" s="222"/>
      <c r="H283" s="223" t="s">
        <v>1</v>
      </c>
      <c r="I283" s="225"/>
      <c r="J283" s="222"/>
      <c r="K283" s="222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136</v>
      </c>
      <c r="AU283" s="230" t="s">
        <v>88</v>
      </c>
      <c r="AV283" s="13" t="s">
        <v>86</v>
      </c>
      <c r="AW283" s="13" t="s">
        <v>34</v>
      </c>
      <c r="AX283" s="13" t="s">
        <v>78</v>
      </c>
      <c r="AY283" s="230" t="s">
        <v>128</v>
      </c>
    </row>
    <row r="284" spans="2:51" s="12" customFormat="1" ht="10.2">
      <c r="B284" s="209"/>
      <c r="C284" s="210"/>
      <c r="D284" s="211" t="s">
        <v>136</v>
      </c>
      <c r="E284" s="212" t="s">
        <v>1</v>
      </c>
      <c r="F284" s="213" t="s">
        <v>466</v>
      </c>
      <c r="G284" s="210"/>
      <c r="H284" s="214">
        <v>-6.264</v>
      </c>
      <c r="I284" s="215"/>
      <c r="J284" s="210"/>
      <c r="K284" s="210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136</v>
      </c>
      <c r="AU284" s="220" t="s">
        <v>88</v>
      </c>
      <c r="AV284" s="12" t="s">
        <v>88</v>
      </c>
      <c r="AW284" s="12" t="s">
        <v>34</v>
      </c>
      <c r="AX284" s="12" t="s">
        <v>78</v>
      </c>
      <c r="AY284" s="220" t="s">
        <v>128</v>
      </c>
    </row>
    <row r="285" spans="2:51" s="15" customFormat="1" ht="10.2">
      <c r="B285" s="243"/>
      <c r="C285" s="244"/>
      <c r="D285" s="211" t="s">
        <v>136</v>
      </c>
      <c r="E285" s="245" t="s">
        <v>1</v>
      </c>
      <c r="F285" s="246" t="s">
        <v>230</v>
      </c>
      <c r="G285" s="244"/>
      <c r="H285" s="247">
        <v>75.791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AT285" s="253" t="s">
        <v>136</v>
      </c>
      <c r="AU285" s="253" t="s">
        <v>88</v>
      </c>
      <c r="AV285" s="15" t="s">
        <v>127</v>
      </c>
      <c r="AW285" s="15" t="s">
        <v>34</v>
      </c>
      <c r="AX285" s="15" t="s">
        <v>86</v>
      </c>
      <c r="AY285" s="253" t="s">
        <v>128</v>
      </c>
    </row>
    <row r="286" spans="1:65" s="2" customFormat="1" ht="33" customHeight="1">
      <c r="A286" s="36"/>
      <c r="B286" s="37"/>
      <c r="C286" s="196" t="s">
        <v>467</v>
      </c>
      <c r="D286" s="196" t="s">
        <v>129</v>
      </c>
      <c r="E286" s="197" t="s">
        <v>468</v>
      </c>
      <c r="F286" s="198" t="s">
        <v>469</v>
      </c>
      <c r="G286" s="199" t="s">
        <v>225</v>
      </c>
      <c r="H286" s="200">
        <v>28.508</v>
      </c>
      <c r="I286" s="201"/>
      <c r="J286" s="202">
        <f>ROUND(I286*H286,2)</f>
        <v>0</v>
      </c>
      <c r="K286" s="198" t="s">
        <v>133</v>
      </c>
      <c r="L286" s="41"/>
      <c r="M286" s="203" t="s">
        <v>1</v>
      </c>
      <c r="N286" s="204" t="s">
        <v>43</v>
      </c>
      <c r="O286" s="73"/>
      <c r="P286" s="205">
        <f>O286*H286</f>
        <v>0</v>
      </c>
      <c r="Q286" s="205">
        <v>0</v>
      </c>
      <c r="R286" s="205">
        <f>Q286*H286</f>
        <v>0</v>
      </c>
      <c r="S286" s="205">
        <v>0</v>
      </c>
      <c r="T286" s="206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7" t="s">
        <v>127</v>
      </c>
      <c r="AT286" s="207" t="s">
        <v>129</v>
      </c>
      <c r="AU286" s="207" t="s">
        <v>88</v>
      </c>
      <c r="AY286" s="19" t="s">
        <v>128</v>
      </c>
      <c r="BE286" s="208">
        <f>IF(N286="základní",J286,0)</f>
        <v>0</v>
      </c>
      <c r="BF286" s="208">
        <f>IF(N286="snížená",J286,0)</f>
        <v>0</v>
      </c>
      <c r="BG286" s="208">
        <f>IF(N286="zákl. přenesená",J286,0)</f>
        <v>0</v>
      </c>
      <c r="BH286" s="208">
        <f>IF(N286="sníž. přenesená",J286,0)</f>
        <v>0</v>
      </c>
      <c r="BI286" s="208">
        <f>IF(N286="nulová",J286,0)</f>
        <v>0</v>
      </c>
      <c r="BJ286" s="19" t="s">
        <v>86</v>
      </c>
      <c r="BK286" s="208">
        <f>ROUND(I286*H286,2)</f>
        <v>0</v>
      </c>
      <c r="BL286" s="19" t="s">
        <v>127</v>
      </c>
      <c r="BM286" s="207" t="s">
        <v>470</v>
      </c>
    </row>
    <row r="287" spans="2:51" s="13" customFormat="1" ht="10.2">
      <c r="B287" s="221"/>
      <c r="C287" s="222"/>
      <c r="D287" s="211" t="s">
        <v>136</v>
      </c>
      <c r="E287" s="223" t="s">
        <v>1</v>
      </c>
      <c r="F287" s="224" t="s">
        <v>471</v>
      </c>
      <c r="G287" s="222"/>
      <c r="H287" s="223" t="s">
        <v>1</v>
      </c>
      <c r="I287" s="225"/>
      <c r="J287" s="222"/>
      <c r="K287" s="222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136</v>
      </c>
      <c r="AU287" s="230" t="s">
        <v>88</v>
      </c>
      <c r="AV287" s="13" t="s">
        <v>86</v>
      </c>
      <c r="AW287" s="13" t="s">
        <v>34</v>
      </c>
      <c r="AX287" s="13" t="s">
        <v>78</v>
      </c>
      <c r="AY287" s="230" t="s">
        <v>128</v>
      </c>
    </row>
    <row r="288" spans="2:51" s="12" customFormat="1" ht="10.2">
      <c r="B288" s="209"/>
      <c r="C288" s="210"/>
      <c r="D288" s="211" t="s">
        <v>136</v>
      </c>
      <c r="E288" s="212" t="s">
        <v>1</v>
      </c>
      <c r="F288" s="213" t="s">
        <v>472</v>
      </c>
      <c r="G288" s="210"/>
      <c r="H288" s="214">
        <v>10.516</v>
      </c>
      <c r="I288" s="215"/>
      <c r="J288" s="210"/>
      <c r="K288" s="210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136</v>
      </c>
      <c r="AU288" s="220" t="s">
        <v>88</v>
      </c>
      <c r="AV288" s="12" t="s">
        <v>88</v>
      </c>
      <c r="AW288" s="12" t="s">
        <v>34</v>
      </c>
      <c r="AX288" s="12" t="s">
        <v>78</v>
      </c>
      <c r="AY288" s="220" t="s">
        <v>128</v>
      </c>
    </row>
    <row r="289" spans="2:51" s="13" customFormat="1" ht="10.2">
      <c r="B289" s="221"/>
      <c r="C289" s="222"/>
      <c r="D289" s="211" t="s">
        <v>136</v>
      </c>
      <c r="E289" s="223" t="s">
        <v>1</v>
      </c>
      <c r="F289" s="224" t="s">
        <v>473</v>
      </c>
      <c r="G289" s="222"/>
      <c r="H289" s="223" t="s">
        <v>1</v>
      </c>
      <c r="I289" s="225"/>
      <c r="J289" s="222"/>
      <c r="K289" s="222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136</v>
      </c>
      <c r="AU289" s="230" t="s">
        <v>88</v>
      </c>
      <c r="AV289" s="13" t="s">
        <v>86</v>
      </c>
      <c r="AW289" s="13" t="s">
        <v>34</v>
      </c>
      <c r="AX289" s="13" t="s">
        <v>78</v>
      </c>
      <c r="AY289" s="230" t="s">
        <v>128</v>
      </c>
    </row>
    <row r="290" spans="2:51" s="12" customFormat="1" ht="10.2">
      <c r="B290" s="209"/>
      <c r="C290" s="210"/>
      <c r="D290" s="211" t="s">
        <v>136</v>
      </c>
      <c r="E290" s="212" t="s">
        <v>1</v>
      </c>
      <c r="F290" s="213" t="s">
        <v>474</v>
      </c>
      <c r="G290" s="210"/>
      <c r="H290" s="214">
        <v>19.89</v>
      </c>
      <c r="I290" s="215"/>
      <c r="J290" s="210"/>
      <c r="K290" s="210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136</v>
      </c>
      <c r="AU290" s="220" t="s">
        <v>88</v>
      </c>
      <c r="AV290" s="12" t="s">
        <v>88</v>
      </c>
      <c r="AW290" s="12" t="s">
        <v>34</v>
      </c>
      <c r="AX290" s="12" t="s">
        <v>78</v>
      </c>
      <c r="AY290" s="220" t="s">
        <v>128</v>
      </c>
    </row>
    <row r="291" spans="2:51" s="16" customFormat="1" ht="10.2">
      <c r="B291" s="264"/>
      <c r="C291" s="265"/>
      <c r="D291" s="211" t="s">
        <v>136</v>
      </c>
      <c r="E291" s="266" t="s">
        <v>1</v>
      </c>
      <c r="F291" s="267" t="s">
        <v>475</v>
      </c>
      <c r="G291" s="265"/>
      <c r="H291" s="268">
        <v>30.406</v>
      </c>
      <c r="I291" s="269"/>
      <c r="J291" s="265"/>
      <c r="K291" s="265"/>
      <c r="L291" s="270"/>
      <c r="M291" s="271"/>
      <c r="N291" s="272"/>
      <c r="O291" s="272"/>
      <c r="P291" s="272"/>
      <c r="Q291" s="272"/>
      <c r="R291" s="272"/>
      <c r="S291" s="272"/>
      <c r="T291" s="273"/>
      <c r="AT291" s="274" t="s">
        <v>136</v>
      </c>
      <c r="AU291" s="274" t="s">
        <v>88</v>
      </c>
      <c r="AV291" s="16" t="s">
        <v>144</v>
      </c>
      <c r="AW291" s="16" t="s">
        <v>34</v>
      </c>
      <c r="AX291" s="16" t="s">
        <v>78</v>
      </c>
      <c r="AY291" s="274" t="s">
        <v>128</v>
      </c>
    </row>
    <row r="292" spans="2:51" s="13" customFormat="1" ht="10.2">
      <c r="B292" s="221"/>
      <c r="C292" s="222"/>
      <c r="D292" s="211" t="s">
        <v>136</v>
      </c>
      <c r="E292" s="223" t="s">
        <v>1</v>
      </c>
      <c r="F292" s="224" t="s">
        <v>476</v>
      </c>
      <c r="G292" s="222"/>
      <c r="H292" s="223" t="s">
        <v>1</v>
      </c>
      <c r="I292" s="225"/>
      <c r="J292" s="222"/>
      <c r="K292" s="222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136</v>
      </c>
      <c r="AU292" s="230" t="s">
        <v>88</v>
      </c>
      <c r="AV292" s="13" t="s">
        <v>86</v>
      </c>
      <c r="AW292" s="13" t="s">
        <v>34</v>
      </c>
      <c r="AX292" s="13" t="s">
        <v>78</v>
      </c>
      <c r="AY292" s="230" t="s">
        <v>128</v>
      </c>
    </row>
    <row r="293" spans="2:51" s="12" customFormat="1" ht="10.2">
      <c r="B293" s="209"/>
      <c r="C293" s="210"/>
      <c r="D293" s="211" t="s">
        <v>136</v>
      </c>
      <c r="E293" s="212" t="s">
        <v>1</v>
      </c>
      <c r="F293" s="213" t="s">
        <v>477</v>
      </c>
      <c r="G293" s="210"/>
      <c r="H293" s="214">
        <v>-0.51</v>
      </c>
      <c r="I293" s="215"/>
      <c r="J293" s="210"/>
      <c r="K293" s="210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136</v>
      </c>
      <c r="AU293" s="220" t="s">
        <v>88</v>
      </c>
      <c r="AV293" s="12" t="s">
        <v>88</v>
      </c>
      <c r="AW293" s="12" t="s">
        <v>34</v>
      </c>
      <c r="AX293" s="12" t="s">
        <v>78</v>
      </c>
      <c r="AY293" s="220" t="s">
        <v>128</v>
      </c>
    </row>
    <row r="294" spans="2:51" s="13" customFormat="1" ht="10.2">
      <c r="B294" s="221"/>
      <c r="C294" s="222"/>
      <c r="D294" s="211" t="s">
        <v>136</v>
      </c>
      <c r="E294" s="223" t="s">
        <v>1</v>
      </c>
      <c r="F294" s="224" t="s">
        <v>478</v>
      </c>
      <c r="G294" s="222"/>
      <c r="H294" s="223" t="s">
        <v>1</v>
      </c>
      <c r="I294" s="225"/>
      <c r="J294" s="222"/>
      <c r="K294" s="222"/>
      <c r="L294" s="226"/>
      <c r="M294" s="227"/>
      <c r="N294" s="228"/>
      <c r="O294" s="228"/>
      <c r="P294" s="228"/>
      <c r="Q294" s="228"/>
      <c r="R294" s="228"/>
      <c r="S294" s="228"/>
      <c r="T294" s="229"/>
      <c r="AT294" s="230" t="s">
        <v>136</v>
      </c>
      <c r="AU294" s="230" t="s">
        <v>88</v>
      </c>
      <c r="AV294" s="13" t="s">
        <v>86</v>
      </c>
      <c r="AW294" s="13" t="s">
        <v>34</v>
      </c>
      <c r="AX294" s="13" t="s">
        <v>78</v>
      </c>
      <c r="AY294" s="230" t="s">
        <v>128</v>
      </c>
    </row>
    <row r="295" spans="2:51" s="12" customFormat="1" ht="10.2">
      <c r="B295" s="209"/>
      <c r="C295" s="210"/>
      <c r="D295" s="211" t="s">
        <v>136</v>
      </c>
      <c r="E295" s="212" t="s">
        <v>1</v>
      </c>
      <c r="F295" s="213" t="s">
        <v>479</v>
      </c>
      <c r="G295" s="210"/>
      <c r="H295" s="214">
        <v>-1.388</v>
      </c>
      <c r="I295" s="215"/>
      <c r="J295" s="210"/>
      <c r="K295" s="210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136</v>
      </c>
      <c r="AU295" s="220" t="s">
        <v>88</v>
      </c>
      <c r="AV295" s="12" t="s">
        <v>88</v>
      </c>
      <c r="AW295" s="12" t="s">
        <v>34</v>
      </c>
      <c r="AX295" s="12" t="s">
        <v>78</v>
      </c>
      <c r="AY295" s="220" t="s">
        <v>128</v>
      </c>
    </row>
    <row r="296" spans="2:51" s="15" customFormat="1" ht="10.2">
      <c r="B296" s="243"/>
      <c r="C296" s="244"/>
      <c r="D296" s="211" t="s">
        <v>136</v>
      </c>
      <c r="E296" s="245" t="s">
        <v>1</v>
      </c>
      <c r="F296" s="246" t="s">
        <v>230</v>
      </c>
      <c r="G296" s="244"/>
      <c r="H296" s="247">
        <v>28.508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AT296" s="253" t="s">
        <v>136</v>
      </c>
      <c r="AU296" s="253" t="s">
        <v>88</v>
      </c>
      <c r="AV296" s="15" t="s">
        <v>127</v>
      </c>
      <c r="AW296" s="15" t="s">
        <v>34</v>
      </c>
      <c r="AX296" s="15" t="s">
        <v>86</v>
      </c>
      <c r="AY296" s="253" t="s">
        <v>128</v>
      </c>
    </row>
    <row r="297" spans="1:65" s="2" customFormat="1" ht="16.5" customHeight="1">
      <c r="A297" s="36"/>
      <c r="B297" s="37"/>
      <c r="C297" s="254" t="s">
        <v>480</v>
      </c>
      <c r="D297" s="254" t="s">
        <v>447</v>
      </c>
      <c r="E297" s="255" t="s">
        <v>481</v>
      </c>
      <c r="F297" s="256" t="s">
        <v>482</v>
      </c>
      <c r="G297" s="257" t="s">
        <v>432</v>
      </c>
      <c r="H297" s="258">
        <v>57.016</v>
      </c>
      <c r="I297" s="259"/>
      <c r="J297" s="260">
        <f>ROUND(I297*H297,2)</f>
        <v>0</v>
      </c>
      <c r="K297" s="256" t="s">
        <v>133</v>
      </c>
      <c r="L297" s="261"/>
      <c r="M297" s="262" t="s">
        <v>1</v>
      </c>
      <c r="N297" s="263" t="s">
        <v>43</v>
      </c>
      <c r="O297" s="73"/>
      <c r="P297" s="205">
        <f>O297*H297</f>
        <v>0</v>
      </c>
      <c r="Q297" s="205">
        <v>1</v>
      </c>
      <c r="R297" s="205">
        <f>Q297*H297</f>
        <v>57.016</v>
      </c>
      <c r="S297" s="205">
        <v>0</v>
      </c>
      <c r="T297" s="20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7" t="s">
        <v>175</v>
      </c>
      <c r="AT297" s="207" t="s">
        <v>447</v>
      </c>
      <c r="AU297" s="207" t="s">
        <v>88</v>
      </c>
      <c r="AY297" s="19" t="s">
        <v>128</v>
      </c>
      <c r="BE297" s="208">
        <f>IF(N297="základní",J297,0)</f>
        <v>0</v>
      </c>
      <c r="BF297" s="208">
        <f>IF(N297="snížená",J297,0)</f>
        <v>0</v>
      </c>
      <c r="BG297" s="208">
        <f>IF(N297="zákl. přenesená",J297,0)</f>
        <v>0</v>
      </c>
      <c r="BH297" s="208">
        <f>IF(N297="sníž. přenesená",J297,0)</f>
        <v>0</v>
      </c>
      <c r="BI297" s="208">
        <f>IF(N297="nulová",J297,0)</f>
        <v>0</v>
      </c>
      <c r="BJ297" s="19" t="s">
        <v>86</v>
      </c>
      <c r="BK297" s="208">
        <f>ROUND(I297*H297,2)</f>
        <v>0</v>
      </c>
      <c r="BL297" s="19" t="s">
        <v>127</v>
      </c>
      <c r="BM297" s="207" t="s">
        <v>483</v>
      </c>
    </row>
    <row r="298" spans="2:51" s="12" customFormat="1" ht="10.2">
      <c r="B298" s="209"/>
      <c r="C298" s="210"/>
      <c r="D298" s="211" t="s">
        <v>136</v>
      </c>
      <c r="E298" s="212" t="s">
        <v>1</v>
      </c>
      <c r="F298" s="213" t="s">
        <v>484</v>
      </c>
      <c r="G298" s="210"/>
      <c r="H298" s="214">
        <v>57.016</v>
      </c>
      <c r="I298" s="215"/>
      <c r="J298" s="210"/>
      <c r="K298" s="210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136</v>
      </c>
      <c r="AU298" s="220" t="s">
        <v>88</v>
      </c>
      <c r="AV298" s="12" t="s">
        <v>88</v>
      </c>
      <c r="AW298" s="12" t="s">
        <v>34</v>
      </c>
      <c r="AX298" s="12" t="s">
        <v>86</v>
      </c>
      <c r="AY298" s="220" t="s">
        <v>128</v>
      </c>
    </row>
    <row r="299" spans="1:65" s="2" customFormat="1" ht="21.75" customHeight="1">
      <c r="A299" s="36"/>
      <c r="B299" s="37"/>
      <c r="C299" s="196" t="s">
        <v>485</v>
      </c>
      <c r="D299" s="196" t="s">
        <v>129</v>
      </c>
      <c r="E299" s="197" t="s">
        <v>486</v>
      </c>
      <c r="F299" s="198" t="s">
        <v>487</v>
      </c>
      <c r="G299" s="199" t="s">
        <v>220</v>
      </c>
      <c r="H299" s="200">
        <v>417</v>
      </c>
      <c r="I299" s="201"/>
      <c r="J299" s="202">
        <f>ROUND(I299*H299,2)</f>
        <v>0</v>
      </c>
      <c r="K299" s="198" t="s">
        <v>133</v>
      </c>
      <c r="L299" s="41"/>
      <c r="M299" s="203" t="s">
        <v>1</v>
      </c>
      <c r="N299" s="204" t="s">
        <v>43</v>
      </c>
      <c r="O299" s="73"/>
      <c r="P299" s="205">
        <f>O299*H299</f>
        <v>0</v>
      </c>
      <c r="Q299" s="205">
        <v>0</v>
      </c>
      <c r="R299" s="205">
        <f>Q299*H299</f>
        <v>0</v>
      </c>
      <c r="S299" s="205">
        <v>0</v>
      </c>
      <c r="T299" s="206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7" t="s">
        <v>127</v>
      </c>
      <c r="AT299" s="207" t="s">
        <v>129</v>
      </c>
      <c r="AU299" s="207" t="s">
        <v>88</v>
      </c>
      <c r="AY299" s="19" t="s">
        <v>128</v>
      </c>
      <c r="BE299" s="208">
        <f>IF(N299="základní",J299,0)</f>
        <v>0</v>
      </c>
      <c r="BF299" s="208">
        <f>IF(N299="snížená",J299,0)</f>
        <v>0</v>
      </c>
      <c r="BG299" s="208">
        <f>IF(N299="zákl. přenesená",J299,0)</f>
        <v>0</v>
      </c>
      <c r="BH299" s="208">
        <f>IF(N299="sníž. přenesená",J299,0)</f>
        <v>0</v>
      </c>
      <c r="BI299" s="208">
        <f>IF(N299="nulová",J299,0)</f>
        <v>0</v>
      </c>
      <c r="BJ299" s="19" t="s">
        <v>86</v>
      </c>
      <c r="BK299" s="208">
        <f>ROUND(I299*H299,2)</f>
        <v>0</v>
      </c>
      <c r="BL299" s="19" t="s">
        <v>127</v>
      </c>
      <c r="BM299" s="207" t="s">
        <v>488</v>
      </c>
    </row>
    <row r="300" spans="2:51" s="12" customFormat="1" ht="10.2">
      <c r="B300" s="209"/>
      <c r="C300" s="210"/>
      <c r="D300" s="211" t="s">
        <v>136</v>
      </c>
      <c r="E300" s="212" t="s">
        <v>1</v>
      </c>
      <c r="F300" s="213" t="s">
        <v>489</v>
      </c>
      <c r="G300" s="210"/>
      <c r="H300" s="214">
        <v>417</v>
      </c>
      <c r="I300" s="215"/>
      <c r="J300" s="210"/>
      <c r="K300" s="210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136</v>
      </c>
      <c r="AU300" s="220" t="s">
        <v>88</v>
      </c>
      <c r="AV300" s="12" t="s">
        <v>88</v>
      </c>
      <c r="AW300" s="12" t="s">
        <v>34</v>
      </c>
      <c r="AX300" s="12" t="s">
        <v>86</v>
      </c>
      <c r="AY300" s="220" t="s">
        <v>128</v>
      </c>
    </row>
    <row r="301" spans="1:65" s="2" customFormat="1" ht="21.75" customHeight="1">
      <c r="A301" s="36"/>
      <c r="B301" s="37"/>
      <c r="C301" s="196" t="s">
        <v>490</v>
      </c>
      <c r="D301" s="196" t="s">
        <v>129</v>
      </c>
      <c r="E301" s="197" t="s">
        <v>491</v>
      </c>
      <c r="F301" s="198" t="s">
        <v>492</v>
      </c>
      <c r="G301" s="199" t="s">
        <v>220</v>
      </c>
      <c r="H301" s="200">
        <v>417</v>
      </c>
      <c r="I301" s="201"/>
      <c r="J301" s="202">
        <f>ROUND(I301*H301,2)</f>
        <v>0</v>
      </c>
      <c r="K301" s="198" t="s">
        <v>133</v>
      </c>
      <c r="L301" s="41"/>
      <c r="M301" s="203" t="s">
        <v>1</v>
      </c>
      <c r="N301" s="204" t="s">
        <v>43</v>
      </c>
      <c r="O301" s="73"/>
      <c r="P301" s="205">
        <f>O301*H301</f>
        <v>0</v>
      </c>
      <c r="Q301" s="205">
        <v>0</v>
      </c>
      <c r="R301" s="205">
        <f>Q301*H301</f>
        <v>0</v>
      </c>
      <c r="S301" s="205">
        <v>0</v>
      </c>
      <c r="T301" s="206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7" t="s">
        <v>127</v>
      </c>
      <c r="AT301" s="207" t="s">
        <v>129</v>
      </c>
      <c r="AU301" s="207" t="s">
        <v>88</v>
      </c>
      <c r="AY301" s="19" t="s">
        <v>128</v>
      </c>
      <c r="BE301" s="208">
        <f>IF(N301="základní",J301,0)</f>
        <v>0</v>
      </c>
      <c r="BF301" s="208">
        <f>IF(N301="snížená",J301,0)</f>
        <v>0</v>
      </c>
      <c r="BG301" s="208">
        <f>IF(N301="zákl. přenesená",J301,0)</f>
        <v>0</v>
      </c>
      <c r="BH301" s="208">
        <f>IF(N301="sníž. přenesená",J301,0)</f>
        <v>0</v>
      </c>
      <c r="BI301" s="208">
        <f>IF(N301="nulová",J301,0)</f>
        <v>0</v>
      </c>
      <c r="BJ301" s="19" t="s">
        <v>86</v>
      </c>
      <c r="BK301" s="208">
        <f>ROUND(I301*H301,2)</f>
        <v>0</v>
      </c>
      <c r="BL301" s="19" t="s">
        <v>127</v>
      </c>
      <c r="BM301" s="207" t="s">
        <v>493</v>
      </c>
    </row>
    <row r="302" spans="2:51" s="12" customFormat="1" ht="10.2">
      <c r="B302" s="209"/>
      <c r="C302" s="210"/>
      <c r="D302" s="211" t="s">
        <v>136</v>
      </c>
      <c r="E302" s="212" t="s">
        <v>1</v>
      </c>
      <c r="F302" s="213" t="s">
        <v>494</v>
      </c>
      <c r="G302" s="210"/>
      <c r="H302" s="214">
        <v>417</v>
      </c>
      <c r="I302" s="215"/>
      <c r="J302" s="210"/>
      <c r="K302" s="210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136</v>
      </c>
      <c r="AU302" s="220" t="s">
        <v>88</v>
      </c>
      <c r="AV302" s="12" t="s">
        <v>88</v>
      </c>
      <c r="AW302" s="12" t="s">
        <v>34</v>
      </c>
      <c r="AX302" s="12" t="s">
        <v>86</v>
      </c>
      <c r="AY302" s="220" t="s">
        <v>128</v>
      </c>
    </row>
    <row r="303" spans="1:65" s="2" customFormat="1" ht="16.5" customHeight="1">
      <c r="A303" s="36"/>
      <c r="B303" s="37"/>
      <c r="C303" s="254" t="s">
        <v>495</v>
      </c>
      <c r="D303" s="254" t="s">
        <v>447</v>
      </c>
      <c r="E303" s="255" t="s">
        <v>496</v>
      </c>
      <c r="F303" s="256" t="s">
        <v>497</v>
      </c>
      <c r="G303" s="257" t="s">
        <v>498</v>
      </c>
      <c r="H303" s="258">
        <v>12.51</v>
      </c>
      <c r="I303" s="259"/>
      <c r="J303" s="260">
        <f>ROUND(I303*H303,2)</f>
        <v>0</v>
      </c>
      <c r="K303" s="256" t="s">
        <v>133</v>
      </c>
      <c r="L303" s="261"/>
      <c r="M303" s="262" t="s">
        <v>1</v>
      </c>
      <c r="N303" s="263" t="s">
        <v>43</v>
      </c>
      <c r="O303" s="73"/>
      <c r="P303" s="205">
        <f>O303*H303</f>
        <v>0</v>
      </c>
      <c r="Q303" s="205">
        <v>0.001</v>
      </c>
      <c r="R303" s="205">
        <f>Q303*H303</f>
        <v>0.01251</v>
      </c>
      <c r="S303" s="205">
        <v>0</v>
      </c>
      <c r="T303" s="20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7" t="s">
        <v>175</v>
      </c>
      <c r="AT303" s="207" t="s">
        <v>447</v>
      </c>
      <c r="AU303" s="207" t="s">
        <v>88</v>
      </c>
      <c r="AY303" s="19" t="s">
        <v>128</v>
      </c>
      <c r="BE303" s="208">
        <f>IF(N303="základní",J303,0)</f>
        <v>0</v>
      </c>
      <c r="BF303" s="208">
        <f>IF(N303="snížená",J303,0)</f>
        <v>0</v>
      </c>
      <c r="BG303" s="208">
        <f>IF(N303="zákl. přenesená",J303,0)</f>
        <v>0</v>
      </c>
      <c r="BH303" s="208">
        <f>IF(N303="sníž. přenesená",J303,0)</f>
        <v>0</v>
      </c>
      <c r="BI303" s="208">
        <f>IF(N303="nulová",J303,0)</f>
        <v>0</v>
      </c>
      <c r="BJ303" s="19" t="s">
        <v>86</v>
      </c>
      <c r="BK303" s="208">
        <f>ROUND(I303*H303,2)</f>
        <v>0</v>
      </c>
      <c r="BL303" s="19" t="s">
        <v>127</v>
      </c>
      <c r="BM303" s="207" t="s">
        <v>499</v>
      </c>
    </row>
    <row r="304" spans="2:51" s="13" customFormat="1" ht="10.2">
      <c r="B304" s="221"/>
      <c r="C304" s="222"/>
      <c r="D304" s="211" t="s">
        <v>136</v>
      </c>
      <c r="E304" s="223" t="s">
        <v>1</v>
      </c>
      <c r="F304" s="224" t="s">
        <v>500</v>
      </c>
      <c r="G304" s="222"/>
      <c r="H304" s="223" t="s">
        <v>1</v>
      </c>
      <c r="I304" s="225"/>
      <c r="J304" s="222"/>
      <c r="K304" s="222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136</v>
      </c>
      <c r="AU304" s="230" t="s">
        <v>88</v>
      </c>
      <c r="AV304" s="13" t="s">
        <v>86</v>
      </c>
      <c r="AW304" s="13" t="s">
        <v>34</v>
      </c>
      <c r="AX304" s="13" t="s">
        <v>78</v>
      </c>
      <c r="AY304" s="230" t="s">
        <v>128</v>
      </c>
    </row>
    <row r="305" spans="2:51" s="12" customFormat="1" ht="10.2">
      <c r="B305" s="209"/>
      <c r="C305" s="210"/>
      <c r="D305" s="211" t="s">
        <v>136</v>
      </c>
      <c r="E305" s="212" t="s">
        <v>1</v>
      </c>
      <c r="F305" s="213" t="s">
        <v>501</v>
      </c>
      <c r="G305" s="210"/>
      <c r="H305" s="214">
        <v>12.51</v>
      </c>
      <c r="I305" s="215"/>
      <c r="J305" s="210"/>
      <c r="K305" s="210"/>
      <c r="L305" s="216"/>
      <c r="M305" s="217"/>
      <c r="N305" s="218"/>
      <c r="O305" s="218"/>
      <c r="P305" s="218"/>
      <c r="Q305" s="218"/>
      <c r="R305" s="218"/>
      <c r="S305" s="218"/>
      <c r="T305" s="219"/>
      <c r="AT305" s="220" t="s">
        <v>136</v>
      </c>
      <c r="AU305" s="220" t="s">
        <v>88</v>
      </c>
      <c r="AV305" s="12" t="s">
        <v>88</v>
      </c>
      <c r="AW305" s="12" t="s">
        <v>34</v>
      </c>
      <c r="AX305" s="12" t="s">
        <v>86</v>
      </c>
      <c r="AY305" s="220" t="s">
        <v>128</v>
      </c>
    </row>
    <row r="306" spans="1:65" s="2" customFormat="1" ht="16.5" customHeight="1">
      <c r="A306" s="36"/>
      <c r="B306" s="37"/>
      <c r="C306" s="196" t="s">
        <v>502</v>
      </c>
      <c r="D306" s="196" t="s">
        <v>129</v>
      </c>
      <c r="E306" s="197" t="s">
        <v>503</v>
      </c>
      <c r="F306" s="198" t="s">
        <v>504</v>
      </c>
      <c r="G306" s="199" t="s">
        <v>220</v>
      </c>
      <c r="H306" s="200">
        <v>491</v>
      </c>
      <c r="I306" s="201"/>
      <c r="J306" s="202">
        <f>ROUND(I306*H306,2)</f>
        <v>0</v>
      </c>
      <c r="K306" s="198" t="s">
        <v>133</v>
      </c>
      <c r="L306" s="41"/>
      <c r="M306" s="203" t="s">
        <v>1</v>
      </c>
      <c r="N306" s="204" t="s">
        <v>43</v>
      </c>
      <c r="O306" s="73"/>
      <c r="P306" s="205">
        <f>O306*H306</f>
        <v>0</v>
      </c>
      <c r="Q306" s="205">
        <v>0</v>
      </c>
      <c r="R306" s="205">
        <f>Q306*H306</f>
        <v>0</v>
      </c>
      <c r="S306" s="205">
        <v>0</v>
      </c>
      <c r="T306" s="206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7" t="s">
        <v>127</v>
      </c>
      <c r="AT306" s="207" t="s">
        <v>129</v>
      </c>
      <c r="AU306" s="207" t="s">
        <v>88</v>
      </c>
      <c r="AY306" s="19" t="s">
        <v>128</v>
      </c>
      <c r="BE306" s="208">
        <f>IF(N306="základní",J306,0)</f>
        <v>0</v>
      </c>
      <c r="BF306" s="208">
        <f>IF(N306="snížená",J306,0)</f>
        <v>0</v>
      </c>
      <c r="BG306" s="208">
        <f>IF(N306="zákl. přenesená",J306,0)</f>
        <v>0</v>
      </c>
      <c r="BH306" s="208">
        <f>IF(N306="sníž. přenesená",J306,0)</f>
        <v>0</v>
      </c>
      <c r="BI306" s="208">
        <f>IF(N306="nulová",J306,0)</f>
        <v>0</v>
      </c>
      <c r="BJ306" s="19" t="s">
        <v>86</v>
      </c>
      <c r="BK306" s="208">
        <f>ROUND(I306*H306,2)</f>
        <v>0</v>
      </c>
      <c r="BL306" s="19" t="s">
        <v>127</v>
      </c>
      <c r="BM306" s="207" t="s">
        <v>505</v>
      </c>
    </row>
    <row r="307" spans="2:51" s="12" customFormat="1" ht="10.2">
      <c r="B307" s="209"/>
      <c r="C307" s="210"/>
      <c r="D307" s="211" t="s">
        <v>136</v>
      </c>
      <c r="E307" s="212" t="s">
        <v>1</v>
      </c>
      <c r="F307" s="213" t="s">
        <v>506</v>
      </c>
      <c r="G307" s="210"/>
      <c r="H307" s="214">
        <v>417</v>
      </c>
      <c r="I307" s="215"/>
      <c r="J307" s="210"/>
      <c r="K307" s="210"/>
      <c r="L307" s="216"/>
      <c r="M307" s="217"/>
      <c r="N307" s="218"/>
      <c r="O307" s="218"/>
      <c r="P307" s="218"/>
      <c r="Q307" s="218"/>
      <c r="R307" s="218"/>
      <c r="S307" s="218"/>
      <c r="T307" s="219"/>
      <c r="AT307" s="220" t="s">
        <v>136</v>
      </c>
      <c r="AU307" s="220" t="s">
        <v>88</v>
      </c>
      <c r="AV307" s="12" t="s">
        <v>88</v>
      </c>
      <c r="AW307" s="12" t="s">
        <v>34</v>
      </c>
      <c r="AX307" s="12" t="s">
        <v>78</v>
      </c>
      <c r="AY307" s="220" t="s">
        <v>128</v>
      </c>
    </row>
    <row r="308" spans="2:51" s="12" customFormat="1" ht="10.2">
      <c r="B308" s="209"/>
      <c r="C308" s="210"/>
      <c r="D308" s="211" t="s">
        <v>136</v>
      </c>
      <c r="E308" s="212" t="s">
        <v>1</v>
      </c>
      <c r="F308" s="213" t="s">
        <v>507</v>
      </c>
      <c r="G308" s="210"/>
      <c r="H308" s="214">
        <v>74</v>
      </c>
      <c r="I308" s="215"/>
      <c r="J308" s="210"/>
      <c r="K308" s="210"/>
      <c r="L308" s="216"/>
      <c r="M308" s="217"/>
      <c r="N308" s="218"/>
      <c r="O308" s="218"/>
      <c r="P308" s="218"/>
      <c r="Q308" s="218"/>
      <c r="R308" s="218"/>
      <c r="S308" s="218"/>
      <c r="T308" s="219"/>
      <c r="AT308" s="220" t="s">
        <v>136</v>
      </c>
      <c r="AU308" s="220" t="s">
        <v>88</v>
      </c>
      <c r="AV308" s="12" t="s">
        <v>88</v>
      </c>
      <c r="AW308" s="12" t="s">
        <v>34</v>
      </c>
      <c r="AX308" s="12" t="s">
        <v>78</v>
      </c>
      <c r="AY308" s="220" t="s">
        <v>128</v>
      </c>
    </row>
    <row r="309" spans="2:51" s="15" customFormat="1" ht="10.2">
      <c r="B309" s="243"/>
      <c r="C309" s="244"/>
      <c r="D309" s="211" t="s">
        <v>136</v>
      </c>
      <c r="E309" s="245" t="s">
        <v>1</v>
      </c>
      <c r="F309" s="246" t="s">
        <v>230</v>
      </c>
      <c r="G309" s="244"/>
      <c r="H309" s="247">
        <v>491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AT309" s="253" t="s">
        <v>136</v>
      </c>
      <c r="AU309" s="253" t="s">
        <v>88</v>
      </c>
      <c r="AV309" s="15" t="s">
        <v>127</v>
      </c>
      <c r="AW309" s="15" t="s">
        <v>34</v>
      </c>
      <c r="AX309" s="15" t="s">
        <v>86</v>
      </c>
      <c r="AY309" s="253" t="s">
        <v>128</v>
      </c>
    </row>
    <row r="310" spans="1:65" s="2" customFormat="1" ht="16.5" customHeight="1">
      <c r="A310" s="36"/>
      <c r="B310" s="37"/>
      <c r="C310" s="196" t="s">
        <v>508</v>
      </c>
      <c r="D310" s="196" t="s">
        <v>129</v>
      </c>
      <c r="E310" s="197" t="s">
        <v>509</v>
      </c>
      <c r="F310" s="198" t="s">
        <v>510</v>
      </c>
      <c r="G310" s="199" t="s">
        <v>220</v>
      </c>
      <c r="H310" s="200">
        <v>6104.5</v>
      </c>
      <c r="I310" s="201"/>
      <c r="J310" s="202">
        <f>ROUND(I310*H310,2)</f>
        <v>0</v>
      </c>
      <c r="K310" s="198" t="s">
        <v>133</v>
      </c>
      <c r="L310" s="41"/>
      <c r="M310" s="203" t="s">
        <v>1</v>
      </c>
      <c r="N310" s="204" t="s">
        <v>43</v>
      </c>
      <c r="O310" s="73"/>
      <c r="P310" s="205">
        <f>O310*H310</f>
        <v>0</v>
      </c>
      <c r="Q310" s="205">
        <v>0</v>
      </c>
      <c r="R310" s="205">
        <f>Q310*H310</f>
        <v>0</v>
      </c>
      <c r="S310" s="205">
        <v>0</v>
      </c>
      <c r="T310" s="20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7" t="s">
        <v>127</v>
      </c>
      <c r="AT310" s="207" t="s">
        <v>129</v>
      </c>
      <c r="AU310" s="207" t="s">
        <v>88</v>
      </c>
      <c r="AY310" s="19" t="s">
        <v>128</v>
      </c>
      <c r="BE310" s="208">
        <f>IF(N310="základní",J310,0)</f>
        <v>0</v>
      </c>
      <c r="BF310" s="208">
        <f>IF(N310="snížená",J310,0)</f>
        <v>0</v>
      </c>
      <c r="BG310" s="208">
        <f>IF(N310="zákl. přenesená",J310,0)</f>
        <v>0</v>
      </c>
      <c r="BH310" s="208">
        <f>IF(N310="sníž. přenesená",J310,0)</f>
        <v>0</v>
      </c>
      <c r="BI310" s="208">
        <f>IF(N310="nulová",J310,0)</f>
        <v>0</v>
      </c>
      <c r="BJ310" s="19" t="s">
        <v>86</v>
      </c>
      <c r="BK310" s="208">
        <f>ROUND(I310*H310,2)</f>
        <v>0</v>
      </c>
      <c r="BL310" s="19" t="s">
        <v>127</v>
      </c>
      <c r="BM310" s="207" t="s">
        <v>511</v>
      </c>
    </row>
    <row r="311" spans="2:51" s="12" customFormat="1" ht="10.2">
      <c r="B311" s="209"/>
      <c r="C311" s="210"/>
      <c r="D311" s="211" t="s">
        <v>136</v>
      </c>
      <c r="E311" s="212" t="s">
        <v>1</v>
      </c>
      <c r="F311" s="213" t="s">
        <v>512</v>
      </c>
      <c r="G311" s="210"/>
      <c r="H311" s="214">
        <v>3247.85</v>
      </c>
      <c r="I311" s="215"/>
      <c r="J311" s="210"/>
      <c r="K311" s="210"/>
      <c r="L311" s="216"/>
      <c r="M311" s="217"/>
      <c r="N311" s="218"/>
      <c r="O311" s="218"/>
      <c r="P311" s="218"/>
      <c r="Q311" s="218"/>
      <c r="R311" s="218"/>
      <c r="S311" s="218"/>
      <c r="T311" s="219"/>
      <c r="AT311" s="220" t="s">
        <v>136</v>
      </c>
      <c r="AU311" s="220" t="s">
        <v>88</v>
      </c>
      <c r="AV311" s="12" t="s">
        <v>88</v>
      </c>
      <c r="AW311" s="12" t="s">
        <v>34</v>
      </c>
      <c r="AX311" s="12" t="s">
        <v>78</v>
      </c>
      <c r="AY311" s="220" t="s">
        <v>128</v>
      </c>
    </row>
    <row r="312" spans="2:51" s="12" customFormat="1" ht="10.2">
      <c r="B312" s="209"/>
      <c r="C312" s="210"/>
      <c r="D312" s="211" t="s">
        <v>136</v>
      </c>
      <c r="E312" s="212" t="s">
        <v>1</v>
      </c>
      <c r="F312" s="213" t="s">
        <v>513</v>
      </c>
      <c r="G312" s="210"/>
      <c r="H312" s="214">
        <v>2690.65</v>
      </c>
      <c r="I312" s="215"/>
      <c r="J312" s="210"/>
      <c r="K312" s="210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136</v>
      </c>
      <c r="AU312" s="220" t="s">
        <v>88</v>
      </c>
      <c r="AV312" s="12" t="s">
        <v>88</v>
      </c>
      <c r="AW312" s="12" t="s">
        <v>34</v>
      </c>
      <c r="AX312" s="12" t="s">
        <v>78</v>
      </c>
      <c r="AY312" s="220" t="s">
        <v>128</v>
      </c>
    </row>
    <row r="313" spans="2:51" s="12" customFormat="1" ht="10.2">
      <c r="B313" s="209"/>
      <c r="C313" s="210"/>
      <c r="D313" s="211" t="s">
        <v>136</v>
      </c>
      <c r="E313" s="212" t="s">
        <v>1</v>
      </c>
      <c r="F313" s="213" t="s">
        <v>514</v>
      </c>
      <c r="G313" s="210"/>
      <c r="H313" s="214">
        <v>166</v>
      </c>
      <c r="I313" s="215"/>
      <c r="J313" s="210"/>
      <c r="K313" s="210"/>
      <c r="L313" s="216"/>
      <c r="M313" s="217"/>
      <c r="N313" s="218"/>
      <c r="O313" s="218"/>
      <c r="P313" s="218"/>
      <c r="Q313" s="218"/>
      <c r="R313" s="218"/>
      <c r="S313" s="218"/>
      <c r="T313" s="219"/>
      <c r="AT313" s="220" t="s">
        <v>136</v>
      </c>
      <c r="AU313" s="220" t="s">
        <v>88</v>
      </c>
      <c r="AV313" s="12" t="s">
        <v>88</v>
      </c>
      <c r="AW313" s="12" t="s">
        <v>34</v>
      </c>
      <c r="AX313" s="12" t="s">
        <v>78</v>
      </c>
      <c r="AY313" s="220" t="s">
        <v>128</v>
      </c>
    </row>
    <row r="314" spans="2:51" s="15" customFormat="1" ht="10.2">
      <c r="B314" s="243"/>
      <c r="C314" s="244"/>
      <c r="D314" s="211" t="s">
        <v>136</v>
      </c>
      <c r="E314" s="245" t="s">
        <v>1</v>
      </c>
      <c r="F314" s="246" t="s">
        <v>230</v>
      </c>
      <c r="G314" s="244"/>
      <c r="H314" s="247">
        <v>6104.5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AT314" s="253" t="s">
        <v>136</v>
      </c>
      <c r="AU314" s="253" t="s">
        <v>88</v>
      </c>
      <c r="AV314" s="15" t="s">
        <v>127</v>
      </c>
      <c r="AW314" s="15" t="s">
        <v>34</v>
      </c>
      <c r="AX314" s="15" t="s">
        <v>86</v>
      </c>
      <c r="AY314" s="253" t="s">
        <v>128</v>
      </c>
    </row>
    <row r="315" spans="1:65" s="2" customFormat="1" ht="16.5" customHeight="1">
      <c r="A315" s="36"/>
      <c r="B315" s="37"/>
      <c r="C315" s="196" t="s">
        <v>515</v>
      </c>
      <c r="D315" s="196" t="s">
        <v>129</v>
      </c>
      <c r="E315" s="197" t="s">
        <v>516</v>
      </c>
      <c r="F315" s="198" t="s">
        <v>517</v>
      </c>
      <c r="G315" s="199" t="s">
        <v>225</v>
      </c>
      <c r="H315" s="200">
        <v>41.7</v>
      </c>
      <c r="I315" s="201"/>
      <c r="J315" s="202">
        <f>ROUND(I315*H315,2)</f>
        <v>0</v>
      </c>
      <c r="K315" s="198" t="s">
        <v>133</v>
      </c>
      <c r="L315" s="41"/>
      <c r="M315" s="203" t="s">
        <v>1</v>
      </c>
      <c r="N315" s="204" t="s">
        <v>43</v>
      </c>
      <c r="O315" s="73"/>
      <c r="P315" s="205">
        <f>O315*H315</f>
        <v>0</v>
      </c>
      <c r="Q315" s="205">
        <v>0</v>
      </c>
      <c r="R315" s="205">
        <f>Q315*H315</f>
        <v>0</v>
      </c>
      <c r="S315" s="205">
        <v>0</v>
      </c>
      <c r="T315" s="206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7" t="s">
        <v>127</v>
      </c>
      <c r="AT315" s="207" t="s">
        <v>129</v>
      </c>
      <c r="AU315" s="207" t="s">
        <v>88</v>
      </c>
      <c r="AY315" s="19" t="s">
        <v>128</v>
      </c>
      <c r="BE315" s="208">
        <f>IF(N315="základní",J315,0)</f>
        <v>0</v>
      </c>
      <c r="BF315" s="208">
        <f>IF(N315="snížená",J315,0)</f>
        <v>0</v>
      </c>
      <c r="BG315" s="208">
        <f>IF(N315="zákl. přenesená",J315,0)</f>
        <v>0</v>
      </c>
      <c r="BH315" s="208">
        <f>IF(N315="sníž. přenesená",J315,0)</f>
        <v>0</v>
      </c>
      <c r="BI315" s="208">
        <f>IF(N315="nulová",J315,0)</f>
        <v>0</v>
      </c>
      <c r="BJ315" s="19" t="s">
        <v>86</v>
      </c>
      <c r="BK315" s="208">
        <f>ROUND(I315*H315,2)</f>
        <v>0</v>
      </c>
      <c r="BL315" s="19" t="s">
        <v>127</v>
      </c>
      <c r="BM315" s="207" t="s">
        <v>518</v>
      </c>
    </row>
    <row r="316" spans="2:51" s="13" customFormat="1" ht="10.2">
      <c r="B316" s="221"/>
      <c r="C316" s="222"/>
      <c r="D316" s="211" t="s">
        <v>136</v>
      </c>
      <c r="E316" s="223" t="s">
        <v>1</v>
      </c>
      <c r="F316" s="224" t="s">
        <v>519</v>
      </c>
      <c r="G316" s="222"/>
      <c r="H316" s="223" t="s">
        <v>1</v>
      </c>
      <c r="I316" s="225"/>
      <c r="J316" s="222"/>
      <c r="K316" s="222"/>
      <c r="L316" s="226"/>
      <c r="M316" s="227"/>
      <c r="N316" s="228"/>
      <c r="O316" s="228"/>
      <c r="P316" s="228"/>
      <c r="Q316" s="228"/>
      <c r="R316" s="228"/>
      <c r="S316" s="228"/>
      <c r="T316" s="229"/>
      <c r="AT316" s="230" t="s">
        <v>136</v>
      </c>
      <c r="AU316" s="230" t="s">
        <v>88</v>
      </c>
      <c r="AV316" s="13" t="s">
        <v>86</v>
      </c>
      <c r="AW316" s="13" t="s">
        <v>34</v>
      </c>
      <c r="AX316" s="13" t="s">
        <v>78</v>
      </c>
      <c r="AY316" s="230" t="s">
        <v>128</v>
      </c>
    </row>
    <row r="317" spans="2:51" s="12" customFormat="1" ht="10.2">
      <c r="B317" s="209"/>
      <c r="C317" s="210"/>
      <c r="D317" s="211" t="s">
        <v>136</v>
      </c>
      <c r="E317" s="212" t="s">
        <v>1</v>
      </c>
      <c r="F317" s="213" t="s">
        <v>520</v>
      </c>
      <c r="G317" s="210"/>
      <c r="H317" s="214">
        <v>41.7</v>
      </c>
      <c r="I317" s="215"/>
      <c r="J317" s="210"/>
      <c r="K317" s="210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136</v>
      </c>
      <c r="AU317" s="220" t="s">
        <v>88</v>
      </c>
      <c r="AV317" s="12" t="s">
        <v>88</v>
      </c>
      <c r="AW317" s="12" t="s">
        <v>34</v>
      </c>
      <c r="AX317" s="12" t="s">
        <v>86</v>
      </c>
      <c r="AY317" s="220" t="s">
        <v>128</v>
      </c>
    </row>
    <row r="318" spans="2:63" s="11" customFormat="1" ht="22.8" customHeight="1">
      <c r="B318" s="182"/>
      <c r="C318" s="183"/>
      <c r="D318" s="184" t="s">
        <v>77</v>
      </c>
      <c r="E318" s="241" t="s">
        <v>88</v>
      </c>
      <c r="F318" s="241" t="s">
        <v>521</v>
      </c>
      <c r="G318" s="183"/>
      <c r="H318" s="183"/>
      <c r="I318" s="186"/>
      <c r="J318" s="242">
        <f>BK318</f>
        <v>0</v>
      </c>
      <c r="K318" s="183"/>
      <c r="L318" s="188"/>
      <c r="M318" s="189"/>
      <c r="N318" s="190"/>
      <c r="O318" s="190"/>
      <c r="P318" s="191">
        <f>SUM(P319:P324)</f>
        <v>0</v>
      </c>
      <c r="Q318" s="190"/>
      <c r="R318" s="191">
        <f>SUM(R319:R324)</f>
        <v>91.537368</v>
      </c>
      <c r="S318" s="190"/>
      <c r="T318" s="192">
        <f>SUM(T319:T324)</f>
        <v>0</v>
      </c>
      <c r="AR318" s="193" t="s">
        <v>86</v>
      </c>
      <c r="AT318" s="194" t="s">
        <v>77</v>
      </c>
      <c r="AU318" s="194" t="s">
        <v>86</v>
      </c>
      <c r="AY318" s="193" t="s">
        <v>128</v>
      </c>
      <c r="BK318" s="195">
        <f>SUM(BK319:BK324)</f>
        <v>0</v>
      </c>
    </row>
    <row r="319" spans="1:65" s="2" customFormat="1" ht="21.75" customHeight="1">
      <c r="A319" s="36"/>
      <c r="B319" s="37"/>
      <c r="C319" s="196" t="s">
        <v>522</v>
      </c>
      <c r="D319" s="196" t="s">
        <v>129</v>
      </c>
      <c r="E319" s="197" t="s">
        <v>523</v>
      </c>
      <c r="F319" s="198" t="s">
        <v>524</v>
      </c>
      <c r="G319" s="199" t="s">
        <v>225</v>
      </c>
      <c r="H319" s="200">
        <v>44.72</v>
      </c>
      <c r="I319" s="201"/>
      <c r="J319" s="202">
        <f>ROUND(I319*H319,2)</f>
        <v>0</v>
      </c>
      <c r="K319" s="198" t="s">
        <v>133</v>
      </c>
      <c r="L319" s="41"/>
      <c r="M319" s="203" t="s">
        <v>1</v>
      </c>
      <c r="N319" s="204" t="s">
        <v>43</v>
      </c>
      <c r="O319" s="73"/>
      <c r="P319" s="205">
        <f>O319*H319</f>
        <v>0</v>
      </c>
      <c r="Q319" s="205">
        <v>0</v>
      </c>
      <c r="R319" s="205">
        <f>Q319*H319</f>
        <v>0</v>
      </c>
      <c r="S319" s="205">
        <v>0</v>
      </c>
      <c r="T319" s="206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07" t="s">
        <v>127</v>
      </c>
      <c r="AT319" s="207" t="s">
        <v>129</v>
      </c>
      <c r="AU319" s="207" t="s">
        <v>88</v>
      </c>
      <c r="AY319" s="19" t="s">
        <v>128</v>
      </c>
      <c r="BE319" s="208">
        <f>IF(N319="základní",J319,0)</f>
        <v>0</v>
      </c>
      <c r="BF319" s="208">
        <f>IF(N319="snížená",J319,0)</f>
        <v>0</v>
      </c>
      <c r="BG319" s="208">
        <f>IF(N319="zákl. přenesená",J319,0)</f>
        <v>0</v>
      </c>
      <c r="BH319" s="208">
        <f>IF(N319="sníž. přenesená",J319,0)</f>
        <v>0</v>
      </c>
      <c r="BI319" s="208">
        <f>IF(N319="nulová",J319,0)</f>
        <v>0</v>
      </c>
      <c r="BJ319" s="19" t="s">
        <v>86</v>
      </c>
      <c r="BK319" s="208">
        <f>ROUND(I319*H319,2)</f>
        <v>0</v>
      </c>
      <c r="BL319" s="19" t="s">
        <v>127</v>
      </c>
      <c r="BM319" s="207" t="s">
        <v>525</v>
      </c>
    </row>
    <row r="320" spans="2:51" s="13" customFormat="1" ht="10.2">
      <c r="B320" s="221"/>
      <c r="C320" s="222"/>
      <c r="D320" s="211" t="s">
        <v>136</v>
      </c>
      <c r="E320" s="223" t="s">
        <v>1</v>
      </c>
      <c r="F320" s="224" t="s">
        <v>526</v>
      </c>
      <c r="G320" s="222"/>
      <c r="H320" s="223" t="s">
        <v>1</v>
      </c>
      <c r="I320" s="225"/>
      <c r="J320" s="222"/>
      <c r="K320" s="222"/>
      <c r="L320" s="226"/>
      <c r="M320" s="227"/>
      <c r="N320" s="228"/>
      <c r="O320" s="228"/>
      <c r="P320" s="228"/>
      <c r="Q320" s="228"/>
      <c r="R320" s="228"/>
      <c r="S320" s="228"/>
      <c r="T320" s="229"/>
      <c r="AT320" s="230" t="s">
        <v>136</v>
      </c>
      <c r="AU320" s="230" t="s">
        <v>88</v>
      </c>
      <c r="AV320" s="13" t="s">
        <v>86</v>
      </c>
      <c r="AW320" s="13" t="s">
        <v>34</v>
      </c>
      <c r="AX320" s="13" t="s">
        <v>78</v>
      </c>
      <c r="AY320" s="230" t="s">
        <v>128</v>
      </c>
    </row>
    <row r="321" spans="2:51" s="13" customFormat="1" ht="10.2">
      <c r="B321" s="221"/>
      <c r="C321" s="222"/>
      <c r="D321" s="211" t="s">
        <v>136</v>
      </c>
      <c r="E321" s="223" t="s">
        <v>1</v>
      </c>
      <c r="F321" s="224" t="s">
        <v>527</v>
      </c>
      <c r="G321" s="222"/>
      <c r="H321" s="223" t="s">
        <v>1</v>
      </c>
      <c r="I321" s="225"/>
      <c r="J321" s="222"/>
      <c r="K321" s="222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136</v>
      </c>
      <c r="AU321" s="230" t="s">
        <v>88</v>
      </c>
      <c r="AV321" s="13" t="s">
        <v>86</v>
      </c>
      <c r="AW321" s="13" t="s">
        <v>34</v>
      </c>
      <c r="AX321" s="13" t="s">
        <v>78</v>
      </c>
      <c r="AY321" s="230" t="s">
        <v>128</v>
      </c>
    </row>
    <row r="322" spans="2:51" s="12" customFormat="1" ht="10.2">
      <c r="B322" s="209"/>
      <c r="C322" s="210"/>
      <c r="D322" s="211" t="s">
        <v>136</v>
      </c>
      <c r="E322" s="212" t="s">
        <v>1</v>
      </c>
      <c r="F322" s="213" t="s">
        <v>528</v>
      </c>
      <c r="G322" s="210"/>
      <c r="H322" s="214">
        <v>44.72</v>
      </c>
      <c r="I322" s="215"/>
      <c r="J322" s="210"/>
      <c r="K322" s="210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136</v>
      </c>
      <c r="AU322" s="220" t="s">
        <v>88</v>
      </c>
      <c r="AV322" s="12" t="s">
        <v>88</v>
      </c>
      <c r="AW322" s="12" t="s">
        <v>34</v>
      </c>
      <c r="AX322" s="12" t="s">
        <v>86</v>
      </c>
      <c r="AY322" s="220" t="s">
        <v>128</v>
      </c>
    </row>
    <row r="323" spans="1:65" s="2" customFormat="1" ht="21.75" customHeight="1">
      <c r="A323" s="36"/>
      <c r="B323" s="37"/>
      <c r="C323" s="196" t="s">
        <v>529</v>
      </c>
      <c r="D323" s="196" t="s">
        <v>129</v>
      </c>
      <c r="E323" s="197" t="s">
        <v>530</v>
      </c>
      <c r="F323" s="198" t="s">
        <v>531</v>
      </c>
      <c r="G323" s="199" t="s">
        <v>306</v>
      </c>
      <c r="H323" s="200">
        <v>447.2</v>
      </c>
      <c r="I323" s="201"/>
      <c r="J323" s="202">
        <f>ROUND(I323*H323,2)</f>
        <v>0</v>
      </c>
      <c r="K323" s="198" t="s">
        <v>133</v>
      </c>
      <c r="L323" s="41"/>
      <c r="M323" s="203" t="s">
        <v>1</v>
      </c>
      <c r="N323" s="204" t="s">
        <v>43</v>
      </c>
      <c r="O323" s="73"/>
      <c r="P323" s="205">
        <f>O323*H323</f>
        <v>0</v>
      </c>
      <c r="Q323" s="205">
        <v>0.20469</v>
      </c>
      <c r="R323" s="205">
        <f>Q323*H323</f>
        <v>91.537368</v>
      </c>
      <c r="S323" s="205">
        <v>0</v>
      </c>
      <c r="T323" s="206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07" t="s">
        <v>127</v>
      </c>
      <c r="AT323" s="207" t="s">
        <v>129</v>
      </c>
      <c r="AU323" s="207" t="s">
        <v>88</v>
      </c>
      <c r="AY323" s="19" t="s">
        <v>128</v>
      </c>
      <c r="BE323" s="208">
        <f>IF(N323="základní",J323,0)</f>
        <v>0</v>
      </c>
      <c r="BF323" s="208">
        <f>IF(N323="snížená",J323,0)</f>
        <v>0</v>
      </c>
      <c r="BG323" s="208">
        <f>IF(N323="zákl. přenesená",J323,0)</f>
        <v>0</v>
      </c>
      <c r="BH323" s="208">
        <f>IF(N323="sníž. přenesená",J323,0)</f>
        <v>0</v>
      </c>
      <c r="BI323" s="208">
        <f>IF(N323="nulová",J323,0)</f>
        <v>0</v>
      </c>
      <c r="BJ323" s="19" t="s">
        <v>86</v>
      </c>
      <c r="BK323" s="208">
        <f>ROUND(I323*H323,2)</f>
        <v>0</v>
      </c>
      <c r="BL323" s="19" t="s">
        <v>127</v>
      </c>
      <c r="BM323" s="207" t="s">
        <v>532</v>
      </c>
    </row>
    <row r="324" spans="2:51" s="12" customFormat="1" ht="10.2">
      <c r="B324" s="209"/>
      <c r="C324" s="210"/>
      <c r="D324" s="211" t="s">
        <v>136</v>
      </c>
      <c r="E324" s="212" t="s">
        <v>1</v>
      </c>
      <c r="F324" s="213" t="s">
        <v>533</v>
      </c>
      <c r="G324" s="210"/>
      <c r="H324" s="214">
        <v>447.2</v>
      </c>
      <c r="I324" s="215"/>
      <c r="J324" s="210"/>
      <c r="K324" s="210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136</v>
      </c>
      <c r="AU324" s="220" t="s">
        <v>88</v>
      </c>
      <c r="AV324" s="12" t="s">
        <v>88</v>
      </c>
      <c r="AW324" s="12" t="s">
        <v>34</v>
      </c>
      <c r="AX324" s="12" t="s">
        <v>86</v>
      </c>
      <c r="AY324" s="220" t="s">
        <v>128</v>
      </c>
    </row>
    <row r="325" spans="2:63" s="11" customFormat="1" ht="22.8" customHeight="1">
      <c r="B325" s="182"/>
      <c r="C325" s="183"/>
      <c r="D325" s="184" t="s">
        <v>77</v>
      </c>
      <c r="E325" s="241" t="s">
        <v>144</v>
      </c>
      <c r="F325" s="241" t="s">
        <v>534</v>
      </c>
      <c r="G325" s="183"/>
      <c r="H325" s="183"/>
      <c r="I325" s="186"/>
      <c r="J325" s="242">
        <f>BK325</f>
        <v>0</v>
      </c>
      <c r="K325" s="183"/>
      <c r="L325" s="188"/>
      <c r="M325" s="189"/>
      <c r="N325" s="190"/>
      <c r="O325" s="190"/>
      <c r="P325" s="191">
        <f>SUM(P326:P329)</f>
        <v>0</v>
      </c>
      <c r="Q325" s="190"/>
      <c r="R325" s="191">
        <f>SUM(R326:R329)</f>
        <v>1.5594450000000002</v>
      </c>
      <c r="S325" s="190"/>
      <c r="T325" s="192">
        <f>SUM(T326:T329)</f>
        <v>0</v>
      </c>
      <c r="AR325" s="193" t="s">
        <v>86</v>
      </c>
      <c r="AT325" s="194" t="s">
        <v>77</v>
      </c>
      <c r="AU325" s="194" t="s">
        <v>86</v>
      </c>
      <c r="AY325" s="193" t="s">
        <v>128</v>
      </c>
      <c r="BK325" s="195">
        <f>SUM(BK326:BK329)</f>
        <v>0</v>
      </c>
    </row>
    <row r="326" spans="1:65" s="2" customFormat="1" ht="16.5" customHeight="1">
      <c r="A326" s="36"/>
      <c r="B326" s="37"/>
      <c r="C326" s="196" t="s">
        <v>535</v>
      </c>
      <c r="D326" s="196" t="s">
        <v>129</v>
      </c>
      <c r="E326" s="197" t="s">
        <v>536</v>
      </c>
      <c r="F326" s="198" t="s">
        <v>537</v>
      </c>
      <c r="G326" s="199" t="s">
        <v>306</v>
      </c>
      <c r="H326" s="200">
        <v>3.5</v>
      </c>
      <c r="I326" s="201"/>
      <c r="J326" s="202">
        <f>ROUND(I326*H326,2)</f>
        <v>0</v>
      </c>
      <c r="K326" s="198" t="s">
        <v>133</v>
      </c>
      <c r="L326" s="41"/>
      <c r="M326" s="203" t="s">
        <v>1</v>
      </c>
      <c r="N326" s="204" t="s">
        <v>43</v>
      </c>
      <c r="O326" s="73"/>
      <c r="P326" s="205">
        <f>O326*H326</f>
        <v>0</v>
      </c>
      <c r="Q326" s="205">
        <v>0.24127</v>
      </c>
      <c r="R326" s="205">
        <f>Q326*H326</f>
        <v>0.844445</v>
      </c>
      <c r="S326" s="205">
        <v>0</v>
      </c>
      <c r="T326" s="206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07" t="s">
        <v>127</v>
      </c>
      <c r="AT326" s="207" t="s">
        <v>129</v>
      </c>
      <c r="AU326" s="207" t="s">
        <v>88</v>
      </c>
      <c r="AY326" s="19" t="s">
        <v>128</v>
      </c>
      <c r="BE326" s="208">
        <f>IF(N326="základní",J326,0)</f>
        <v>0</v>
      </c>
      <c r="BF326" s="208">
        <f>IF(N326="snížená",J326,0)</f>
        <v>0</v>
      </c>
      <c r="BG326" s="208">
        <f>IF(N326="zákl. přenesená",J326,0)</f>
        <v>0</v>
      </c>
      <c r="BH326" s="208">
        <f>IF(N326="sníž. přenesená",J326,0)</f>
        <v>0</v>
      </c>
      <c r="BI326" s="208">
        <f>IF(N326="nulová",J326,0)</f>
        <v>0</v>
      </c>
      <c r="BJ326" s="19" t="s">
        <v>86</v>
      </c>
      <c r="BK326" s="208">
        <f>ROUND(I326*H326,2)</f>
        <v>0</v>
      </c>
      <c r="BL326" s="19" t="s">
        <v>127</v>
      </c>
      <c r="BM326" s="207" t="s">
        <v>538</v>
      </c>
    </row>
    <row r="327" spans="2:51" s="12" customFormat="1" ht="10.2">
      <c r="B327" s="209"/>
      <c r="C327" s="210"/>
      <c r="D327" s="211" t="s">
        <v>136</v>
      </c>
      <c r="E327" s="212" t="s">
        <v>1</v>
      </c>
      <c r="F327" s="213" t="s">
        <v>539</v>
      </c>
      <c r="G327" s="210"/>
      <c r="H327" s="214">
        <v>3.5</v>
      </c>
      <c r="I327" s="215"/>
      <c r="J327" s="210"/>
      <c r="K327" s="210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136</v>
      </c>
      <c r="AU327" s="220" t="s">
        <v>88</v>
      </c>
      <c r="AV327" s="12" t="s">
        <v>88</v>
      </c>
      <c r="AW327" s="12" t="s">
        <v>34</v>
      </c>
      <c r="AX327" s="12" t="s">
        <v>86</v>
      </c>
      <c r="AY327" s="220" t="s">
        <v>128</v>
      </c>
    </row>
    <row r="328" spans="1:65" s="2" customFormat="1" ht="16.5" customHeight="1">
      <c r="A328" s="36"/>
      <c r="B328" s="37"/>
      <c r="C328" s="254" t="s">
        <v>540</v>
      </c>
      <c r="D328" s="254" t="s">
        <v>447</v>
      </c>
      <c r="E328" s="255" t="s">
        <v>541</v>
      </c>
      <c r="F328" s="256" t="s">
        <v>542</v>
      </c>
      <c r="G328" s="257" t="s">
        <v>233</v>
      </c>
      <c r="H328" s="258">
        <v>22</v>
      </c>
      <c r="I328" s="259"/>
      <c r="J328" s="260">
        <f>ROUND(I328*H328,2)</f>
        <v>0</v>
      </c>
      <c r="K328" s="256" t="s">
        <v>133</v>
      </c>
      <c r="L328" s="261"/>
      <c r="M328" s="262" t="s">
        <v>1</v>
      </c>
      <c r="N328" s="263" t="s">
        <v>43</v>
      </c>
      <c r="O328" s="73"/>
      <c r="P328" s="205">
        <f>O328*H328</f>
        <v>0</v>
      </c>
      <c r="Q328" s="205">
        <v>0.0325</v>
      </c>
      <c r="R328" s="205">
        <f>Q328*H328</f>
        <v>0.7150000000000001</v>
      </c>
      <c r="S328" s="205">
        <v>0</v>
      </c>
      <c r="T328" s="206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07" t="s">
        <v>175</v>
      </c>
      <c r="AT328" s="207" t="s">
        <v>447</v>
      </c>
      <c r="AU328" s="207" t="s">
        <v>88</v>
      </c>
      <c r="AY328" s="19" t="s">
        <v>128</v>
      </c>
      <c r="BE328" s="208">
        <f>IF(N328="základní",J328,0)</f>
        <v>0</v>
      </c>
      <c r="BF328" s="208">
        <f>IF(N328="snížená",J328,0)</f>
        <v>0</v>
      </c>
      <c r="BG328" s="208">
        <f>IF(N328="zákl. přenesená",J328,0)</f>
        <v>0</v>
      </c>
      <c r="BH328" s="208">
        <f>IF(N328="sníž. přenesená",J328,0)</f>
        <v>0</v>
      </c>
      <c r="BI328" s="208">
        <f>IF(N328="nulová",J328,0)</f>
        <v>0</v>
      </c>
      <c r="BJ328" s="19" t="s">
        <v>86</v>
      </c>
      <c r="BK328" s="208">
        <f>ROUND(I328*H328,2)</f>
        <v>0</v>
      </c>
      <c r="BL328" s="19" t="s">
        <v>127</v>
      </c>
      <c r="BM328" s="207" t="s">
        <v>543</v>
      </c>
    </row>
    <row r="329" spans="2:51" s="12" customFormat="1" ht="10.2">
      <c r="B329" s="209"/>
      <c r="C329" s="210"/>
      <c r="D329" s="211" t="s">
        <v>136</v>
      </c>
      <c r="E329" s="212" t="s">
        <v>1</v>
      </c>
      <c r="F329" s="213" t="s">
        <v>544</v>
      </c>
      <c r="G329" s="210"/>
      <c r="H329" s="214">
        <v>22</v>
      </c>
      <c r="I329" s="215"/>
      <c r="J329" s="210"/>
      <c r="K329" s="210"/>
      <c r="L329" s="216"/>
      <c r="M329" s="217"/>
      <c r="N329" s="218"/>
      <c r="O329" s="218"/>
      <c r="P329" s="218"/>
      <c r="Q329" s="218"/>
      <c r="R329" s="218"/>
      <c r="S329" s="218"/>
      <c r="T329" s="219"/>
      <c r="AT329" s="220" t="s">
        <v>136</v>
      </c>
      <c r="AU329" s="220" t="s">
        <v>88</v>
      </c>
      <c r="AV329" s="12" t="s">
        <v>88</v>
      </c>
      <c r="AW329" s="12" t="s">
        <v>34</v>
      </c>
      <c r="AX329" s="12" t="s">
        <v>86</v>
      </c>
      <c r="AY329" s="220" t="s">
        <v>128</v>
      </c>
    </row>
    <row r="330" spans="2:63" s="11" customFormat="1" ht="22.8" customHeight="1">
      <c r="B330" s="182"/>
      <c r="C330" s="183"/>
      <c r="D330" s="184" t="s">
        <v>77</v>
      </c>
      <c r="E330" s="241" t="s">
        <v>127</v>
      </c>
      <c r="F330" s="241" t="s">
        <v>545</v>
      </c>
      <c r="G330" s="183"/>
      <c r="H330" s="183"/>
      <c r="I330" s="186"/>
      <c r="J330" s="242">
        <f>BK330</f>
        <v>0</v>
      </c>
      <c r="K330" s="183"/>
      <c r="L330" s="188"/>
      <c r="M330" s="189"/>
      <c r="N330" s="190"/>
      <c r="O330" s="190"/>
      <c r="P330" s="191">
        <f>SUM(P331:P342)</f>
        <v>0</v>
      </c>
      <c r="Q330" s="190"/>
      <c r="R330" s="191">
        <f>SUM(R331:R342)</f>
        <v>14.81788828</v>
      </c>
      <c r="S330" s="190"/>
      <c r="T330" s="192">
        <f>SUM(T331:T342)</f>
        <v>0</v>
      </c>
      <c r="AR330" s="193" t="s">
        <v>86</v>
      </c>
      <c r="AT330" s="194" t="s">
        <v>77</v>
      </c>
      <c r="AU330" s="194" t="s">
        <v>86</v>
      </c>
      <c r="AY330" s="193" t="s">
        <v>128</v>
      </c>
      <c r="BK330" s="195">
        <f>SUM(BK331:BK342)</f>
        <v>0</v>
      </c>
    </row>
    <row r="331" spans="1:65" s="2" customFormat="1" ht="16.5" customHeight="1">
      <c r="A331" s="36"/>
      <c r="B331" s="37"/>
      <c r="C331" s="196" t="s">
        <v>546</v>
      </c>
      <c r="D331" s="196" t="s">
        <v>129</v>
      </c>
      <c r="E331" s="197" t="s">
        <v>547</v>
      </c>
      <c r="F331" s="198" t="s">
        <v>548</v>
      </c>
      <c r="G331" s="199" t="s">
        <v>220</v>
      </c>
      <c r="H331" s="200">
        <v>1.5</v>
      </c>
      <c r="I331" s="201"/>
      <c r="J331" s="202">
        <f>ROUND(I331*H331,2)</f>
        <v>0</v>
      </c>
      <c r="K331" s="198" t="s">
        <v>133</v>
      </c>
      <c r="L331" s="41"/>
      <c r="M331" s="203" t="s">
        <v>1</v>
      </c>
      <c r="N331" s="204" t="s">
        <v>43</v>
      </c>
      <c r="O331" s="73"/>
      <c r="P331" s="205">
        <f>O331*H331</f>
        <v>0</v>
      </c>
      <c r="Q331" s="205">
        <v>0</v>
      </c>
      <c r="R331" s="205">
        <f>Q331*H331</f>
        <v>0</v>
      </c>
      <c r="S331" s="205">
        <v>0</v>
      </c>
      <c r="T331" s="206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07" t="s">
        <v>127</v>
      </c>
      <c r="AT331" s="207" t="s">
        <v>129</v>
      </c>
      <c r="AU331" s="207" t="s">
        <v>88</v>
      </c>
      <c r="AY331" s="19" t="s">
        <v>128</v>
      </c>
      <c r="BE331" s="208">
        <f>IF(N331="základní",J331,0)</f>
        <v>0</v>
      </c>
      <c r="BF331" s="208">
        <f>IF(N331="snížená",J331,0)</f>
        <v>0</v>
      </c>
      <c r="BG331" s="208">
        <f>IF(N331="zákl. přenesená",J331,0)</f>
        <v>0</v>
      </c>
      <c r="BH331" s="208">
        <f>IF(N331="sníž. přenesená",J331,0)</f>
        <v>0</v>
      </c>
      <c r="BI331" s="208">
        <f>IF(N331="nulová",J331,0)</f>
        <v>0</v>
      </c>
      <c r="BJ331" s="19" t="s">
        <v>86</v>
      </c>
      <c r="BK331" s="208">
        <f>ROUND(I331*H331,2)</f>
        <v>0</v>
      </c>
      <c r="BL331" s="19" t="s">
        <v>127</v>
      </c>
      <c r="BM331" s="207" t="s">
        <v>549</v>
      </c>
    </row>
    <row r="332" spans="2:51" s="12" customFormat="1" ht="10.2">
      <c r="B332" s="209"/>
      <c r="C332" s="210"/>
      <c r="D332" s="211" t="s">
        <v>136</v>
      </c>
      <c r="E332" s="212" t="s">
        <v>1</v>
      </c>
      <c r="F332" s="213" t="s">
        <v>550</v>
      </c>
      <c r="G332" s="210"/>
      <c r="H332" s="214">
        <v>1.5</v>
      </c>
      <c r="I332" s="215"/>
      <c r="J332" s="210"/>
      <c r="K332" s="210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136</v>
      </c>
      <c r="AU332" s="220" t="s">
        <v>88</v>
      </c>
      <c r="AV332" s="12" t="s">
        <v>88</v>
      </c>
      <c r="AW332" s="12" t="s">
        <v>34</v>
      </c>
      <c r="AX332" s="12" t="s">
        <v>86</v>
      </c>
      <c r="AY332" s="220" t="s">
        <v>128</v>
      </c>
    </row>
    <row r="333" spans="1:65" s="2" customFormat="1" ht="16.5" customHeight="1">
      <c r="A333" s="36"/>
      <c r="B333" s="37"/>
      <c r="C333" s="196" t="s">
        <v>551</v>
      </c>
      <c r="D333" s="196" t="s">
        <v>129</v>
      </c>
      <c r="E333" s="197" t="s">
        <v>552</v>
      </c>
      <c r="F333" s="198" t="s">
        <v>553</v>
      </c>
      <c r="G333" s="199" t="s">
        <v>225</v>
      </c>
      <c r="H333" s="200">
        <v>6.264</v>
      </c>
      <c r="I333" s="201"/>
      <c r="J333" s="202">
        <f>ROUND(I333*H333,2)</f>
        <v>0</v>
      </c>
      <c r="K333" s="198" t="s">
        <v>133</v>
      </c>
      <c r="L333" s="41"/>
      <c r="M333" s="203" t="s">
        <v>1</v>
      </c>
      <c r="N333" s="204" t="s">
        <v>43</v>
      </c>
      <c r="O333" s="73"/>
      <c r="P333" s="205">
        <f>O333*H333</f>
        <v>0</v>
      </c>
      <c r="Q333" s="205">
        <v>1.89077</v>
      </c>
      <c r="R333" s="205">
        <f>Q333*H333</f>
        <v>11.84378328</v>
      </c>
      <c r="S333" s="205">
        <v>0</v>
      </c>
      <c r="T333" s="206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07" t="s">
        <v>127</v>
      </c>
      <c r="AT333" s="207" t="s">
        <v>129</v>
      </c>
      <c r="AU333" s="207" t="s">
        <v>88</v>
      </c>
      <c r="AY333" s="19" t="s">
        <v>128</v>
      </c>
      <c r="BE333" s="208">
        <f>IF(N333="základní",J333,0)</f>
        <v>0</v>
      </c>
      <c r="BF333" s="208">
        <f>IF(N333="snížená",J333,0)</f>
        <v>0</v>
      </c>
      <c r="BG333" s="208">
        <f>IF(N333="zákl. přenesená",J333,0)</f>
        <v>0</v>
      </c>
      <c r="BH333" s="208">
        <f>IF(N333="sníž. přenesená",J333,0)</f>
        <v>0</v>
      </c>
      <c r="BI333" s="208">
        <f>IF(N333="nulová",J333,0)</f>
        <v>0</v>
      </c>
      <c r="BJ333" s="19" t="s">
        <v>86</v>
      </c>
      <c r="BK333" s="208">
        <f>ROUND(I333*H333,2)</f>
        <v>0</v>
      </c>
      <c r="BL333" s="19" t="s">
        <v>127</v>
      </c>
      <c r="BM333" s="207" t="s">
        <v>554</v>
      </c>
    </row>
    <row r="334" spans="2:51" s="13" customFormat="1" ht="10.2">
      <c r="B334" s="221"/>
      <c r="C334" s="222"/>
      <c r="D334" s="211" t="s">
        <v>136</v>
      </c>
      <c r="E334" s="223" t="s">
        <v>1</v>
      </c>
      <c r="F334" s="224" t="s">
        <v>555</v>
      </c>
      <c r="G334" s="222"/>
      <c r="H334" s="223" t="s">
        <v>1</v>
      </c>
      <c r="I334" s="225"/>
      <c r="J334" s="222"/>
      <c r="K334" s="222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136</v>
      </c>
      <c r="AU334" s="230" t="s">
        <v>88</v>
      </c>
      <c r="AV334" s="13" t="s">
        <v>86</v>
      </c>
      <c r="AW334" s="13" t="s">
        <v>34</v>
      </c>
      <c r="AX334" s="13" t="s">
        <v>78</v>
      </c>
      <c r="AY334" s="230" t="s">
        <v>128</v>
      </c>
    </row>
    <row r="335" spans="2:51" s="12" customFormat="1" ht="10.2">
      <c r="B335" s="209"/>
      <c r="C335" s="210"/>
      <c r="D335" s="211" t="s">
        <v>136</v>
      </c>
      <c r="E335" s="212" t="s">
        <v>1</v>
      </c>
      <c r="F335" s="213" t="s">
        <v>556</v>
      </c>
      <c r="G335" s="210"/>
      <c r="H335" s="214">
        <v>6.264</v>
      </c>
      <c r="I335" s="215"/>
      <c r="J335" s="210"/>
      <c r="K335" s="210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136</v>
      </c>
      <c r="AU335" s="220" t="s">
        <v>88</v>
      </c>
      <c r="AV335" s="12" t="s">
        <v>88</v>
      </c>
      <c r="AW335" s="12" t="s">
        <v>34</v>
      </c>
      <c r="AX335" s="12" t="s">
        <v>86</v>
      </c>
      <c r="AY335" s="220" t="s">
        <v>128</v>
      </c>
    </row>
    <row r="336" spans="1:65" s="2" customFormat="1" ht="16.5" customHeight="1">
      <c r="A336" s="36"/>
      <c r="B336" s="37"/>
      <c r="C336" s="196" t="s">
        <v>557</v>
      </c>
      <c r="D336" s="196" t="s">
        <v>129</v>
      </c>
      <c r="E336" s="197" t="s">
        <v>558</v>
      </c>
      <c r="F336" s="198" t="s">
        <v>559</v>
      </c>
      <c r="G336" s="199" t="s">
        <v>233</v>
      </c>
      <c r="H336" s="200">
        <v>32</v>
      </c>
      <c r="I336" s="201"/>
      <c r="J336" s="202">
        <f>ROUND(I336*H336,2)</f>
        <v>0</v>
      </c>
      <c r="K336" s="198" t="s">
        <v>133</v>
      </c>
      <c r="L336" s="41"/>
      <c r="M336" s="203" t="s">
        <v>1</v>
      </c>
      <c r="N336" s="204" t="s">
        <v>43</v>
      </c>
      <c r="O336" s="73"/>
      <c r="P336" s="205">
        <f>O336*H336</f>
        <v>0</v>
      </c>
      <c r="Q336" s="205">
        <v>0.0066</v>
      </c>
      <c r="R336" s="205">
        <f>Q336*H336</f>
        <v>0.2112</v>
      </c>
      <c r="S336" s="205">
        <v>0</v>
      </c>
      <c r="T336" s="206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07" t="s">
        <v>127</v>
      </c>
      <c r="AT336" s="207" t="s">
        <v>129</v>
      </c>
      <c r="AU336" s="207" t="s">
        <v>88</v>
      </c>
      <c r="AY336" s="19" t="s">
        <v>128</v>
      </c>
      <c r="BE336" s="208">
        <f>IF(N336="základní",J336,0)</f>
        <v>0</v>
      </c>
      <c r="BF336" s="208">
        <f>IF(N336="snížená",J336,0)</f>
        <v>0</v>
      </c>
      <c r="BG336" s="208">
        <f>IF(N336="zákl. přenesená",J336,0)</f>
        <v>0</v>
      </c>
      <c r="BH336" s="208">
        <f>IF(N336="sníž. přenesená",J336,0)</f>
        <v>0</v>
      </c>
      <c r="BI336" s="208">
        <f>IF(N336="nulová",J336,0)</f>
        <v>0</v>
      </c>
      <c r="BJ336" s="19" t="s">
        <v>86</v>
      </c>
      <c r="BK336" s="208">
        <f>ROUND(I336*H336,2)</f>
        <v>0</v>
      </c>
      <c r="BL336" s="19" t="s">
        <v>127</v>
      </c>
      <c r="BM336" s="207" t="s">
        <v>560</v>
      </c>
    </row>
    <row r="337" spans="2:51" s="13" customFormat="1" ht="10.2">
      <c r="B337" s="221"/>
      <c r="C337" s="222"/>
      <c r="D337" s="211" t="s">
        <v>136</v>
      </c>
      <c r="E337" s="223" t="s">
        <v>1</v>
      </c>
      <c r="F337" s="224" t="s">
        <v>561</v>
      </c>
      <c r="G337" s="222"/>
      <c r="H337" s="223" t="s">
        <v>1</v>
      </c>
      <c r="I337" s="225"/>
      <c r="J337" s="222"/>
      <c r="K337" s="222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136</v>
      </c>
      <c r="AU337" s="230" t="s">
        <v>88</v>
      </c>
      <c r="AV337" s="13" t="s">
        <v>86</v>
      </c>
      <c r="AW337" s="13" t="s">
        <v>34</v>
      </c>
      <c r="AX337" s="13" t="s">
        <v>78</v>
      </c>
      <c r="AY337" s="230" t="s">
        <v>128</v>
      </c>
    </row>
    <row r="338" spans="2:51" s="12" customFormat="1" ht="10.2">
      <c r="B338" s="209"/>
      <c r="C338" s="210"/>
      <c r="D338" s="211" t="s">
        <v>136</v>
      </c>
      <c r="E338" s="212" t="s">
        <v>1</v>
      </c>
      <c r="F338" s="213" t="s">
        <v>562</v>
      </c>
      <c r="G338" s="210"/>
      <c r="H338" s="214">
        <v>32</v>
      </c>
      <c r="I338" s="215"/>
      <c r="J338" s="210"/>
      <c r="K338" s="210"/>
      <c r="L338" s="216"/>
      <c r="M338" s="217"/>
      <c r="N338" s="218"/>
      <c r="O338" s="218"/>
      <c r="P338" s="218"/>
      <c r="Q338" s="218"/>
      <c r="R338" s="218"/>
      <c r="S338" s="218"/>
      <c r="T338" s="219"/>
      <c r="AT338" s="220" t="s">
        <v>136</v>
      </c>
      <c r="AU338" s="220" t="s">
        <v>88</v>
      </c>
      <c r="AV338" s="12" t="s">
        <v>88</v>
      </c>
      <c r="AW338" s="12" t="s">
        <v>34</v>
      </c>
      <c r="AX338" s="12" t="s">
        <v>86</v>
      </c>
      <c r="AY338" s="220" t="s">
        <v>128</v>
      </c>
    </row>
    <row r="339" spans="1:65" s="2" customFormat="1" ht="16.5" customHeight="1">
      <c r="A339" s="36"/>
      <c r="B339" s="37"/>
      <c r="C339" s="254" t="s">
        <v>563</v>
      </c>
      <c r="D339" s="254" t="s">
        <v>447</v>
      </c>
      <c r="E339" s="255" t="s">
        <v>564</v>
      </c>
      <c r="F339" s="256" t="s">
        <v>565</v>
      </c>
      <c r="G339" s="257" t="s">
        <v>233</v>
      </c>
      <c r="H339" s="258">
        <v>16</v>
      </c>
      <c r="I339" s="259"/>
      <c r="J339" s="260">
        <f>ROUND(I339*H339,2)</f>
        <v>0</v>
      </c>
      <c r="K339" s="256" t="s">
        <v>133</v>
      </c>
      <c r="L339" s="261"/>
      <c r="M339" s="262" t="s">
        <v>1</v>
      </c>
      <c r="N339" s="263" t="s">
        <v>43</v>
      </c>
      <c r="O339" s="73"/>
      <c r="P339" s="205">
        <f>O339*H339</f>
        <v>0</v>
      </c>
      <c r="Q339" s="205">
        <v>0</v>
      </c>
      <c r="R339" s="205">
        <f>Q339*H339</f>
        <v>0</v>
      </c>
      <c r="S339" s="205">
        <v>0</v>
      </c>
      <c r="T339" s="206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07" t="s">
        <v>175</v>
      </c>
      <c r="AT339" s="207" t="s">
        <v>447</v>
      </c>
      <c r="AU339" s="207" t="s">
        <v>88</v>
      </c>
      <c r="AY339" s="19" t="s">
        <v>128</v>
      </c>
      <c r="BE339" s="208">
        <f>IF(N339="základní",J339,0)</f>
        <v>0</v>
      </c>
      <c r="BF339" s="208">
        <f>IF(N339="snížená",J339,0)</f>
        <v>0</v>
      </c>
      <c r="BG339" s="208">
        <f>IF(N339="zákl. přenesená",J339,0)</f>
        <v>0</v>
      </c>
      <c r="BH339" s="208">
        <f>IF(N339="sníž. přenesená",J339,0)</f>
        <v>0</v>
      </c>
      <c r="BI339" s="208">
        <f>IF(N339="nulová",J339,0)</f>
        <v>0</v>
      </c>
      <c r="BJ339" s="19" t="s">
        <v>86</v>
      </c>
      <c r="BK339" s="208">
        <f>ROUND(I339*H339,2)</f>
        <v>0</v>
      </c>
      <c r="BL339" s="19" t="s">
        <v>127</v>
      </c>
      <c r="BM339" s="207" t="s">
        <v>566</v>
      </c>
    </row>
    <row r="340" spans="1:65" s="2" customFormat="1" ht="16.5" customHeight="1">
      <c r="A340" s="36"/>
      <c r="B340" s="37"/>
      <c r="C340" s="254" t="s">
        <v>567</v>
      </c>
      <c r="D340" s="254" t="s">
        <v>447</v>
      </c>
      <c r="E340" s="255" t="s">
        <v>568</v>
      </c>
      <c r="F340" s="256" t="s">
        <v>569</v>
      </c>
      <c r="G340" s="257" t="s">
        <v>233</v>
      </c>
      <c r="H340" s="258">
        <v>16</v>
      </c>
      <c r="I340" s="259"/>
      <c r="J340" s="260">
        <f>ROUND(I340*H340,2)</f>
        <v>0</v>
      </c>
      <c r="K340" s="256" t="s">
        <v>133</v>
      </c>
      <c r="L340" s="261"/>
      <c r="M340" s="262" t="s">
        <v>1</v>
      </c>
      <c r="N340" s="263" t="s">
        <v>43</v>
      </c>
      <c r="O340" s="73"/>
      <c r="P340" s="205">
        <f>O340*H340</f>
        <v>0</v>
      </c>
      <c r="Q340" s="205">
        <v>0.103</v>
      </c>
      <c r="R340" s="205">
        <f>Q340*H340</f>
        <v>1.648</v>
      </c>
      <c r="S340" s="205">
        <v>0</v>
      </c>
      <c r="T340" s="206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07" t="s">
        <v>175</v>
      </c>
      <c r="AT340" s="207" t="s">
        <v>447</v>
      </c>
      <c r="AU340" s="207" t="s">
        <v>88</v>
      </c>
      <c r="AY340" s="19" t="s">
        <v>128</v>
      </c>
      <c r="BE340" s="208">
        <f>IF(N340="základní",J340,0)</f>
        <v>0</v>
      </c>
      <c r="BF340" s="208">
        <f>IF(N340="snížená",J340,0)</f>
        <v>0</v>
      </c>
      <c r="BG340" s="208">
        <f>IF(N340="zákl. přenesená",J340,0)</f>
        <v>0</v>
      </c>
      <c r="BH340" s="208">
        <f>IF(N340="sníž. přenesená",J340,0)</f>
        <v>0</v>
      </c>
      <c r="BI340" s="208">
        <f>IF(N340="nulová",J340,0)</f>
        <v>0</v>
      </c>
      <c r="BJ340" s="19" t="s">
        <v>86</v>
      </c>
      <c r="BK340" s="208">
        <f>ROUND(I340*H340,2)</f>
        <v>0</v>
      </c>
      <c r="BL340" s="19" t="s">
        <v>127</v>
      </c>
      <c r="BM340" s="207" t="s">
        <v>570</v>
      </c>
    </row>
    <row r="341" spans="1:65" s="2" customFormat="1" ht="21.75" customHeight="1">
      <c r="A341" s="36"/>
      <c r="B341" s="37"/>
      <c r="C341" s="196" t="s">
        <v>571</v>
      </c>
      <c r="D341" s="196" t="s">
        <v>129</v>
      </c>
      <c r="E341" s="197" t="s">
        <v>572</v>
      </c>
      <c r="F341" s="198" t="s">
        <v>573</v>
      </c>
      <c r="G341" s="199" t="s">
        <v>220</v>
      </c>
      <c r="H341" s="200">
        <v>1.5</v>
      </c>
      <c r="I341" s="201"/>
      <c r="J341" s="202">
        <f>ROUND(I341*H341,2)</f>
        <v>0</v>
      </c>
      <c r="K341" s="198" t="s">
        <v>133</v>
      </c>
      <c r="L341" s="41"/>
      <c r="M341" s="203" t="s">
        <v>1</v>
      </c>
      <c r="N341" s="204" t="s">
        <v>43</v>
      </c>
      <c r="O341" s="73"/>
      <c r="P341" s="205">
        <f>O341*H341</f>
        <v>0</v>
      </c>
      <c r="Q341" s="205">
        <v>0.74327</v>
      </c>
      <c r="R341" s="205">
        <f>Q341*H341</f>
        <v>1.114905</v>
      </c>
      <c r="S341" s="205">
        <v>0</v>
      </c>
      <c r="T341" s="206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07" t="s">
        <v>127</v>
      </c>
      <c r="AT341" s="207" t="s">
        <v>129</v>
      </c>
      <c r="AU341" s="207" t="s">
        <v>88</v>
      </c>
      <c r="AY341" s="19" t="s">
        <v>128</v>
      </c>
      <c r="BE341" s="208">
        <f>IF(N341="základní",J341,0)</f>
        <v>0</v>
      </c>
      <c r="BF341" s="208">
        <f>IF(N341="snížená",J341,0)</f>
        <v>0</v>
      </c>
      <c r="BG341" s="208">
        <f>IF(N341="zákl. přenesená",J341,0)</f>
        <v>0</v>
      </c>
      <c r="BH341" s="208">
        <f>IF(N341="sníž. přenesená",J341,0)</f>
        <v>0</v>
      </c>
      <c r="BI341" s="208">
        <f>IF(N341="nulová",J341,0)</f>
        <v>0</v>
      </c>
      <c r="BJ341" s="19" t="s">
        <v>86</v>
      </c>
      <c r="BK341" s="208">
        <f>ROUND(I341*H341,2)</f>
        <v>0</v>
      </c>
      <c r="BL341" s="19" t="s">
        <v>127</v>
      </c>
      <c r="BM341" s="207" t="s">
        <v>574</v>
      </c>
    </row>
    <row r="342" spans="2:51" s="12" customFormat="1" ht="10.2">
      <c r="B342" s="209"/>
      <c r="C342" s="210"/>
      <c r="D342" s="211" t="s">
        <v>136</v>
      </c>
      <c r="E342" s="212" t="s">
        <v>1</v>
      </c>
      <c r="F342" s="213" t="s">
        <v>550</v>
      </c>
      <c r="G342" s="210"/>
      <c r="H342" s="214">
        <v>1.5</v>
      </c>
      <c r="I342" s="215"/>
      <c r="J342" s="210"/>
      <c r="K342" s="210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136</v>
      </c>
      <c r="AU342" s="220" t="s">
        <v>88</v>
      </c>
      <c r="AV342" s="12" t="s">
        <v>88</v>
      </c>
      <c r="AW342" s="12" t="s">
        <v>34</v>
      </c>
      <c r="AX342" s="12" t="s">
        <v>86</v>
      </c>
      <c r="AY342" s="220" t="s">
        <v>128</v>
      </c>
    </row>
    <row r="343" spans="2:63" s="11" customFormat="1" ht="22.8" customHeight="1">
      <c r="B343" s="182"/>
      <c r="C343" s="183"/>
      <c r="D343" s="184" t="s">
        <v>77</v>
      </c>
      <c r="E343" s="241" t="s">
        <v>156</v>
      </c>
      <c r="F343" s="241" t="s">
        <v>575</v>
      </c>
      <c r="G343" s="183"/>
      <c r="H343" s="183"/>
      <c r="I343" s="186"/>
      <c r="J343" s="242">
        <f>BK343</f>
        <v>0</v>
      </c>
      <c r="K343" s="183"/>
      <c r="L343" s="188"/>
      <c r="M343" s="189"/>
      <c r="N343" s="190"/>
      <c r="O343" s="190"/>
      <c r="P343" s="191">
        <f>SUM(P344:P429)</f>
        <v>0</v>
      </c>
      <c r="Q343" s="190"/>
      <c r="R343" s="191">
        <f>SUM(R344:R429)</f>
        <v>359.5689951</v>
      </c>
      <c r="S343" s="190"/>
      <c r="T343" s="192">
        <f>SUM(T344:T429)</f>
        <v>0</v>
      </c>
      <c r="AR343" s="193" t="s">
        <v>86</v>
      </c>
      <c r="AT343" s="194" t="s">
        <v>77</v>
      </c>
      <c r="AU343" s="194" t="s">
        <v>86</v>
      </c>
      <c r="AY343" s="193" t="s">
        <v>128</v>
      </c>
      <c r="BK343" s="195">
        <f>SUM(BK344:BK429)</f>
        <v>0</v>
      </c>
    </row>
    <row r="344" spans="1:65" s="2" customFormat="1" ht="16.5" customHeight="1">
      <c r="A344" s="36"/>
      <c r="B344" s="37"/>
      <c r="C344" s="196" t="s">
        <v>576</v>
      </c>
      <c r="D344" s="196" t="s">
        <v>129</v>
      </c>
      <c r="E344" s="197" t="s">
        <v>577</v>
      </c>
      <c r="F344" s="198" t="s">
        <v>578</v>
      </c>
      <c r="G344" s="199" t="s">
        <v>220</v>
      </c>
      <c r="H344" s="200">
        <v>2007.6</v>
      </c>
      <c r="I344" s="201"/>
      <c r="J344" s="202">
        <f>ROUND(I344*H344,2)</f>
        <v>0</v>
      </c>
      <c r="K344" s="198" t="s">
        <v>133</v>
      </c>
      <c r="L344" s="41"/>
      <c r="M344" s="203" t="s">
        <v>1</v>
      </c>
      <c r="N344" s="204" t="s">
        <v>43</v>
      </c>
      <c r="O344" s="73"/>
      <c r="P344" s="205">
        <f>O344*H344</f>
        <v>0</v>
      </c>
      <c r="Q344" s="205">
        <v>0</v>
      </c>
      <c r="R344" s="205">
        <f>Q344*H344</f>
        <v>0</v>
      </c>
      <c r="S344" s="205">
        <v>0</v>
      </c>
      <c r="T344" s="206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07" t="s">
        <v>127</v>
      </c>
      <c r="AT344" s="207" t="s">
        <v>129</v>
      </c>
      <c r="AU344" s="207" t="s">
        <v>88</v>
      </c>
      <c r="AY344" s="19" t="s">
        <v>128</v>
      </c>
      <c r="BE344" s="208">
        <f>IF(N344="základní",J344,0)</f>
        <v>0</v>
      </c>
      <c r="BF344" s="208">
        <f>IF(N344="snížená",J344,0)</f>
        <v>0</v>
      </c>
      <c r="BG344" s="208">
        <f>IF(N344="zákl. přenesená",J344,0)</f>
        <v>0</v>
      </c>
      <c r="BH344" s="208">
        <f>IF(N344="sníž. přenesená",J344,0)</f>
        <v>0</v>
      </c>
      <c r="BI344" s="208">
        <f>IF(N344="nulová",J344,0)</f>
        <v>0</v>
      </c>
      <c r="BJ344" s="19" t="s">
        <v>86</v>
      </c>
      <c r="BK344" s="208">
        <f>ROUND(I344*H344,2)</f>
        <v>0</v>
      </c>
      <c r="BL344" s="19" t="s">
        <v>127</v>
      </c>
      <c r="BM344" s="207" t="s">
        <v>579</v>
      </c>
    </row>
    <row r="345" spans="2:51" s="13" customFormat="1" ht="10.2">
      <c r="B345" s="221"/>
      <c r="C345" s="222"/>
      <c r="D345" s="211" t="s">
        <v>136</v>
      </c>
      <c r="E345" s="223" t="s">
        <v>1</v>
      </c>
      <c r="F345" s="224" t="s">
        <v>580</v>
      </c>
      <c r="G345" s="222"/>
      <c r="H345" s="223" t="s">
        <v>1</v>
      </c>
      <c r="I345" s="225"/>
      <c r="J345" s="222"/>
      <c r="K345" s="222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136</v>
      </c>
      <c r="AU345" s="230" t="s">
        <v>88</v>
      </c>
      <c r="AV345" s="13" t="s">
        <v>86</v>
      </c>
      <c r="AW345" s="13" t="s">
        <v>34</v>
      </c>
      <c r="AX345" s="13" t="s">
        <v>78</v>
      </c>
      <c r="AY345" s="230" t="s">
        <v>128</v>
      </c>
    </row>
    <row r="346" spans="2:51" s="12" customFormat="1" ht="10.2">
      <c r="B346" s="209"/>
      <c r="C346" s="210"/>
      <c r="D346" s="211" t="s">
        <v>136</v>
      </c>
      <c r="E346" s="212" t="s">
        <v>1</v>
      </c>
      <c r="F346" s="213" t="s">
        <v>581</v>
      </c>
      <c r="G346" s="210"/>
      <c r="H346" s="214">
        <v>2007.6</v>
      </c>
      <c r="I346" s="215"/>
      <c r="J346" s="210"/>
      <c r="K346" s="210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136</v>
      </c>
      <c r="AU346" s="220" t="s">
        <v>88</v>
      </c>
      <c r="AV346" s="12" t="s">
        <v>88</v>
      </c>
      <c r="AW346" s="12" t="s">
        <v>34</v>
      </c>
      <c r="AX346" s="12" t="s">
        <v>86</v>
      </c>
      <c r="AY346" s="220" t="s">
        <v>128</v>
      </c>
    </row>
    <row r="347" spans="1:65" s="2" customFormat="1" ht="16.5" customHeight="1">
      <c r="A347" s="36"/>
      <c r="B347" s="37"/>
      <c r="C347" s="196" t="s">
        <v>582</v>
      </c>
      <c r="D347" s="196" t="s">
        <v>129</v>
      </c>
      <c r="E347" s="197" t="s">
        <v>583</v>
      </c>
      <c r="F347" s="198" t="s">
        <v>584</v>
      </c>
      <c r="G347" s="199" t="s">
        <v>220</v>
      </c>
      <c r="H347" s="200">
        <v>2649</v>
      </c>
      <c r="I347" s="201"/>
      <c r="J347" s="202">
        <f>ROUND(I347*H347,2)</f>
        <v>0</v>
      </c>
      <c r="K347" s="198" t="s">
        <v>133</v>
      </c>
      <c r="L347" s="41"/>
      <c r="M347" s="203" t="s">
        <v>1</v>
      </c>
      <c r="N347" s="204" t="s">
        <v>43</v>
      </c>
      <c r="O347" s="73"/>
      <c r="P347" s="205">
        <f>O347*H347</f>
        <v>0</v>
      </c>
      <c r="Q347" s="205">
        <v>0</v>
      </c>
      <c r="R347" s="205">
        <f>Q347*H347</f>
        <v>0</v>
      </c>
      <c r="S347" s="205">
        <v>0</v>
      </c>
      <c r="T347" s="206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07" t="s">
        <v>127</v>
      </c>
      <c r="AT347" s="207" t="s">
        <v>129</v>
      </c>
      <c r="AU347" s="207" t="s">
        <v>88</v>
      </c>
      <c r="AY347" s="19" t="s">
        <v>128</v>
      </c>
      <c r="BE347" s="208">
        <f>IF(N347="základní",J347,0)</f>
        <v>0</v>
      </c>
      <c r="BF347" s="208">
        <f>IF(N347="snížená",J347,0)</f>
        <v>0</v>
      </c>
      <c r="BG347" s="208">
        <f>IF(N347="zákl. přenesená",J347,0)</f>
        <v>0</v>
      </c>
      <c r="BH347" s="208">
        <f>IF(N347="sníž. přenesená",J347,0)</f>
        <v>0</v>
      </c>
      <c r="BI347" s="208">
        <f>IF(N347="nulová",J347,0)</f>
        <v>0</v>
      </c>
      <c r="BJ347" s="19" t="s">
        <v>86</v>
      </c>
      <c r="BK347" s="208">
        <f>ROUND(I347*H347,2)</f>
        <v>0</v>
      </c>
      <c r="BL347" s="19" t="s">
        <v>127</v>
      </c>
      <c r="BM347" s="207" t="s">
        <v>585</v>
      </c>
    </row>
    <row r="348" spans="2:51" s="13" customFormat="1" ht="10.2">
      <c r="B348" s="221"/>
      <c r="C348" s="222"/>
      <c r="D348" s="211" t="s">
        <v>136</v>
      </c>
      <c r="E348" s="223" t="s">
        <v>1</v>
      </c>
      <c r="F348" s="224" t="s">
        <v>586</v>
      </c>
      <c r="G348" s="222"/>
      <c r="H348" s="223" t="s">
        <v>1</v>
      </c>
      <c r="I348" s="225"/>
      <c r="J348" s="222"/>
      <c r="K348" s="222"/>
      <c r="L348" s="226"/>
      <c r="M348" s="227"/>
      <c r="N348" s="228"/>
      <c r="O348" s="228"/>
      <c r="P348" s="228"/>
      <c r="Q348" s="228"/>
      <c r="R348" s="228"/>
      <c r="S348" s="228"/>
      <c r="T348" s="229"/>
      <c r="AT348" s="230" t="s">
        <v>136</v>
      </c>
      <c r="AU348" s="230" t="s">
        <v>88</v>
      </c>
      <c r="AV348" s="13" t="s">
        <v>86</v>
      </c>
      <c r="AW348" s="13" t="s">
        <v>34</v>
      </c>
      <c r="AX348" s="13" t="s">
        <v>78</v>
      </c>
      <c r="AY348" s="230" t="s">
        <v>128</v>
      </c>
    </row>
    <row r="349" spans="2:51" s="12" customFormat="1" ht="10.2">
      <c r="B349" s="209"/>
      <c r="C349" s="210"/>
      <c r="D349" s="211" t="s">
        <v>136</v>
      </c>
      <c r="E349" s="212" t="s">
        <v>1</v>
      </c>
      <c r="F349" s="213" t="s">
        <v>587</v>
      </c>
      <c r="G349" s="210"/>
      <c r="H349" s="214">
        <v>2007.6</v>
      </c>
      <c r="I349" s="215"/>
      <c r="J349" s="210"/>
      <c r="K349" s="210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136</v>
      </c>
      <c r="AU349" s="220" t="s">
        <v>88</v>
      </c>
      <c r="AV349" s="12" t="s">
        <v>88</v>
      </c>
      <c r="AW349" s="12" t="s">
        <v>34</v>
      </c>
      <c r="AX349" s="12" t="s">
        <v>78</v>
      </c>
      <c r="AY349" s="220" t="s">
        <v>128</v>
      </c>
    </row>
    <row r="350" spans="2:51" s="12" customFormat="1" ht="10.2">
      <c r="B350" s="209"/>
      <c r="C350" s="210"/>
      <c r="D350" s="211" t="s">
        <v>136</v>
      </c>
      <c r="E350" s="212" t="s">
        <v>1</v>
      </c>
      <c r="F350" s="213" t="s">
        <v>588</v>
      </c>
      <c r="G350" s="210"/>
      <c r="H350" s="214">
        <v>476.8</v>
      </c>
      <c r="I350" s="215"/>
      <c r="J350" s="210"/>
      <c r="K350" s="210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136</v>
      </c>
      <c r="AU350" s="220" t="s">
        <v>88</v>
      </c>
      <c r="AV350" s="12" t="s">
        <v>88</v>
      </c>
      <c r="AW350" s="12" t="s">
        <v>34</v>
      </c>
      <c r="AX350" s="12" t="s">
        <v>78</v>
      </c>
      <c r="AY350" s="220" t="s">
        <v>128</v>
      </c>
    </row>
    <row r="351" spans="2:51" s="12" customFormat="1" ht="10.2">
      <c r="B351" s="209"/>
      <c r="C351" s="210"/>
      <c r="D351" s="211" t="s">
        <v>136</v>
      </c>
      <c r="E351" s="212" t="s">
        <v>1</v>
      </c>
      <c r="F351" s="213" t="s">
        <v>589</v>
      </c>
      <c r="G351" s="210"/>
      <c r="H351" s="214">
        <v>164.6</v>
      </c>
      <c r="I351" s="215"/>
      <c r="J351" s="210"/>
      <c r="K351" s="210"/>
      <c r="L351" s="216"/>
      <c r="M351" s="217"/>
      <c r="N351" s="218"/>
      <c r="O351" s="218"/>
      <c r="P351" s="218"/>
      <c r="Q351" s="218"/>
      <c r="R351" s="218"/>
      <c r="S351" s="218"/>
      <c r="T351" s="219"/>
      <c r="AT351" s="220" t="s">
        <v>136</v>
      </c>
      <c r="AU351" s="220" t="s">
        <v>88</v>
      </c>
      <c r="AV351" s="12" t="s">
        <v>88</v>
      </c>
      <c r="AW351" s="12" t="s">
        <v>34</v>
      </c>
      <c r="AX351" s="12" t="s">
        <v>78</v>
      </c>
      <c r="AY351" s="220" t="s">
        <v>128</v>
      </c>
    </row>
    <row r="352" spans="2:51" s="13" customFormat="1" ht="10.2">
      <c r="B352" s="221"/>
      <c r="C352" s="222"/>
      <c r="D352" s="211" t="s">
        <v>136</v>
      </c>
      <c r="E352" s="223" t="s">
        <v>1</v>
      </c>
      <c r="F352" s="224" t="s">
        <v>590</v>
      </c>
      <c r="G352" s="222"/>
      <c r="H352" s="223" t="s">
        <v>1</v>
      </c>
      <c r="I352" s="225"/>
      <c r="J352" s="222"/>
      <c r="K352" s="222"/>
      <c r="L352" s="226"/>
      <c r="M352" s="227"/>
      <c r="N352" s="228"/>
      <c r="O352" s="228"/>
      <c r="P352" s="228"/>
      <c r="Q352" s="228"/>
      <c r="R352" s="228"/>
      <c r="S352" s="228"/>
      <c r="T352" s="229"/>
      <c r="AT352" s="230" t="s">
        <v>136</v>
      </c>
      <c r="AU352" s="230" t="s">
        <v>88</v>
      </c>
      <c r="AV352" s="13" t="s">
        <v>86</v>
      </c>
      <c r="AW352" s="13" t="s">
        <v>34</v>
      </c>
      <c r="AX352" s="13" t="s">
        <v>78</v>
      </c>
      <c r="AY352" s="230" t="s">
        <v>128</v>
      </c>
    </row>
    <row r="353" spans="2:51" s="15" customFormat="1" ht="10.2">
      <c r="B353" s="243"/>
      <c r="C353" s="244"/>
      <c r="D353" s="211" t="s">
        <v>136</v>
      </c>
      <c r="E353" s="245" t="s">
        <v>1</v>
      </c>
      <c r="F353" s="246" t="s">
        <v>230</v>
      </c>
      <c r="G353" s="244"/>
      <c r="H353" s="247">
        <v>2649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AT353" s="253" t="s">
        <v>136</v>
      </c>
      <c r="AU353" s="253" t="s">
        <v>88</v>
      </c>
      <c r="AV353" s="15" t="s">
        <v>127</v>
      </c>
      <c r="AW353" s="15" t="s">
        <v>34</v>
      </c>
      <c r="AX353" s="15" t="s">
        <v>86</v>
      </c>
      <c r="AY353" s="253" t="s">
        <v>128</v>
      </c>
    </row>
    <row r="354" spans="1:65" s="2" customFormat="1" ht="16.5" customHeight="1">
      <c r="A354" s="36"/>
      <c r="B354" s="37"/>
      <c r="C354" s="196" t="s">
        <v>591</v>
      </c>
      <c r="D354" s="196" t="s">
        <v>129</v>
      </c>
      <c r="E354" s="197" t="s">
        <v>592</v>
      </c>
      <c r="F354" s="198" t="s">
        <v>593</v>
      </c>
      <c r="G354" s="199" t="s">
        <v>220</v>
      </c>
      <c r="H354" s="200">
        <v>699.7</v>
      </c>
      <c r="I354" s="201"/>
      <c r="J354" s="202">
        <f>ROUND(I354*H354,2)</f>
        <v>0</v>
      </c>
      <c r="K354" s="198" t="s">
        <v>133</v>
      </c>
      <c r="L354" s="41"/>
      <c r="M354" s="203" t="s">
        <v>1</v>
      </c>
      <c r="N354" s="204" t="s">
        <v>43</v>
      </c>
      <c r="O354" s="73"/>
      <c r="P354" s="205">
        <f>O354*H354</f>
        <v>0</v>
      </c>
      <c r="Q354" s="205">
        <v>0</v>
      </c>
      <c r="R354" s="205">
        <f>Q354*H354</f>
        <v>0</v>
      </c>
      <c r="S354" s="205">
        <v>0</v>
      </c>
      <c r="T354" s="206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07" t="s">
        <v>127</v>
      </c>
      <c r="AT354" s="207" t="s">
        <v>129</v>
      </c>
      <c r="AU354" s="207" t="s">
        <v>88</v>
      </c>
      <c r="AY354" s="19" t="s">
        <v>128</v>
      </c>
      <c r="BE354" s="208">
        <f>IF(N354="základní",J354,0)</f>
        <v>0</v>
      </c>
      <c r="BF354" s="208">
        <f>IF(N354="snížená",J354,0)</f>
        <v>0</v>
      </c>
      <c r="BG354" s="208">
        <f>IF(N354="zákl. přenesená",J354,0)</f>
        <v>0</v>
      </c>
      <c r="BH354" s="208">
        <f>IF(N354="sníž. přenesená",J354,0)</f>
        <v>0</v>
      </c>
      <c r="BI354" s="208">
        <f>IF(N354="nulová",J354,0)</f>
        <v>0</v>
      </c>
      <c r="BJ354" s="19" t="s">
        <v>86</v>
      </c>
      <c r="BK354" s="208">
        <f>ROUND(I354*H354,2)</f>
        <v>0</v>
      </c>
      <c r="BL354" s="19" t="s">
        <v>127</v>
      </c>
      <c r="BM354" s="207" t="s">
        <v>594</v>
      </c>
    </row>
    <row r="355" spans="2:51" s="13" customFormat="1" ht="10.2">
      <c r="B355" s="221"/>
      <c r="C355" s="222"/>
      <c r="D355" s="211" t="s">
        <v>136</v>
      </c>
      <c r="E355" s="223" t="s">
        <v>1</v>
      </c>
      <c r="F355" s="224" t="s">
        <v>595</v>
      </c>
      <c r="G355" s="222"/>
      <c r="H355" s="223" t="s">
        <v>1</v>
      </c>
      <c r="I355" s="225"/>
      <c r="J355" s="222"/>
      <c r="K355" s="222"/>
      <c r="L355" s="226"/>
      <c r="M355" s="227"/>
      <c r="N355" s="228"/>
      <c r="O355" s="228"/>
      <c r="P355" s="228"/>
      <c r="Q355" s="228"/>
      <c r="R355" s="228"/>
      <c r="S355" s="228"/>
      <c r="T355" s="229"/>
      <c r="AT355" s="230" t="s">
        <v>136</v>
      </c>
      <c r="AU355" s="230" t="s">
        <v>88</v>
      </c>
      <c r="AV355" s="13" t="s">
        <v>86</v>
      </c>
      <c r="AW355" s="13" t="s">
        <v>34</v>
      </c>
      <c r="AX355" s="13" t="s">
        <v>78</v>
      </c>
      <c r="AY355" s="230" t="s">
        <v>128</v>
      </c>
    </row>
    <row r="356" spans="2:51" s="12" customFormat="1" ht="10.2">
      <c r="B356" s="209"/>
      <c r="C356" s="210"/>
      <c r="D356" s="211" t="s">
        <v>136</v>
      </c>
      <c r="E356" s="212" t="s">
        <v>1</v>
      </c>
      <c r="F356" s="213" t="s">
        <v>596</v>
      </c>
      <c r="G356" s="210"/>
      <c r="H356" s="214">
        <v>533.7</v>
      </c>
      <c r="I356" s="215"/>
      <c r="J356" s="210"/>
      <c r="K356" s="210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136</v>
      </c>
      <c r="AU356" s="220" t="s">
        <v>88</v>
      </c>
      <c r="AV356" s="12" t="s">
        <v>88</v>
      </c>
      <c r="AW356" s="12" t="s">
        <v>34</v>
      </c>
      <c r="AX356" s="12" t="s">
        <v>78</v>
      </c>
      <c r="AY356" s="220" t="s">
        <v>128</v>
      </c>
    </row>
    <row r="357" spans="2:51" s="12" customFormat="1" ht="10.2">
      <c r="B357" s="209"/>
      <c r="C357" s="210"/>
      <c r="D357" s="211" t="s">
        <v>136</v>
      </c>
      <c r="E357" s="212" t="s">
        <v>1</v>
      </c>
      <c r="F357" s="213" t="s">
        <v>597</v>
      </c>
      <c r="G357" s="210"/>
      <c r="H357" s="214">
        <v>166</v>
      </c>
      <c r="I357" s="215"/>
      <c r="J357" s="210"/>
      <c r="K357" s="210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136</v>
      </c>
      <c r="AU357" s="220" t="s">
        <v>88</v>
      </c>
      <c r="AV357" s="12" t="s">
        <v>88</v>
      </c>
      <c r="AW357" s="12" t="s">
        <v>34</v>
      </c>
      <c r="AX357" s="12" t="s">
        <v>78</v>
      </c>
      <c r="AY357" s="220" t="s">
        <v>128</v>
      </c>
    </row>
    <row r="358" spans="2:51" s="15" customFormat="1" ht="10.2">
      <c r="B358" s="243"/>
      <c r="C358" s="244"/>
      <c r="D358" s="211" t="s">
        <v>136</v>
      </c>
      <c r="E358" s="245" t="s">
        <v>1</v>
      </c>
      <c r="F358" s="246" t="s">
        <v>230</v>
      </c>
      <c r="G358" s="244"/>
      <c r="H358" s="247">
        <v>699.7</v>
      </c>
      <c r="I358" s="248"/>
      <c r="J358" s="244"/>
      <c r="K358" s="244"/>
      <c r="L358" s="249"/>
      <c r="M358" s="250"/>
      <c r="N358" s="251"/>
      <c r="O358" s="251"/>
      <c r="P358" s="251"/>
      <c r="Q358" s="251"/>
      <c r="R358" s="251"/>
      <c r="S358" s="251"/>
      <c r="T358" s="252"/>
      <c r="AT358" s="253" t="s">
        <v>136</v>
      </c>
      <c r="AU358" s="253" t="s">
        <v>88</v>
      </c>
      <c r="AV358" s="15" t="s">
        <v>127</v>
      </c>
      <c r="AW358" s="15" t="s">
        <v>34</v>
      </c>
      <c r="AX358" s="15" t="s">
        <v>86</v>
      </c>
      <c r="AY358" s="253" t="s">
        <v>128</v>
      </c>
    </row>
    <row r="359" spans="1:65" s="2" customFormat="1" ht="21.75" customHeight="1">
      <c r="A359" s="36"/>
      <c r="B359" s="37"/>
      <c r="C359" s="196" t="s">
        <v>598</v>
      </c>
      <c r="D359" s="196" t="s">
        <v>129</v>
      </c>
      <c r="E359" s="197" t="s">
        <v>599</v>
      </c>
      <c r="F359" s="198" t="s">
        <v>600</v>
      </c>
      <c r="G359" s="199" t="s">
        <v>220</v>
      </c>
      <c r="H359" s="200">
        <v>2007.6</v>
      </c>
      <c r="I359" s="201"/>
      <c r="J359" s="202">
        <f>ROUND(I359*H359,2)</f>
        <v>0</v>
      </c>
      <c r="K359" s="198" t="s">
        <v>133</v>
      </c>
      <c r="L359" s="41"/>
      <c r="M359" s="203" t="s">
        <v>1</v>
      </c>
      <c r="N359" s="204" t="s">
        <v>43</v>
      </c>
      <c r="O359" s="73"/>
      <c r="P359" s="205">
        <f>O359*H359</f>
        <v>0</v>
      </c>
      <c r="Q359" s="205">
        <v>0</v>
      </c>
      <c r="R359" s="205">
        <f>Q359*H359</f>
        <v>0</v>
      </c>
      <c r="S359" s="205">
        <v>0</v>
      </c>
      <c r="T359" s="206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207" t="s">
        <v>127</v>
      </c>
      <c r="AT359" s="207" t="s">
        <v>129</v>
      </c>
      <c r="AU359" s="207" t="s">
        <v>88</v>
      </c>
      <c r="AY359" s="19" t="s">
        <v>128</v>
      </c>
      <c r="BE359" s="208">
        <f>IF(N359="základní",J359,0)</f>
        <v>0</v>
      </c>
      <c r="BF359" s="208">
        <f>IF(N359="snížená",J359,0)</f>
        <v>0</v>
      </c>
      <c r="BG359" s="208">
        <f>IF(N359="zákl. přenesená",J359,0)</f>
        <v>0</v>
      </c>
      <c r="BH359" s="208">
        <f>IF(N359="sníž. přenesená",J359,0)</f>
        <v>0</v>
      </c>
      <c r="BI359" s="208">
        <f>IF(N359="nulová",J359,0)</f>
        <v>0</v>
      </c>
      <c r="BJ359" s="19" t="s">
        <v>86</v>
      </c>
      <c r="BK359" s="208">
        <f>ROUND(I359*H359,2)</f>
        <v>0</v>
      </c>
      <c r="BL359" s="19" t="s">
        <v>127</v>
      </c>
      <c r="BM359" s="207" t="s">
        <v>601</v>
      </c>
    </row>
    <row r="360" spans="2:51" s="13" customFormat="1" ht="10.2">
      <c r="B360" s="221"/>
      <c r="C360" s="222"/>
      <c r="D360" s="211" t="s">
        <v>136</v>
      </c>
      <c r="E360" s="223" t="s">
        <v>1</v>
      </c>
      <c r="F360" s="224" t="s">
        <v>602</v>
      </c>
      <c r="G360" s="222"/>
      <c r="H360" s="223" t="s">
        <v>1</v>
      </c>
      <c r="I360" s="225"/>
      <c r="J360" s="222"/>
      <c r="K360" s="222"/>
      <c r="L360" s="226"/>
      <c r="M360" s="227"/>
      <c r="N360" s="228"/>
      <c r="O360" s="228"/>
      <c r="P360" s="228"/>
      <c r="Q360" s="228"/>
      <c r="R360" s="228"/>
      <c r="S360" s="228"/>
      <c r="T360" s="229"/>
      <c r="AT360" s="230" t="s">
        <v>136</v>
      </c>
      <c r="AU360" s="230" t="s">
        <v>88</v>
      </c>
      <c r="AV360" s="13" t="s">
        <v>86</v>
      </c>
      <c r="AW360" s="13" t="s">
        <v>34</v>
      </c>
      <c r="AX360" s="13" t="s">
        <v>78</v>
      </c>
      <c r="AY360" s="230" t="s">
        <v>128</v>
      </c>
    </row>
    <row r="361" spans="2:51" s="12" customFormat="1" ht="10.2">
      <c r="B361" s="209"/>
      <c r="C361" s="210"/>
      <c r="D361" s="211" t="s">
        <v>136</v>
      </c>
      <c r="E361" s="212" t="s">
        <v>1</v>
      </c>
      <c r="F361" s="213" t="s">
        <v>587</v>
      </c>
      <c r="G361" s="210"/>
      <c r="H361" s="214">
        <v>2007.6</v>
      </c>
      <c r="I361" s="215"/>
      <c r="J361" s="210"/>
      <c r="K361" s="210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136</v>
      </c>
      <c r="AU361" s="220" t="s">
        <v>88</v>
      </c>
      <c r="AV361" s="12" t="s">
        <v>88</v>
      </c>
      <c r="AW361" s="12" t="s">
        <v>34</v>
      </c>
      <c r="AX361" s="12" t="s">
        <v>86</v>
      </c>
      <c r="AY361" s="220" t="s">
        <v>128</v>
      </c>
    </row>
    <row r="362" spans="1:65" s="2" customFormat="1" ht="16.5" customHeight="1">
      <c r="A362" s="36"/>
      <c r="B362" s="37"/>
      <c r="C362" s="196" t="s">
        <v>603</v>
      </c>
      <c r="D362" s="196" t="s">
        <v>129</v>
      </c>
      <c r="E362" s="197" t="s">
        <v>604</v>
      </c>
      <c r="F362" s="198" t="s">
        <v>605</v>
      </c>
      <c r="G362" s="199" t="s">
        <v>220</v>
      </c>
      <c r="H362" s="200">
        <v>641.4</v>
      </c>
      <c r="I362" s="201"/>
      <c r="J362" s="202">
        <f>ROUND(I362*H362,2)</f>
        <v>0</v>
      </c>
      <c r="K362" s="198" t="s">
        <v>133</v>
      </c>
      <c r="L362" s="41"/>
      <c r="M362" s="203" t="s">
        <v>1</v>
      </c>
      <c r="N362" s="204" t="s">
        <v>43</v>
      </c>
      <c r="O362" s="73"/>
      <c r="P362" s="205">
        <f>O362*H362</f>
        <v>0</v>
      </c>
      <c r="Q362" s="205">
        <v>0</v>
      </c>
      <c r="R362" s="205">
        <f>Q362*H362</f>
        <v>0</v>
      </c>
      <c r="S362" s="205">
        <v>0</v>
      </c>
      <c r="T362" s="206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07" t="s">
        <v>127</v>
      </c>
      <c r="AT362" s="207" t="s">
        <v>129</v>
      </c>
      <c r="AU362" s="207" t="s">
        <v>88</v>
      </c>
      <c r="AY362" s="19" t="s">
        <v>128</v>
      </c>
      <c r="BE362" s="208">
        <f>IF(N362="základní",J362,0)</f>
        <v>0</v>
      </c>
      <c r="BF362" s="208">
        <f>IF(N362="snížená",J362,0)</f>
        <v>0</v>
      </c>
      <c r="BG362" s="208">
        <f>IF(N362="zákl. přenesená",J362,0)</f>
        <v>0</v>
      </c>
      <c r="BH362" s="208">
        <f>IF(N362="sníž. přenesená",J362,0)</f>
        <v>0</v>
      </c>
      <c r="BI362" s="208">
        <f>IF(N362="nulová",J362,0)</f>
        <v>0</v>
      </c>
      <c r="BJ362" s="19" t="s">
        <v>86</v>
      </c>
      <c r="BK362" s="208">
        <f>ROUND(I362*H362,2)</f>
        <v>0</v>
      </c>
      <c r="BL362" s="19" t="s">
        <v>127</v>
      </c>
      <c r="BM362" s="207" t="s">
        <v>606</v>
      </c>
    </row>
    <row r="363" spans="2:51" s="13" customFormat="1" ht="10.2">
      <c r="B363" s="221"/>
      <c r="C363" s="222"/>
      <c r="D363" s="211" t="s">
        <v>136</v>
      </c>
      <c r="E363" s="223" t="s">
        <v>1</v>
      </c>
      <c r="F363" s="224" t="s">
        <v>607</v>
      </c>
      <c r="G363" s="222"/>
      <c r="H363" s="223" t="s">
        <v>1</v>
      </c>
      <c r="I363" s="225"/>
      <c r="J363" s="222"/>
      <c r="K363" s="222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136</v>
      </c>
      <c r="AU363" s="230" t="s">
        <v>88</v>
      </c>
      <c r="AV363" s="13" t="s">
        <v>86</v>
      </c>
      <c r="AW363" s="13" t="s">
        <v>34</v>
      </c>
      <c r="AX363" s="13" t="s">
        <v>78</v>
      </c>
      <c r="AY363" s="230" t="s">
        <v>128</v>
      </c>
    </row>
    <row r="364" spans="2:51" s="12" customFormat="1" ht="10.2">
      <c r="B364" s="209"/>
      <c r="C364" s="210"/>
      <c r="D364" s="211" t="s">
        <v>136</v>
      </c>
      <c r="E364" s="212" t="s">
        <v>1</v>
      </c>
      <c r="F364" s="213" t="s">
        <v>608</v>
      </c>
      <c r="G364" s="210"/>
      <c r="H364" s="214">
        <v>641.4</v>
      </c>
      <c r="I364" s="215"/>
      <c r="J364" s="210"/>
      <c r="K364" s="210"/>
      <c r="L364" s="216"/>
      <c r="M364" s="217"/>
      <c r="N364" s="218"/>
      <c r="O364" s="218"/>
      <c r="P364" s="218"/>
      <c r="Q364" s="218"/>
      <c r="R364" s="218"/>
      <c r="S364" s="218"/>
      <c r="T364" s="219"/>
      <c r="AT364" s="220" t="s">
        <v>136</v>
      </c>
      <c r="AU364" s="220" t="s">
        <v>88</v>
      </c>
      <c r="AV364" s="12" t="s">
        <v>88</v>
      </c>
      <c r="AW364" s="12" t="s">
        <v>34</v>
      </c>
      <c r="AX364" s="12" t="s">
        <v>86</v>
      </c>
      <c r="AY364" s="220" t="s">
        <v>128</v>
      </c>
    </row>
    <row r="365" spans="1:65" s="2" customFormat="1" ht="21.75" customHeight="1">
      <c r="A365" s="36"/>
      <c r="B365" s="37"/>
      <c r="C365" s="196" t="s">
        <v>609</v>
      </c>
      <c r="D365" s="196" t="s">
        <v>129</v>
      </c>
      <c r="E365" s="197" t="s">
        <v>610</v>
      </c>
      <c r="F365" s="198" t="s">
        <v>611</v>
      </c>
      <c r="G365" s="199" t="s">
        <v>220</v>
      </c>
      <c r="H365" s="200">
        <v>6</v>
      </c>
      <c r="I365" s="201"/>
      <c r="J365" s="202">
        <f>ROUND(I365*H365,2)</f>
        <v>0</v>
      </c>
      <c r="K365" s="198" t="s">
        <v>133</v>
      </c>
      <c r="L365" s="41"/>
      <c r="M365" s="203" t="s">
        <v>1</v>
      </c>
      <c r="N365" s="204" t="s">
        <v>43</v>
      </c>
      <c r="O365" s="73"/>
      <c r="P365" s="205">
        <f>O365*H365</f>
        <v>0</v>
      </c>
      <c r="Q365" s="205">
        <v>0.12966</v>
      </c>
      <c r="R365" s="205">
        <f>Q365*H365</f>
        <v>0.77796</v>
      </c>
      <c r="S365" s="205">
        <v>0</v>
      </c>
      <c r="T365" s="206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207" t="s">
        <v>127</v>
      </c>
      <c r="AT365" s="207" t="s">
        <v>129</v>
      </c>
      <c r="AU365" s="207" t="s">
        <v>88</v>
      </c>
      <c r="AY365" s="19" t="s">
        <v>128</v>
      </c>
      <c r="BE365" s="208">
        <f>IF(N365="základní",J365,0)</f>
        <v>0</v>
      </c>
      <c r="BF365" s="208">
        <f>IF(N365="snížená",J365,0)</f>
        <v>0</v>
      </c>
      <c r="BG365" s="208">
        <f>IF(N365="zákl. přenesená",J365,0)</f>
        <v>0</v>
      </c>
      <c r="BH365" s="208">
        <f>IF(N365="sníž. přenesená",J365,0)</f>
        <v>0</v>
      </c>
      <c r="BI365" s="208">
        <f>IF(N365="nulová",J365,0)</f>
        <v>0</v>
      </c>
      <c r="BJ365" s="19" t="s">
        <v>86</v>
      </c>
      <c r="BK365" s="208">
        <f>ROUND(I365*H365,2)</f>
        <v>0</v>
      </c>
      <c r="BL365" s="19" t="s">
        <v>127</v>
      </c>
      <c r="BM365" s="207" t="s">
        <v>612</v>
      </c>
    </row>
    <row r="366" spans="2:51" s="13" customFormat="1" ht="10.2">
      <c r="B366" s="221"/>
      <c r="C366" s="222"/>
      <c r="D366" s="211" t="s">
        <v>136</v>
      </c>
      <c r="E366" s="223" t="s">
        <v>1</v>
      </c>
      <c r="F366" s="224" t="s">
        <v>613</v>
      </c>
      <c r="G366" s="222"/>
      <c r="H366" s="223" t="s">
        <v>1</v>
      </c>
      <c r="I366" s="225"/>
      <c r="J366" s="222"/>
      <c r="K366" s="222"/>
      <c r="L366" s="226"/>
      <c r="M366" s="227"/>
      <c r="N366" s="228"/>
      <c r="O366" s="228"/>
      <c r="P366" s="228"/>
      <c r="Q366" s="228"/>
      <c r="R366" s="228"/>
      <c r="S366" s="228"/>
      <c r="T366" s="229"/>
      <c r="AT366" s="230" t="s">
        <v>136</v>
      </c>
      <c r="AU366" s="230" t="s">
        <v>88</v>
      </c>
      <c r="AV366" s="13" t="s">
        <v>86</v>
      </c>
      <c r="AW366" s="13" t="s">
        <v>34</v>
      </c>
      <c r="AX366" s="13" t="s">
        <v>78</v>
      </c>
      <c r="AY366" s="230" t="s">
        <v>128</v>
      </c>
    </row>
    <row r="367" spans="2:51" s="12" customFormat="1" ht="10.2">
      <c r="B367" s="209"/>
      <c r="C367" s="210"/>
      <c r="D367" s="211" t="s">
        <v>136</v>
      </c>
      <c r="E367" s="212" t="s">
        <v>1</v>
      </c>
      <c r="F367" s="213" t="s">
        <v>614</v>
      </c>
      <c r="G367" s="210"/>
      <c r="H367" s="214">
        <v>6</v>
      </c>
      <c r="I367" s="215"/>
      <c r="J367" s="210"/>
      <c r="K367" s="210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136</v>
      </c>
      <c r="AU367" s="220" t="s">
        <v>88</v>
      </c>
      <c r="AV367" s="12" t="s">
        <v>88</v>
      </c>
      <c r="AW367" s="12" t="s">
        <v>34</v>
      </c>
      <c r="AX367" s="12" t="s">
        <v>86</v>
      </c>
      <c r="AY367" s="220" t="s">
        <v>128</v>
      </c>
    </row>
    <row r="368" spans="1:65" s="2" customFormat="1" ht="16.5" customHeight="1">
      <c r="A368" s="36"/>
      <c r="B368" s="37"/>
      <c r="C368" s="196" t="s">
        <v>615</v>
      </c>
      <c r="D368" s="196" t="s">
        <v>129</v>
      </c>
      <c r="E368" s="197" t="s">
        <v>616</v>
      </c>
      <c r="F368" s="198" t="s">
        <v>617</v>
      </c>
      <c r="G368" s="199" t="s">
        <v>220</v>
      </c>
      <c r="H368" s="200">
        <v>2007.6</v>
      </c>
      <c r="I368" s="201"/>
      <c r="J368" s="202">
        <f>ROUND(I368*H368,2)</f>
        <v>0</v>
      </c>
      <c r="K368" s="198" t="s">
        <v>133</v>
      </c>
      <c r="L368" s="41"/>
      <c r="M368" s="203" t="s">
        <v>1</v>
      </c>
      <c r="N368" s="204" t="s">
        <v>43</v>
      </c>
      <c r="O368" s="73"/>
      <c r="P368" s="205">
        <f>O368*H368</f>
        <v>0</v>
      </c>
      <c r="Q368" s="205">
        <v>0</v>
      </c>
      <c r="R368" s="205">
        <f>Q368*H368</f>
        <v>0</v>
      </c>
      <c r="S368" s="205">
        <v>0</v>
      </c>
      <c r="T368" s="206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07" t="s">
        <v>127</v>
      </c>
      <c r="AT368" s="207" t="s">
        <v>129</v>
      </c>
      <c r="AU368" s="207" t="s">
        <v>88</v>
      </c>
      <c r="AY368" s="19" t="s">
        <v>128</v>
      </c>
      <c r="BE368" s="208">
        <f>IF(N368="základní",J368,0)</f>
        <v>0</v>
      </c>
      <c r="BF368" s="208">
        <f>IF(N368="snížená",J368,0)</f>
        <v>0</v>
      </c>
      <c r="BG368" s="208">
        <f>IF(N368="zákl. přenesená",J368,0)</f>
        <v>0</v>
      </c>
      <c r="BH368" s="208">
        <f>IF(N368="sníž. přenesená",J368,0)</f>
        <v>0</v>
      </c>
      <c r="BI368" s="208">
        <f>IF(N368="nulová",J368,0)</f>
        <v>0</v>
      </c>
      <c r="BJ368" s="19" t="s">
        <v>86</v>
      </c>
      <c r="BK368" s="208">
        <f>ROUND(I368*H368,2)</f>
        <v>0</v>
      </c>
      <c r="BL368" s="19" t="s">
        <v>127</v>
      </c>
      <c r="BM368" s="207" t="s">
        <v>618</v>
      </c>
    </row>
    <row r="369" spans="2:51" s="13" customFormat="1" ht="10.2">
      <c r="B369" s="221"/>
      <c r="C369" s="222"/>
      <c r="D369" s="211" t="s">
        <v>136</v>
      </c>
      <c r="E369" s="223" t="s">
        <v>1</v>
      </c>
      <c r="F369" s="224" t="s">
        <v>619</v>
      </c>
      <c r="G369" s="222"/>
      <c r="H369" s="223" t="s">
        <v>1</v>
      </c>
      <c r="I369" s="225"/>
      <c r="J369" s="222"/>
      <c r="K369" s="222"/>
      <c r="L369" s="226"/>
      <c r="M369" s="227"/>
      <c r="N369" s="228"/>
      <c r="O369" s="228"/>
      <c r="P369" s="228"/>
      <c r="Q369" s="228"/>
      <c r="R369" s="228"/>
      <c r="S369" s="228"/>
      <c r="T369" s="229"/>
      <c r="AT369" s="230" t="s">
        <v>136</v>
      </c>
      <c r="AU369" s="230" t="s">
        <v>88</v>
      </c>
      <c r="AV369" s="13" t="s">
        <v>86</v>
      </c>
      <c r="AW369" s="13" t="s">
        <v>34</v>
      </c>
      <c r="AX369" s="13" t="s">
        <v>78</v>
      </c>
      <c r="AY369" s="230" t="s">
        <v>128</v>
      </c>
    </row>
    <row r="370" spans="2:51" s="12" customFormat="1" ht="10.2">
      <c r="B370" s="209"/>
      <c r="C370" s="210"/>
      <c r="D370" s="211" t="s">
        <v>136</v>
      </c>
      <c r="E370" s="212" t="s">
        <v>1</v>
      </c>
      <c r="F370" s="213" t="s">
        <v>587</v>
      </c>
      <c r="G370" s="210"/>
      <c r="H370" s="214">
        <v>2007.6</v>
      </c>
      <c r="I370" s="215"/>
      <c r="J370" s="210"/>
      <c r="K370" s="210"/>
      <c r="L370" s="216"/>
      <c r="M370" s="217"/>
      <c r="N370" s="218"/>
      <c r="O370" s="218"/>
      <c r="P370" s="218"/>
      <c r="Q370" s="218"/>
      <c r="R370" s="218"/>
      <c r="S370" s="218"/>
      <c r="T370" s="219"/>
      <c r="AT370" s="220" t="s">
        <v>136</v>
      </c>
      <c r="AU370" s="220" t="s">
        <v>88</v>
      </c>
      <c r="AV370" s="12" t="s">
        <v>88</v>
      </c>
      <c r="AW370" s="12" t="s">
        <v>34</v>
      </c>
      <c r="AX370" s="12" t="s">
        <v>86</v>
      </c>
      <c r="AY370" s="220" t="s">
        <v>128</v>
      </c>
    </row>
    <row r="371" spans="1:65" s="2" customFormat="1" ht="16.5" customHeight="1">
      <c r="A371" s="36"/>
      <c r="B371" s="37"/>
      <c r="C371" s="196" t="s">
        <v>620</v>
      </c>
      <c r="D371" s="196" t="s">
        <v>129</v>
      </c>
      <c r="E371" s="197" t="s">
        <v>621</v>
      </c>
      <c r="F371" s="198" t="s">
        <v>622</v>
      </c>
      <c r="G371" s="199" t="s">
        <v>220</v>
      </c>
      <c r="H371" s="200">
        <v>6</v>
      </c>
      <c r="I371" s="201"/>
      <c r="J371" s="202">
        <f>ROUND(I371*H371,2)</f>
        <v>0</v>
      </c>
      <c r="K371" s="198" t="s">
        <v>133</v>
      </c>
      <c r="L371" s="41"/>
      <c r="M371" s="203" t="s">
        <v>1</v>
      </c>
      <c r="N371" s="204" t="s">
        <v>43</v>
      </c>
      <c r="O371" s="73"/>
      <c r="P371" s="205">
        <f>O371*H371</f>
        <v>0</v>
      </c>
      <c r="Q371" s="205">
        <v>0</v>
      </c>
      <c r="R371" s="205">
        <f>Q371*H371</f>
        <v>0</v>
      </c>
      <c r="S371" s="205">
        <v>0</v>
      </c>
      <c r="T371" s="206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207" t="s">
        <v>127</v>
      </c>
      <c r="AT371" s="207" t="s">
        <v>129</v>
      </c>
      <c r="AU371" s="207" t="s">
        <v>88</v>
      </c>
      <c r="AY371" s="19" t="s">
        <v>128</v>
      </c>
      <c r="BE371" s="208">
        <f>IF(N371="základní",J371,0)</f>
        <v>0</v>
      </c>
      <c r="BF371" s="208">
        <f>IF(N371="snížená",J371,0)</f>
        <v>0</v>
      </c>
      <c r="BG371" s="208">
        <f>IF(N371="zákl. přenesená",J371,0)</f>
        <v>0</v>
      </c>
      <c r="BH371" s="208">
        <f>IF(N371="sníž. přenesená",J371,0)</f>
        <v>0</v>
      </c>
      <c r="BI371" s="208">
        <f>IF(N371="nulová",J371,0)</f>
        <v>0</v>
      </c>
      <c r="BJ371" s="19" t="s">
        <v>86</v>
      </c>
      <c r="BK371" s="208">
        <f>ROUND(I371*H371,2)</f>
        <v>0</v>
      </c>
      <c r="BL371" s="19" t="s">
        <v>127</v>
      </c>
      <c r="BM371" s="207" t="s">
        <v>623</v>
      </c>
    </row>
    <row r="372" spans="2:51" s="13" customFormat="1" ht="10.2">
      <c r="B372" s="221"/>
      <c r="C372" s="222"/>
      <c r="D372" s="211" t="s">
        <v>136</v>
      </c>
      <c r="E372" s="223" t="s">
        <v>1</v>
      </c>
      <c r="F372" s="224" t="s">
        <v>624</v>
      </c>
      <c r="G372" s="222"/>
      <c r="H372" s="223" t="s">
        <v>1</v>
      </c>
      <c r="I372" s="225"/>
      <c r="J372" s="222"/>
      <c r="K372" s="222"/>
      <c r="L372" s="226"/>
      <c r="M372" s="227"/>
      <c r="N372" s="228"/>
      <c r="O372" s="228"/>
      <c r="P372" s="228"/>
      <c r="Q372" s="228"/>
      <c r="R372" s="228"/>
      <c r="S372" s="228"/>
      <c r="T372" s="229"/>
      <c r="AT372" s="230" t="s">
        <v>136</v>
      </c>
      <c r="AU372" s="230" t="s">
        <v>88</v>
      </c>
      <c r="AV372" s="13" t="s">
        <v>86</v>
      </c>
      <c r="AW372" s="13" t="s">
        <v>34</v>
      </c>
      <c r="AX372" s="13" t="s">
        <v>78</v>
      </c>
      <c r="AY372" s="230" t="s">
        <v>128</v>
      </c>
    </row>
    <row r="373" spans="2:51" s="13" customFormat="1" ht="10.2">
      <c r="B373" s="221"/>
      <c r="C373" s="222"/>
      <c r="D373" s="211" t="s">
        <v>136</v>
      </c>
      <c r="E373" s="223" t="s">
        <v>1</v>
      </c>
      <c r="F373" s="224" t="s">
        <v>625</v>
      </c>
      <c r="G373" s="222"/>
      <c r="H373" s="223" t="s">
        <v>1</v>
      </c>
      <c r="I373" s="225"/>
      <c r="J373" s="222"/>
      <c r="K373" s="222"/>
      <c r="L373" s="226"/>
      <c r="M373" s="227"/>
      <c r="N373" s="228"/>
      <c r="O373" s="228"/>
      <c r="P373" s="228"/>
      <c r="Q373" s="228"/>
      <c r="R373" s="228"/>
      <c r="S373" s="228"/>
      <c r="T373" s="229"/>
      <c r="AT373" s="230" t="s">
        <v>136</v>
      </c>
      <c r="AU373" s="230" t="s">
        <v>88</v>
      </c>
      <c r="AV373" s="13" t="s">
        <v>86</v>
      </c>
      <c r="AW373" s="13" t="s">
        <v>34</v>
      </c>
      <c r="AX373" s="13" t="s">
        <v>78</v>
      </c>
      <c r="AY373" s="230" t="s">
        <v>128</v>
      </c>
    </row>
    <row r="374" spans="2:51" s="12" customFormat="1" ht="10.2">
      <c r="B374" s="209"/>
      <c r="C374" s="210"/>
      <c r="D374" s="211" t="s">
        <v>136</v>
      </c>
      <c r="E374" s="212" t="s">
        <v>1</v>
      </c>
      <c r="F374" s="213" t="s">
        <v>614</v>
      </c>
      <c r="G374" s="210"/>
      <c r="H374" s="214">
        <v>6</v>
      </c>
      <c r="I374" s="215"/>
      <c r="J374" s="210"/>
      <c r="K374" s="210"/>
      <c r="L374" s="216"/>
      <c r="M374" s="217"/>
      <c r="N374" s="218"/>
      <c r="O374" s="218"/>
      <c r="P374" s="218"/>
      <c r="Q374" s="218"/>
      <c r="R374" s="218"/>
      <c r="S374" s="218"/>
      <c r="T374" s="219"/>
      <c r="AT374" s="220" t="s">
        <v>136</v>
      </c>
      <c r="AU374" s="220" t="s">
        <v>88</v>
      </c>
      <c r="AV374" s="12" t="s">
        <v>88</v>
      </c>
      <c r="AW374" s="12" t="s">
        <v>34</v>
      </c>
      <c r="AX374" s="12" t="s">
        <v>86</v>
      </c>
      <c r="AY374" s="220" t="s">
        <v>128</v>
      </c>
    </row>
    <row r="375" spans="1:65" s="2" customFormat="1" ht="21.75" customHeight="1">
      <c r="A375" s="36"/>
      <c r="B375" s="37"/>
      <c r="C375" s="196" t="s">
        <v>626</v>
      </c>
      <c r="D375" s="196" t="s">
        <v>129</v>
      </c>
      <c r="E375" s="197" t="s">
        <v>627</v>
      </c>
      <c r="F375" s="198" t="s">
        <v>628</v>
      </c>
      <c r="G375" s="199" t="s">
        <v>220</v>
      </c>
      <c r="H375" s="200">
        <v>2007.6</v>
      </c>
      <c r="I375" s="201"/>
      <c r="J375" s="202">
        <f>ROUND(I375*H375,2)</f>
        <v>0</v>
      </c>
      <c r="K375" s="198" t="s">
        <v>133</v>
      </c>
      <c r="L375" s="41"/>
      <c r="M375" s="203" t="s">
        <v>1</v>
      </c>
      <c r="N375" s="204" t="s">
        <v>43</v>
      </c>
      <c r="O375" s="73"/>
      <c r="P375" s="205">
        <f>O375*H375</f>
        <v>0</v>
      </c>
      <c r="Q375" s="205">
        <v>0</v>
      </c>
      <c r="R375" s="205">
        <f>Q375*H375</f>
        <v>0</v>
      </c>
      <c r="S375" s="205">
        <v>0</v>
      </c>
      <c r="T375" s="206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207" t="s">
        <v>127</v>
      </c>
      <c r="AT375" s="207" t="s">
        <v>129</v>
      </c>
      <c r="AU375" s="207" t="s">
        <v>88</v>
      </c>
      <c r="AY375" s="19" t="s">
        <v>128</v>
      </c>
      <c r="BE375" s="208">
        <f>IF(N375="základní",J375,0)</f>
        <v>0</v>
      </c>
      <c r="BF375" s="208">
        <f>IF(N375="snížená",J375,0)</f>
        <v>0</v>
      </c>
      <c r="BG375" s="208">
        <f>IF(N375="zákl. přenesená",J375,0)</f>
        <v>0</v>
      </c>
      <c r="BH375" s="208">
        <f>IF(N375="sníž. přenesená",J375,0)</f>
        <v>0</v>
      </c>
      <c r="BI375" s="208">
        <f>IF(N375="nulová",J375,0)</f>
        <v>0</v>
      </c>
      <c r="BJ375" s="19" t="s">
        <v>86</v>
      </c>
      <c r="BK375" s="208">
        <f>ROUND(I375*H375,2)</f>
        <v>0</v>
      </c>
      <c r="BL375" s="19" t="s">
        <v>127</v>
      </c>
      <c r="BM375" s="207" t="s">
        <v>629</v>
      </c>
    </row>
    <row r="376" spans="2:51" s="13" customFormat="1" ht="10.2">
      <c r="B376" s="221"/>
      <c r="C376" s="222"/>
      <c r="D376" s="211" t="s">
        <v>136</v>
      </c>
      <c r="E376" s="223" t="s">
        <v>1</v>
      </c>
      <c r="F376" s="224" t="s">
        <v>630</v>
      </c>
      <c r="G376" s="222"/>
      <c r="H376" s="223" t="s">
        <v>1</v>
      </c>
      <c r="I376" s="225"/>
      <c r="J376" s="222"/>
      <c r="K376" s="222"/>
      <c r="L376" s="226"/>
      <c r="M376" s="227"/>
      <c r="N376" s="228"/>
      <c r="O376" s="228"/>
      <c r="P376" s="228"/>
      <c r="Q376" s="228"/>
      <c r="R376" s="228"/>
      <c r="S376" s="228"/>
      <c r="T376" s="229"/>
      <c r="AT376" s="230" t="s">
        <v>136</v>
      </c>
      <c r="AU376" s="230" t="s">
        <v>88</v>
      </c>
      <c r="AV376" s="13" t="s">
        <v>86</v>
      </c>
      <c r="AW376" s="13" t="s">
        <v>34</v>
      </c>
      <c r="AX376" s="13" t="s">
        <v>78</v>
      </c>
      <c r="AY376" s="230" t="s">
        <v>128</v>
      </c>
    </row>
    <row r="377" spans="2:51" s="12" customFormat="1" ht="10.2">
      <c r="B377" s="209"/>
      <c r="C377" s="210"/>
      <c r="D377" s="211" t="s">
        <v>136</v>
      </c>
      <c r="E377" s="212" t="s">
        <v>1</v>
      </c>
      <c r="F377" s="213" t="s">
        <v>587</v>
      </c>
      <c r="G377" s="210"/>
      <c r="H377" s="214">
        <v>2007.6</v>
      </c>
      <c r="I377" s="215"/>
      <c r="J377" s="210"/>
      <c r="K377" s="210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136</v>
      </c>
      <c r="AU377" s="220" t="s">
        <v>88</v>
      </c>
      <c r="AV377" s="12" t="s">
        <v>88</v>
      </c>
      <c r="AW377" s="12" t="s">
        <v>34</v>
      </c>
      <c r="AX377" s="12" t="s">
        <v>86</v>
      </c>
      <c r="AY377" s="220" t="s">
        <v>128</v>
      </c>
    </row>
    <row r="378" spans="1:65" s="2" customFormat="1" ht="33" customHeight="1">
      <c r="A378" s="36"/>
      <c r="B378" s="37"/>
      <c r="C378" s="196" t="s">
        <v>631</v>
      </c>
      <c r="D378" s="196" t="s">
        <v>129</v>
      </c>
      <c r="E378" s="197" t="s">
        <v>632</v>
      </c>
      <c r="F378" s="198" t="s">
        <v>633</v>
      </c>
      <c r="G378" s="199" t="s">
        <v>220</v>
      </c>
      <c r="H378" s="200">
        <v>311.5</v>
      </c>
      <c r="I378" s="201"/>
      <c r="J378" s="202">
        <f>ROUND(I378*H378,2)</f>
        <v>0</v>
      </c>
      <c r="K378" s="198" t="s">
        <v>133</v>
      </c>
      <c r="L378" s="41"/>
      <c r="M378" s="203" t="s">
        <v>1</v>
      </c>
      <c r="N378" s="204" t="s">
        <v>43</v>
      </c>
      <c r="O378" s="73"/>
      <c r="P378" s="205">
        <f>O378*H378</f>
        <v>0</v>
      </c>
      <c r="Q378" s="205">
        <v>0.08425</v>
      </c>
      <c r="R378" s="205">
        <f>Q378*H378</f>
        <v>26.243875000000003</v>
      </c>
      <c r="S378" s="205">
        <v>0</v>
      </c>
      <c r="T378" s="206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207" t="s">
        <v>127</v>
      </c>
      <c r="AT378" s="207" t="s">
        <v>129</v>
      </c>
      <c r="AU378" s="207" t="s">
        <v>88</v>
      </c>
      <c r="AY378" s="19" t="s">
        <v>128</v>
      </c>
      <c r="BE378" s="208">
        <f>IF(N378="základní",J378,0)</f>
        <v>0</v>
      </c>
      <c r="BF378" s="208">
        <f>IF(N378="snížená",J378,0)</f>
        <v>0</v>
      </c>
      <c r="BG378" s="208">
        <f>IF(N378="zákl. přenesená",J378,0)</f>
        <v>0</v>
      </c>
      <c r="BH378" s="208">
        <f>IF(N378="sníž. přenesená",J378,0)</f>
        <v>0</v>
      </c>
      <c r="BI378" s="208">
        <f>IF(N378="nulová",J378,0)</f>
        <v>0</v>
      </c>
      <c r="BJ378" s="19" t="s">
        <v>86</v>
      </c>
      <c r="BK378" s="208">
        <f>ROUND(I378*H378,2)</f>
        <v>0</v>
      </c>
      <c r="BL378" s="19" t="s">
        <v>127</v>
      </c>
      <c r="BM378" s="207" t="s">
        <v>634</v>
      </c>
    </row>
    <row r="379" spans="2:51" s="12" customFormat="1" ht="10.2">
      <c r="B379" s="209"/>
      <c r="C379" s="210"/>
      <c r="D379" s="211" t="s">
        <v>136</v>
      </c>
      <c r="E379" s="212" t="s">
        <v>1</v>
      </c>
      <c r="F379" s="213" t="s">
        <v>635</v>
      </c>
      <c r="G379" s="210"/>
      <c r="H379" s="214">
        <v>166</v>
      </c>
      <c r="I379" s="215"/>
      <c r="J379" s="210"/>
      <c r="K379" s="210"/>
      <c r="L379" s="216"/>
      <c r="M379" s="217"/>
      <c r="N379" s="218"/>
      <c r="O379" s="218"/>
      <c r="P379" s="218"/>
      <c r="Q379" s="218"/>
      <c r="R379" s="218"/>
      <c r="S379" s="218"/>
      <c r="T379" s="219"/>
      <c r="AT379" s="220" t="s">
        <v>136</v>
      </c>
      <c r="AU379" s="220" t="s">
        <v>88</v>
      </c>
      <c r="AV379" s="12" t="s">
        <v>88</v>
      </c>
      <c r="AW379" s="12" t="s">
        <v>34</v>
      </c>
      <c r="AX379" s="12" t="s">
        <v>78</v>
      </c>
      <c r="AY379" s="220" t="s">
        <v>128</v>
      </c>
    </row>
    <row r="380" spans="2:51" s="12" customFormat="1" ht="10.2">
      <c r="B380" s="209"/>
      <c r="C380" s="210"/>
      <c r="D380" s="211" t="s">
        <v>136</v>
      </c>
      <c r="E380" s="212" t="s">
        <v>1</v>
      </c>
      <c r="F380" s="213" t="s">
        <v>636</v>
      </c>
      <c r="G380" s="210"/>
      <c r="H380" s="214">
        <v>143.5</v>
      </c>
      <c r="I380" s="215"/>
      <c r="J380" s="210"/>
      <c r="K380" s="210"/>
      <c r="L380" s="216"/>
      <c r="M380" s="217"/>
      <c r="N380" s="218"/>
      <c r="O380" s="218"/>
      <c r="P380" s="218"/>
      <c r="Q380" s="218"/>
      <c r="R380" s="218"/>
      <c r="S380" s="218"/>
      <c r="T380" s="219"/>
      <c r="AT380" s="220" t="s">
        <v>136</v>
      </c>
      <c r="AU380" s="220" t="s">
        <v>88</v>
      </c>
      <c r="AV380" s="12" t="s">
        <v>88</v>
      </c>
      <c r="AW380" s="12" t="s">
        <v>34</v>
      </c>
      <c r="AX380" s="12" t="s">
        <v>78</v>
      </c>
      <c r="AY380" s="220" t="s">
        <v>128</v>
      </c>
    </row>
    <row r="381" spans="2:51" s="12" customFormat="1" ht="10.2">
      <c r="B381" s="209"/>
      <c r="C381" s="210"/>
      <c r="D381" s="211" t="s">
        <v>136</v>
      </c>
      <c r="E381" s="212" t="s">
        <v>1</v>
      </c>
      <c r="F381" s="213" t="s">
        <v>637</v>
      </c>
      <c r="G381" s="210"/>
      <c r="H381" s="214">
        <v>2</v>
      </c>
      <c r="I381" s="215"/>
      <c r="J381" s="210"/>
      <c r="K381" s="210"/>
      <c r="L381" s="216"/>
      <c r="M381" s="217"/>
      <c r="N381" s="218"/>
      <c r="O381" s="218"/>
      <c r="P381" s="218"/>
      <c r="Q381" s="218"/>
      <c r="R381" s="218"/>
      <c r="S381" s="218"/>
      <c r="T381" s="219"/>
      <c r="AT381" s="220" t="s">
        <v>136</v>
      </c>
      <c r="AU381" s="220" t="s">
        <v>88</v>
      </c>
      <c r="AV381" s="12" t="s">
        <v>88</v>
      </c>
      <c r="AW381" s="12" t="s">
        <v>34</v>
      </c>
      <c r="AX381" s="12" t="s">
        <v>78</v>
      </c>
      <c r="AY381" s="220" t="s">
        <v>128</v>
      </c>
    </row>
    <row r="382" spans="2:51" s="15" customFormat="1" ht="10.2">
      <c r="B382" s="243"/>
      <c r="C382" s="244"/>
      <c r="D382" s="211" t="s">
        <v>136</v>
      </c>
      <c r="E382" s="245" t="s">
        <v>1</v>
      </c>
      <c r="F382" s="246" t="s">
        <v>230</v>
      </c>
      <c r="G382" s="244"/>
      <c r="H382" s="247">
        <v>311.5</v>
      </c>
      <c r="I382" s="248"/>
      <c r="J382" s="244"/>
      <c r="K382" s="244"/>
      <c r="L382" s="249"/>
      <c r="M382" s="250"/>
      <c r="N382" s="251"/>
      <c r="O382" s="251"/>
      <c r="P382" s="251"/>
      <c r="Q382" s="251"/>
      <c r="R382" s="251"/>
      <c r="S382" s="251"/>
      <c r="T382" s="252"/>
      <c r="AT382" s="253" t="s">
        <v>136</v>
      </c>
      <c r="AU382" s="253" t="s">
        <v>88</v>
      </c>
      <c r="AV382" s="15" t="s">
        <v>127</v>
      </c>
      <c r="AW382" s="15" t="s">
        <v>34</v>
      </c>
      <c r="AX382" s="15" t="s">
        <v>86</v>
      </c>
      <c r="AY382" s="253" t="s">
        <v>128</v>
      </c>
    </row>
    <row r="383" spans="1:65" s="2" customFormat="1" ht="16.5" customHeight="1">
      <c r="A383" s="36"/>
      <c r="B383" s="37"/>
      <c r="C383" s="254" t="s">
        <v>638</v>
      </c>
      <c r="D383" s="254" t="s">
        <v>447</v>
      </c>
      <c r="E383" s="255" t="s">
        <v>639</v>
      </c>
      <c r="F383" s="256" t="s">
        <v>640</v>
      </c>
      <c r="G383" s="257" t="s">
        <v>220</v>
      </c>
      <c r="H383" s="258">
        <v>152.694</v>
      </c>
      <c r="I383" s="259"/>
      <c r="J383" s="260">
        <f>ROUND(I383*H383,2)</f>
        <v>0</v>
      </c>
      <c r="K383" s="256" t="s">
        <v>133</v>
      </c>
      <c r="L383" s="261"/>
      <c r="M383" s="262" t="s">
        <v>1</v>
      </c>
      <c r="N383" s="263" t="s">
        <v>43</v>
      </c>
      <c r="O383" s="73"/>
      <c r="P383" s="205">
        <f>O383*H383</f>
        <v>0</v>
      </c>
      <c r="Q383" s="205">
        <v>0.131</v>
      </c>
      <c r="R383" s="205">
        <f>Q383*H383</f>
        <v>20.002914</v>
      </c>
      <c r="S383" s="205">
        <v>0</v>
      </c>
      <c r="T383" s="206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207" t="s">
        <v>175</v>
      </c>
      <c r="AT383" s="207" t="s">
        <v>447</v>
      </c>
      <c r="AU383" s="207" t="s">
        <v>88</v>
      </c>
      <c r="AY383" s="19" t="s">
        <v>128</v>
      </c>
      <c r="BE383" s="208">
        <f>IF(N383="základní",J383,0)</f>
        <v>0</v>
      </c>
      <c r="BF383" s="208">
        <f>IF(N383="snížená",J383,0)</f>
        <v>0</v>
      </c>
      <c r="BG383" s="208">
        <f>IF(N383="zákl. přenesená",J383,0)</f>
        <v>0</v>
      </c>
      <c r="BH383" s="208">
        <f>IF(N383="sníž. přenesená",J383,0)</f>
        <v>0</v>
      </c>
      <c r="BI383" s="208">
        <f>IF(N383="nulová",J383,0)</f>
        <v>0</v>
      </c>
      <c r="BJ383" s="19" t="s">
        <v>86</v>
      </c>
      <c r="BK383" s="208">
        <f>ROUND(I383*H383,2)</f>
        <v>0</v>
      </c>
      <c r="BL383" s="19" t="s">
        <v>127</v>
      </c>
      <c r="BM383" s="207" t="s">
        <v>641</v>
      </c>
    </row>
    <row r="384" spans="2:51" s="13" customFormat="1" ht="10.2">
      <c r="B384" s="221"/>
      <c r="C384" s="222"/>
      <c r="D384" s="211" t="s">
        <v>136</v>
      </c>
      <c r="E384" s="223" t="s">
        <v>1</v>
      </c>
      <c r="F384" s="224" t="s">
        <v>642</v>
      </c>
      <c r="G384" s="222"/>
      <c r="H384" s="223" t="s">
        <v>1</v>
      </c>
      <c r="I384" s="225"/>
      <c r="J384" s="222"/>
      <c r="K384" s="222"/>
      <c r="L384" s="226"/>
      <c r="M384" s="227"/>
      <c r="N384" s="228"/>
      <c r="O384" s="228"/>
      <c r="P384" s="228"/>
      <c r="Q384" s="228"/>
      <c r="R384" s="228"/>
      <c r="S384" s="228"/>
      <c r="T384" s="229"/>
      <c r="AT384" s="230" t="s">
        <v>136</v>
      </c>
      <c r="AU384" s="230" t="s">
        <v>88</v>
      </c>
      <c r="AV384" s="13" t="s">
        <v>86</v>
      </c>
      <c r="AW384" s="13" t="s">
        <v>34</v>
      </c>
      <c r="AX384" s="13" t="s">
        <v>78</v>
      </c>
      <c r="AY384" s="230" t="s">
        <v>128</v>
      </c>
    </row>
    <row r="385" spans="2:51" s="12" customFormat="1" ht="10.2">
      <c r="B385" s="209"/>
      <c r="C385" s="210"/>
      <c r="D385" s="211" t="s">
        <v>136</v>
      </c>
      <c r="E385" s="212" t="s">
        <v>1</v>
      </c>
      <c r="F385" s="213" t="s">
        <v>635</v>
      </c>
      <c r="G385" s="210"/>
      <c r="H385" s="214">
        <v>166</v>
      </c>
      <c r="I385" s="215"/>
      <c r="J385" s="210"/>
      <c r="K385" s="210"/>
      <c r="L385" s="216"/>
      <c r="M385" s="217"/>
      <c r="N385" s="218"/>
      <c r="O385" s="218"/>
      <c r="P385" s="218"/>
      <c r="Q385" s="218"/>
      <c r="R385" s="218"/>
      <c r="S385" s="218"/>
      <c r="T385" s="219"/>
      <c r="AT385" s="220" t="s">
        <v>136</v>
      </c>
      <c r="AU385" s="220" t="s">
        <v>88</v>
      </c>
      <c r="AV385" s="12" t="s">
        <v>88</v>
      </c>
      <c r="AW385" s="12" t="s">
        <v>34</v>
      </c>
      <c r="AX385" s="12" t="s">
        <v>78</v>
      </c>
      <c r="AY385" s="220" t="s">
        <v>128</v>
      </c>
    </row>
    <row r="386" spans="2:51" s="12" customFormat="1" ht="10.2">
      <c r="B386" s="209"/>
      <c r="C386" s="210"/>
      <c r="D386" s="211" t="s">
        <v>136</v>
      </c>
      <c r="E386" s="212" t="s">
        <v>1</v>
      </c>
      <c r="F386" s="213" t="s">
        <v>643</v>
      </c>
      <c r="G386" s="210"/>
      <c r="H386" s="214">
        <v>-16.3</v>
      </c>
      <c r="I386" s="215"/>
      <c r="J386" s="210"/>
      <c r="K386" s="210"/>
      <c r="L386" s="216"/>
      <c r="M386" s="217"/>
      <c r="N386" s="218"/>
      <c r="O386" s="218"/>
      <c r="P386" s="218"/>
      <c r="Q386" s="218"/>
      <c r="R386" s="218"/>
      <c r="S386" s="218"/>
      <c r="T386" s="219"/>
      <c r="AT386" s="220" t="s">
        <v>136</v>
      </c>
      <c r="AU386" s="220" t="s">
        <v>88</v>
      </c>
      <c r="AV386" s="12" t="s">
        <v>88</v>
      </c>
      <c r="AW386" s="12" t="s">
        <v>34</v>
      </c>
      <c r="AX386" s="12" t="s">
        <v>78</v>
      </c>
      <c r="AY386" s="220" t="s">
        <v>128</v>
      </c>
    </row>
    <row r="387" spans="2:51" s="15" customFormat="1" ht="10.2">
      <c r="B387" s="243"/>
      <c r="C387" s="244"/>
      <c r="D387" s="211" t="s">
        <v>136</v>
      </c>
      <c r="E387" s="245" t="s">
        <v>1</v>
      </c>
      <c r="F387" s="246" t="s">
        <v>230</v>
      </c>
      <c r="G387" s="244"/>
      <c r="H387" s="247">
        <v>149.7</v>
      </c>
      <c r="I387" s="248"/>
      <c r="J387" s="244"/>
      <c r="K387" s="244"/>
      <c r="L387" s="249"/>
      <c r="M387" s="250"/>
      <c r="N387" s="251"/>
      <c r="O387" s="251"/>
      <c r="P387" s="251"/>
      <c r="Q387" s="251"/>
      <c r="R387" s="251"/>
      <c r="S387" s="251"/>
      <c r="T387" s="252"/>
      <c r="AT387" s="253" t="s">
        <v>136</v>
      </c>
      <c r="AU387" s="253" t="s">
        <v>88</v>
      </c>
      <c r="AV387" s="15" t="s">
        <v>127</v>
      </c>
      <c r="AW387" s="15" t="s">
        <v>34</v>
      </c>
      <c r="AX387" s="15" t="s">
        <v>86</v>
      </c>
      <c r="AY387" s="253" t="s">
        <v>128</v>
      </c>
    </row>
    <row r="388" spans="2:51" s="12" customFormat="1" ht="10.2">
      <c r="B388" s="209"/>
      <c r="C388" s="210"/>
      <c r="D388" s="211" t="s">
        <v>136</v>
      </c>
      <c r="E388" s="210"/>
      <c r="F388" s="213" t="s">
        <v>644</v>
      </c>
      <c r="G388" s="210"/>
      <c r="H388" s="214">
        <v>152.694</v>
      </c>
      <c r="I388" s="215"/>
      <c r="J388" s="210"/>
      <c r="K388" s="210"/>
      <c r="L388" s="216"/>
      <c r="M388" s="217"/>
      <c r="N388" s="218"/>
      <c r="O388" s="218"/>
      <c r="P388" s="218"/>
      <c r="Q388" s="218"/>
      <c r="R388" s="218"/>
      <c r="S388" s="218"/>
      <c r="T388" s="219"/>
      <c r="AT388" s="220" t="s">
        <v>136</v>
      </c>
      <c r="AU388" s="220" t="s">
        <v>88</v>
      </c>
      <c r="AV388" s="12" t="s">
        <v>88</v>
      </c>
      <c r="AW388" s="12" t="s">
        <v>4</v>
      </c>
      <c r="AX388" s="12" t="s">
        <v>86</v>
      </c>
      <c r="AY388" s="220" t="s">
        <v>128</v>
      </c>
    </row>
    <row r="389" spans="1:65" s="2" customFormat="1" ht="16.5" customHeight="1">
      <c r="A389" s="36"/>
      <c r="B389" s="37"/>
      <c r="C389" s="254" t="s">
        <v>645</v>
      </c>
      <c r="D389" s="254" t="s">
        <v>447</v>
      </c>
      <c r="E389" s="255" t="s">
        <v>646</v>
      </c>
      <c r="F389" s="256" t="s">
        <v>647</v>
      </c>
      <c r="G389" s="257" t="s">
        <v>220</v>
      </c>
      <c r="H389" s="258">
        <v>18.849</v>
      </c>
      <c r="I389" s="259"/>
      <c r="J389" s="260">
        <f>ROUND(I389*H389,2)</f>
        <v>0</v>
      </c>
      <c r="K389" s="256" t="s">
        <v>133</v>
      </c>
      <c r="L389" s="261"/>
      <c r="M389" s="262" t="s">
        <v>1</v>
      </c>
      <c r="N389" s="263" t="s">
        <v>43</v>
      </c>
      <c r="O389" s="73"/>
      <c r="P389" s="205">
        <f>O389*H389</f>
        <v>0</v>
      </c>
      <c r="Q389" s="205">
        <v>0.131</v>
      </c>
      <c r="R389" s="205">
        <f>Q389*H389</f>
        <v>2.4692190000000003</v>
      </c>
      <c r="S389" s="205">
        <v>0</v>
      </c>
      <c r="T389" s="206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207" t="s">
        <v>175</v>
      </c>
      <c r="AT389" s="207" t="s">
        <v>447</v>
      </c>
      <c r="AU389" s="207" t="s">
        <v>88</v>
      </c>
      <c r="AY389" s="19" t="s">
        <v>128</v>
      </c>
      <c r="BE389" s="208">
        <f>IF(N389="základní",J389,0)</f>
        <v>0</v>
      </c>
      <c r="BF389" s="208">
        <f>IF(N389="snížená",J389,0)</f>
        <v>0</v>
      </c>
      <c r="BG389" s="208">
        <f>IF(N389="zákl. přenesená",J389,0)</f>
        <v>0</v>
      </c>
      <c r="BH389" s="208">
        <f>IF(N389="sníž. přenesená",J389,0)</f>
        <v>0</v>
      </c>
      <c r="BI389" s="208">
        <f>IF(N389="nulová",J389,0)</f>
        <v>0</v>
      </c>
      <c r="BJ389" s="19" t="s">
        <v>86</v>
      </c>
      <c r="BK389" s="208">
        <f>ROUND(I389*H389,2)</f>
        <v>0</v>
      </c>
      <c r="BL389" s="19" t="s">
        <v>127</v>
      </c>
      <c r="BM389" s="207" t="s">
        <v>648</v>
      </c>
    </row>
    <row r="390" spans="2:51" s="13" customFormat="1" ht="10.2">
      <c r="B390" s="221"/>
      <c r="C390" s="222"/>
      <c r="D390" s="211" t="s">
        <v>136</v>
      </c>
      <c r="E390" s="223" t="s">
        <v>1</v>
      </c>
      <c r="F390" s="224" t="s">
        <v>649</v>
      </c>
      <c r="G390" s="222"/>
      <c r="H390" s="223" t="s">
        <v>1</v>
      </c>
      <c r="I390" s="225"/>
      <c r="J390" s="222"/>
      <c r="K390" s="222"/>
      <c r="L390" s="226"/>
      <c r="M390" s="227"/>
      <c r="N390" s="228"/>
      <c r="O390" s="228"/>
      <c r="P390" s="228"/>
      <c r="Q390" s="228"/>
      <c r="R390" s="228"/>
      <c r="S390" s="228"/>
      <c r="T390" s="229"/>
      <c r="AT390" s="230" t="s">
        <v>136</v>
      </c>
      <c r="AU390" s="230" t="s">
        <v>88</v>
      </c>
      <c r="AV390" s="13" t="s">
        <v>86</v>
      </c>
      <c r="AW390" s="13" t="s">
        <v>34</v>
      </c>
      <c r="AX390" s="13" t="s">
        <v>78</v>
      </c>
      <c r="AY390" s="230" t="s">
        <v>128</v>
      </c>
    </row>
    <row r="391" spans="2:51" s="12" customFormat="1" ht="10.2">
      <c r="B391" s="209"/>
      <c r="C391" s="210"/>
      <c r="D391" s="211" t="s">
        <v>136</v>
      </c>
      <c r="E391" s="212" t="s">
        <v>1</v>
      </c>
      <c r="F391" s="213" t="s">
        <v>650</v>
      </c>
      <c r="G391" s="210"/>
      <c r="H391" s="214">
        <v>18.3</v>
      </c>
      <c r="I391" s="215"/>
      <c r="J391" s="210"/>
      <c r="K391" s="210"/>
      <c r="L391" s="216"/>
      <c r="M391" s="217"/>
      <c r="N391" s="218"/>
      <c r="O391" s="218"/>
      <c r="P391" s="218"/>
      <c r="Q391" s="218"/>
      <c r="R391" s="218"/>
      <c r="S391" s="218"/>
      <c r="T391" s="219"/>
      <c r="AT391" s="220" t="s">
        <v>136</v>
      </c>
      <c r="AU391" s="220" t="s">
        <v>88</v>
      </c>
      <c r="AV391" s="12" t="s">
        <v>88</v>
      </c>
      <c r="AW391" s="12" t="s">
        <v>34</v>
      </c>
      <c r="AX391" s="12" t="s">
        <v>86</v>
      </c>
      <c r="AY391" s="220" t="s">
        <v>128</v>
      </c>
    </row>
    <row r="392" spans="2:51" s="12" customFormat="1" ht="10.2">
      <c r="B392" s="209"/>
      <c r="C392" s="210"/>
      <c r="D392" s="211" t="s">
        <v>136</v>
      </c>
      <c r="E392" s="210"/>
      <c r="F392" s="213" t="s">
        <v>651</v>
      </c>
      <c r="G392" s="210"/>
      <c r="H392" s="214">
        <v>18.849</v>
      </c>
      <c r="I392" s="215"/>
      <c r="J392" s="210"/>
      <c r="K392" s="210"/>
      <c r="L392" s="216"/>
      <c r="M392" s="217"/>
      <c r="N392" s="218"/>
      <c r="O392" s="218"/>
      <c r="P392" s="218"/>
      <c r="Q392" s="218"/>
      <c r="R392" s="218"/>
      <c r="S392" s="218"/>
      <c r="T392" s="219"/>
      <c r="AT392" s="220" t="s">
        <v>136</v>
      </c>
      <c r="AU392" s="220" t="s">
        <v>88</v>
      </c>
      <c r="AV392" s="12" t="s">
        <v>88</v>
      </c>
      <c r="AW392" s="12" t="s">
        <v>4</v>
      </c>
      <c r="AX392" s="12" t="s">
        <v>86</v>
      </c>
      <c r="AY392" s="220" t="s">
        <v>128</v>
      </c>
    </row>
    <row r="393" spans="1:65" s="2" customFormat="1" ht="33" customHeight="1">
      <c r="A393" s="36"/>
      <c r="B393" s="37"/>
      <c r="C393" s="196" t="s">
        <v>652</v>
      </c>
      <c r="D393" s="196" t="s">
        <v>129</v>
      </c>
      <c r="E393" s="197" t="s">
        <v>653</v>
      </c>
      <c r="F393" s="198" t="s">
        <v>654</v>
      </c>
      <c r="G393" s="199" t="s">
        <v>220</v>
      </c>
      <c r="H393" s="200">
        <v>701.9</v>
      </c>
      <c r="I393" s="201"/>
      <c r="J393" s="202">
        <f>ROUND(I393*H393,2)</f>
        <v>0</v>
      </c>
      <c r="K393" s="198" t="s">
        <v>133</v>
      </c>
      <c r="L393" s="41"/>
      <c r="M393" s="203" t="s">
        <v>1</v>
      </c>
      <c r="N393" s="204" t="s">
        <v>43</v>
      </c>
      <c r="O393" s="73"/>
      <c r="P393" s="205">
        <f>O393*H393</f>
        <v>0</v>
      </c>
      <c r="Q393" s="205">
        <v>0.08565</v>
      </c>
      <c r="R393" s="205">
        <f>Q393*H393</f>
        <v>60.117735</v>
      </c>
      <c r="S393" s="205">
        <v>0</v>
      </c>
      <c r="T393" s="206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207" t="s">
        <v>127</v>
      </c>
      <c r="AT393" s="207" t="s">
        <v>129</v>
      </c>
      <c r="AU393" s="207" t="s">
        <v>88</v>
      </c>
      <c r="AY393" s="19" t="s">
        <v>128</v>
      </c>
      <c r="BE393" s="208">
        <f>IF(N393="základní",J393,0)</f>
        <v>0</v>
      </c>
      <c r="BF393" s="208">
        <f>IF(N393="snížená",J393,0)</f>
        <v>0</v>
      </c>
      <c r="BG393" s="208">
        <f>IF(N393="zákl. přenesená",J393,0)</f>
        <v>0</v>
      </c>
      <c r="BH393" s="208">
        <f>IF(N393="sníž. přenesená",J393,0)</f>
        <v>0</v>
      </c>
      <c r="BI393" s="208">
        <f>IF(N393="nulová",J393,0)</f>
        <v>0</v>
      </c>
      <c r="BJ393" s="19" t="s">
        <v>86</v>
      </c>
      <c r="BK393" s="208">
        <f>ROUND(I393*H393,2)</f>
        <v>0</v>
      </c>
      <c r="BL393" s="19" t="s">
        <v>127</v>
      </c>
      <c r="BM393" s="207" t="s">
        <v>655</v>
      </c>
    </row>
    <row r="394" spans="2:51" s="12" customFormat="1" ht="10.2">
      <c r="B394" s="209"/>
      <c r="C394" s="210"/>
      <c r="D394" s="211" t="s">
        <v>136</v>
      </c>
      <c r="E394" s="212" t="s">
        <v>1</v>
      </c>
      <c r="F394" s="213" t="s">
        <v>656</v>
      </c>
      <c r="G394" s="210"/>
      <c r="H394" s="214">
        <v>164.6</v>
      </c>
      <c r="I394" s="215"/>
      <c r="J394" s="210"/>
      <c r="K394" s="210"/>
      <c r="L394" s="216"/>
      <c r="M394" s="217"/>
      <c r="N394" s="218"/>
      <c r="O394" s="218"/>
      <c r="P394" s="218"/>
      <c r="Q394" s="218"/>
      <c r="R394" s="218"/>
      <c r="S394" s="218"/>
      <c r="T394" s="219"/>
      <c r="AT394" s="220" t="s">
        <v>136</v>
      </c>
      <c r="AU394" s="220" t="s">
        <v>88</v>
      </c>
      <c r="AV394" s="12" t="s">
        <v>88</v>
      </c>
      <c r="AW394" s="12" t="s">
        <v>34</v>
      </c>
      <c r="AX394" s="12" t="s">
        <v>78</v>
      </c>
      <c r="AY394" s="220" t="s">
        <v>128</v>
      </c>
    </row>
    <row r="395" spans="2:51" s="12" customFormat="1" ht="10.2">
      <c r="B395" s="209"/>
      <c r="C395" s="210"/>
      <c r="D395" s="211" t="s">
        <v>136</v>
      </c>
      <c r="E395" s="212" t="s">
        <v>1</v>
      </c>
      <c r="F395" s="213" t="s">
        <v>657</v>
      </c>
      <c r="G395" s="210"/>
      <c r="H395" s="214">
        <v>533.7</v>
      </c>
      <c r="I395" s="215"/>
      <c r="J395" s="210"/>
      <c r="K395" s="210"/>
      <c r="L395" s="216"/>
      <c r="M395" s="217"/>
      <c r="N395" s="218"/>
      <c r="O395" s="218"/>
      <c r="P395" s="218"/>
      <c r="Q395" s="218"/>
      <c r="R395" s="218"/>
      <c r="S395" s="218"/>
      <c r="T395" s="219"/>
      <c r="AT395" s="220" t="s">
        <v>136</v>
      </c>
      <c r="AU395" s="220" t="s">
        <v>88</v>
      </c>
      <c r="AV395" s="12" t="s">
        <v>88</v>
      </c>
      <c r="AW395" s="12" t="s">
        <v>34</v>
      </c>
      <c r="AX395" s="12" t="s">
        <v>78</v>
      </c>
      <c r="AY395" s="220" t="s">
        <v>128</v>
      </c>
    </row>
    <row r="396" spans="2:51" s="12" customFormat="1" ht="10.2">
      <c r="B396" s="209"/>
      <c r="C396" s="210"/>
      <c r="D396" s="211" t="s">
        <v>136</v>
      </c>
      <c r="E396" s="212" t="s">
        <v>1</v>
      </c>
      <c r="F396" s="213" t="s">
        <v>658</v>
      </c>
      <c r="G396" s="210"/>
      <c r="H396" s="214">
        <v>3.6</v>
      </c>
      <c r="I396" s="215"/>
      <c r="J396" s="210"/>
      <c r="K396" s="210"/>
      <c r="L396" s="216"/>
      <c r="M396" s="217"/>
      <c r="N396" s="218"/>
      <c r="O396" s="218"/>
      <c r="P396" s="218"/>
      <c r="Q396" s="218"/>
      <c r="R396" s="218"/>
      <c r="S396" s="218"/>
      <c r="T396" s="219"/>
      <c r="AT396" s="220" t="s">
        <v>136</v>
      </c>
      <c r="AU396" s="220" t="s">
        <v>88</v>
      </c>
      <c r="AV396" s="12" t="s">
        <v>88</v>
      </c>
      <c r="AW396" s="12" t="s">
        <v>34</v>
      </c>
      <c r="AX396" s="12" t="s">
        <v>78</v>
      </c>
      <c r="AY396" s="220" t="s">
        <v>128</v>
      </c>
    </row>
    <row r="397" spans="2:51" s="15" customFormat="1" ht="10.2">
      <c r="B397" s="243"/>
      <c r="C397" s="244"/>
      <c r="D397" s="211" t="s">
        <v>136</v>
      </c>
      <c r="E397" s="245" t="s">
        <v>1</v>
      </c>
      <c r="F397" s="246" t="s">
        <v>230</v>
      </c>
      <c r="G397" s="244"/>
      <c r="H397" s="247">
        <v>701.9</v>
      </c>
      <c r="I397" s="248"/>
      <c r="J397" s="244"/>
      <c r="K397" s="244"/>
      <c r="L397" s="249"/>
      <c r="M397" s="250"/>
      <c r="N397" s="251"/>
      <c r="O397" s="251"/>
      <c r="P397" s="251"/>
      <c r="Q397" s="251"/>
      <c r="R397" s="251"/>
      <c r="S397" s="251"/>
      <c r="T397" s="252"/>
      <c r="AT397" s="253" t="s">
        <v>136</v>
      </c>
      <c r="AU397" s="253" t="s">
        <v>88</v>
      </c>
      <c r="AV397" s="15" t="s">
        <v>127</v>
      </c>
      <c r="AW397" s="15" t="s">
        <v>34</v>
      </c>
      <c r="AX397" s="15" t="s">
        <v>86</v>
      </c>
      <c r="AY397" s="253" t="s">
        <v>128</v>
      </c>
    </row>
    <row r="398" spans="1:65" s="2" customFormat="1" ht="16.5" customHeight="1">
      <c r="A398" s="36"/>
      <c r="B398" s="37"/>
      <c r="C398" s="254" t="s">
        <v>659</v>
      </c>
      <c r="D398" s="254" t="s">
        <v>447</v>
      </c>
      <c r="E398" s="255" t="s">
        <v>660</v>
      </c>
      <c r="F398" s="256" t="s">
        <v>661</v>
      </c>
      <c r="G398" s="257" t="s">
        <v>220</v>
      </c>
      <c r="H398" s="258">
        <v>704.576</v>
      </c>
      <c r="I398" s="259"/>
      <c r="J398" s="260">
        <f>ROUND(I398*H398,2)</f>
        <v>0</v>
      </c>
      <c r="K398" s="256" t="s">
        <v>133</v>
      </c>
      <c r="L398" s="261"/>
      <c r="M398" s="262" t="s">
        <v>1</v>
      </c>
      <c r="N398" s="263" t="s">
        <v>43</v>
      </c>
      <c r="O398" s="73"/>
      <c r="P398" s="205">
        <f>O398*H398</f>
        <v>0</v>
      </c>
      <c r="Q398" s="205">
        <v>0.176</v>
      </c>
      <c r="R398" s="205">
        <f>Q398*H398</f>
        <v>124.005376</v>
      </c>
      <c r="S398" s="205">
        <v>0</v>
      </c>
      <c r="T398" s="206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207" t="s">
        <v>175</v>
      </c>
      <c r="AT398" s="207" t="s">
        <v>447</v>
      </c>
      <c r="AU398" s="207" t="s">
        <v>88</v>
      </c>
      <c r="AY398" s="19" t="s">
        <v>128</v>
      </c>
      <c r="BE398" s="208">
        <f>IF(N398="základní",J398,0)</f>
        <v>0</v>
      </c>
      <c r="BF398" s="208">
        <f>IF(N398="snížená",J398,0)</f>
        <v>0</v>
      </c>
      <c r="BG398" s="208">
        <f>IF(N398="zákl. přenesená",J398,0)</f>
        <v>0</v>
      </c>
      <c r="BH398" s="208">
        <f>IF(N398="sníž. přenesená",J398,0)</f>
        <v>0</v>
      </c>
      <c r="BI398" s="208">
        <f>IF(N398="nulová",J398,0)</f>
        <v>0</v>
      </c>
      <c r="BJ398" s="19" t="s">
        <v>86</v>
      </c>
      <c r="BK398" s="208">
        <f>ROUND(I398*H398,2)</f>
        <v>0</v>
      </c>
      <c r="BL398" s="19" t="s">
        <v>127</v>
      </c>
      <c r="BM398" s="207" t="s">
        <v>662</v>
      </c>
    </row>
    <row r="399" spans="2:51" s="13" customFormat="1" ht="10.2">
      <c r="B399" s="221"/>
      <c r="C399" s="222"/>
      <c r="D399" s="211" t="s">
        <v>136</v>
      </c>
      <c r="E399" s="223" t="s">
        <v>1</v>
      </c>
      <c r="F399" s="224" t="s">
        <v>663</v>
      </c>
      <c r="G399" s="222"/>
      <c r="H399" s="223" t="s">
        <v>1</v>
      </c>
      <c r="I399" s="225"/>
      <c r="J399" s="222"/>
      <c r="K399" s="222"/>
      <c r="L399" s="226"/>
      <c r="M399" s="227"/>
      <c r="N399" s="228"/>
      <c r="O399" s="228"/>
      <c r="P399" s="228"/>
      <c r="Q399" s="228"/>
      <c r="R399" s="228"/>
      <c r="S399" s="228"/>
      <c r="T399" s="229"/>
      <c r="AT399" s="230" t="s">
        <v>136</v>
      </c>
      <c r="AU399" s="230" t="s">
        <v>88</v>
      </c>
      <c r="AV399" s="13" t="s">
        <v>86</v>
      </c>
      <c r="AW399" s="13" t="s">
        <v>34</v>
      </c>
      <c r="AX399" s="13" t="s">
        <v>78</v>
      </c>
      <c r="AY399" s="230" t="s">
        <v>128</v>
      </c>
    </row>
    <row r="400" spans="2:51" s="12" customFormat="1" ht="10.2">
      <c r="B400" s="209"/>
      <c r="C400" s="210"/>
      <c r="D400" s="211" t="s">
        <v>136</v>
      </c>
      <c r="E400" s="212" t="s">
        <v>1</v>
      </c>
      <c r="F400" s="213" t="s">
        <v>656</v>
      </c>
      <c r="G400" s="210"/>
      <c r="H400" s="214">
        <v>164.6</v>
      </c>
      <c r="I400" s="215"/>
      <c r="J400" s="210"/>
      <c r="K400" s="210"/>
      <c r="L400" s="216"/>
      <c r="M400" s="217"/>
      <c r="N400" s="218"/>
      <c r="O400" s="218"/>
      <c r="P400" s="218"/>
      <c r="Q400" s="218"/>
      <c r="R400" s="218"/>
      <c r="S400" s="218"/>
      <c r="T400" s="219"/>
      <c r="AT400" s="220" t="s">
        <v>136</v>
      </c>
      <c r="AU400" s="220" t="s">
        <v>88</v>
      </c>
      <c r="AV400" s="12" t="s">
        <v>88</v>
      </c>
      <c r="AW400" s="12" t="s">
        <v>34</v>
      </c>
      <c r="AX400" s="12" t="s">
        <v>78</v>
      </c>
      <c r="AY400" s="220" t="s">
        <v>128</v>
      </c>
    </row>
    <row r="401" spans="2:51" s="12" customFormat="1" ht="10.2">
      <c r="B401" s="209"/>
      <c r="C401" s="210"/>
      <c r="D401" s="211" t="s">
        <v>136</v>
      </c>
      <c r="E401" s="212" t="s">
        <v>1</v>
      </c>
      <c r="F401" s="213" t="s">
        <v>657</v>
      </c>
      <c r="G401" s="210"/>
      <c r="H401" s="214">
        <v>533.7</v>
      </c>
      <c r="I401" s="215"/>
      <c r="J401" s="210"/>
      <c r="K401" s="210"/>
      <c r="L401" s="216"/>
      <c r="M401" s="217"/>
      <c r="N401" s="218"/>
      <c r="O401" s="218"/>
      <c r="P401" s="218"/>
      <c r="Q401" s="218"/>
      <c r="R401" s="218"/>
      <c r="S401" s="218"/>
      <c r="T401" s="219"/>
      <c r="AT401" s="220" t="s">
        <v>136</v>
      </c>
      <c r="AU401" s="220" t="s">
        <v>88</v>
      </c>
      <c r="AV401" s="12" t="s">
        <v>88</v>
      </c>
      <c r="AW401" s="12" t="s">
        <v>34</v>
      </c>
      <c r="AX401" s="12" t="s">
        <v>78</v>
      </c>
      <c r="AY401" s="220" t="s">
        <v>128</v>
      </c>
    </row>
    <row r="402" spans="2:51" s="12" customFormat="1" ht="10.2">
      <c r="B402" s="209"/>
      <c r="C402" s="210"/>
      <c r="D402" s="211" t="s">
        <v>136</v>
      </c>
      <c r="E402" s="212" t="s">
        <v>1</v>
      </c>
      <c r="F402" s="213" t="s">
        <v>664</v>
      </c>
      <c r="G402" s="210"/>
      <c r="H402" s="214">
        <v>-0.7</v>
      </c>
      <c r="I402" s="215"/>
      <c r="J402" s="210"/>
      <c r="K402" s="210"/>
      <c r="L402" s="216"/>
      <c r="M402" s="217"/>
      <c r="N402" s="218"/>
      <c r="O402" s="218"/>
      <c r="P402" s="218"/>
      <c r="Q402" s="218"/>
      <c r="R402" s="218"/>
      <c r="S402" s="218"/>
      <c r="T402" s="219"/>
      <c r="AT402" s="220" t="s">
        <v>136</v>
      </c>
      <c r="AU402" s="220" t="s">
        <v>88</v>
      </c>
      <c r="AV402" s="12" t="s">
        <v>88</v>
      </c>
      <c r="AW402" s="12" t="s">
        <v>34</v>
      </c>
      <c r="AX402" s="12" t="s">
        <v>78</v>
      </c>
      <c r="AY402" s="220" t="s">
        <v>128</v>
      </c>
    </row>
    <row r="403" spans="2:51" s="15" customFormat="1" ht="10.2">
      <c r="B403" s="243"/>
      <c r="C403" s="244"/>
      <c r="D403" s="211" t="s">
        <v>136</v>
      </c>
      <c r="E403" s="245" t="s">
        <v>1</v>
      </c>
      <c r="F403" s="246" t="s">
        <v>230</v>
      </c>
      <c r="G403" s="244"/>
      <c r="H403" s="247">
        <v>697.6</v>
      </c>
      <c r="I403" s="248"/>
      <c r="J403" s="244"/>
      <c r="K403" s="244"/>
      <c r="L403" s="249"/>
      <c r="M403" s="250"/>
      <c r="N403" s="251"/>
      <c r="O403" s="251"/>
      <c r="P403" s="251"/>
      <c r="Q403" s="251"/>
      <c r="R403" s="251"/>
      <c r="S403" s="251"/>
      <c r="T403" s="252"/>
      <c r="AT403" s="253" t="s">
        <v>136</v>
      </c>
      <c r="AU403" s="253" t="s">
        <v>88</v>
      </c>
      <c r="AV403" s="15" t="s">
        <v>127</v>
      </c>
      <c r="AW403" s="15" t="s">
        <v>34</v>
      </c>
      <c r="AX403" s="15" t="s">
        <v>86</v>
      </c>
      <c r="AY403" s="253" t="s">
        <v>128</v>
      </c>
    </row>
    <row r="404" spans="2:51" s="12" customFormat="1" ht="10.2">
      <c r="B404" s="209"/>
      <c r="C404" s="210"/>
      <c r="D404" s="211" t="s">
        <v>136</v>
      </c>
      <c r="E404" s="210"/>
      <c r="F404" s="213" t="s">
        <v>665</v>
      </c>
      <c r="G404" s="210"/>
      <c r="H404" s="214">
        <v>704.576</v>
      </c>
      <c r="I404" s="215"/>
      <c r="J404" s="210"/>
      <c r="K404" s="210"/>
      <c r="L404" s="216"/>
      <c r="M404" s="217"/>
      <c r="N404" s="218"/>
      <c r="O404" s="218"/>
      <c r="P404" s="218"/>
      <c r="Q404" s="218"/>
      <c r="R404" s="218"/>
      <c r="S404" s="218"/>
      <c r="T404" s="219"/>
      <c r="AT404" s="220" t="s">
        <v>136</v>
      </c>
      <c r="AU404" s="220" t="s">
        <v>88</v>
      </c>
      <c r="AV404" s="12" t="s">
        <v>88</v>
      </c>
      <c r="AW404" s="12" t="s">
        <v>4</v>
      </c>
      <c r="AX404" s="12" t="s">
        <v>86</v>
      </c>
      <c r="AY404" s="220" t="s">
        <v>128</v>
      </c>
    </row>
    <row r="405" spans="1:65" s="2" customFormat="1" ht="16.5" customHeight="1">
      <c r="A405" s="36"/>
      <c r="B405" s="37"/>
      <c r="C405" s="254" t="s">
        <v>666</v>
      </c>
      <c r="D405" s="254" t="s">
        <v>447</v>
      </c>
      <c r="E405" s="255" t="s">
        <v>667</v>
      </c>
      <c r="F405" s="256" t="s">
        <v>668</v>
      </c>
      <c r="G405" s="257" t="s">
        <v>220</v>
      </c>
      <c r="H405" s="258">
        <v>4.429</v>
      </c>
      <c r="I405" s="259"/>
      <c r="J405" s="260">
        <f>ROUND(I405*H405,2)</f>
        <v>0</v>
      </c>
      <c r="K405" s="256" t="s">
        <v>133</v>
      </c>
      <c r="L405" s="261"/>
      <c r="M405" s="262" t="s">
        <v>1</v>
      </c>
      <c r="N405" s="263" t="s">
        <v>43</v>
      </c>
      <c r="O405" s="73"/>
      <c r="P405" s="205">
        <f>O405*H405</f>
        <v>0</v>
      </c>
      <c r="Q405" s="205">
        <v>0.175</v>
      </c>
      <c r="R405" s="205">
        <f>Q405*H405</f>
        <v>0.775075</v>
      </c>
      <c r="S405" s="205">
        <v>0</v>
      </c>
      <c r="T405" s="206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207" t="s">
        <v>175</v>
      </c>
      <c r="AT405" s="207" t="s">
        <v>447</v>
      </c>
      <c r="AU405" s="207" t="s">
        <v>88</v>
      </c>
      <c r="AY405" s="19" t="s">
        <v>128</v>
      </c>
      <c r="BE405" s="208">
        <f>IF(N405="základní",J405,0)</f>
        <v>0</v>
      </c>
      <c r="BF405" s="208">
        <f>IF(N405="snížená",J405,0)</f>
        <v>0</v>
      </c>
      <c r="BG405" s="208">
        <f>IF(N405="zákl. přenesená",J405,0)</f>
        <v>0</v>
      </c>
      <c r="BH405" s="208">
        <f>IF(N405="sníž. přenesená",J405,0)</f>
        <v>0</v>
      </c>
      <c r="BI405" s="208">
        <f>IF(N405="nulová",J405,0)</f>
        <v>0</v>
      </c>
      <c r="BJ405" s="19" t="s">
        <v>86</v>
      </c>
      <c r="BK405" s="208">
        <f>ROUND(I405*H405,2)</f>
        <v>0</v>
      </c>
      <c r="BL405" s="19" t="s">
        <v>127</v>
      </c>
      <c r="BM405" s="207" t="s">
        <v>669</v>
      </c>
    </row>
    <row r="406" spans="2:51" s="13" customFormat="1" ht="10.2">
      <c r="B406" s="221"/>
      <c r="C406" s="222"/>
      <c r="D406" s="211" t="s">
        <v>136</v>
      </c>
      <c r="E406" s="223" t="s">
        <v>1</v>
      </c>
      <c r="F406" s="224" t="s">
        <v>670</v>
      </c>
      <c r="G406" s="222"/>
      <c r="H406" s="223" t="s">
        <v>1</v>
      </c>
      <c r="I406" s="225"/>
      <c r="J406" s="222"/>
      <c r="K406" s="222"/>
      <c r="L406" s="226"/>
      <c r="M406" s="227"/>
      <c r="N406" s="228"/>
      <c r="O406" s="228"/>
      <c r="P406" s="228"/>
      <c r="Q406" s="228"/>
      <c r="R406" s="228"/>
      <c r="S406" s="228"/>
      <c r="T406" s="229"/>
      <c r="AT406" s="230" t="s">
        <v>136</v>
      </c>
      <c r="AU406" s="230" t="s">
        <v>88</v>
      </c>
      <c r="AV406" s="13" t="s">
        <v>86</v>
      </c>
      <c r="AW406" s="13" t="s">
        <v>34</v>
      </c>
      <c r="AX406" s="13" t="s">
        <v>78</v>
      </c>
      <c r="AY406" s="230" t="s">
        <v>128</v>
      </c>
    </row>
    <row r="407" spans="2:51" s="12" customFormat="1" ht="10.2">
      <c r="B407" s="209"/>
      <c r="C407" s="210"/>
      <c r="D407" s="211" t="s">
        <v>136</v>
      </c>
      <c r="E407" s="212" t="s">
        <v>1</v>
      </c>
      <c r="F407" s="213" t="s">
        <v>671</v>
      </c>
      <c r="G407" s="210"/>
      <c r="H407" s="214">
        <v>0.7</v>
      </c>
      <c r="I407" s="215"/>
      <c r="J407" s="210"/>
      <c r="K407" s="210"/>
      <c r="L407" s="216"/>
      <c r="M407" s="217"/>
      <c r="N407" s="218"/>
      <c r="O407" s="218"/>
      <c r="P407" s="218"/>
      <c r="Q407" s="218"/>
      <c r="R407" s="218"/>
      <c r="S407" s="218"/>
      <c r="T407" s="219"/>
      <c r="AT407" s="220" t="s">
        <v>136</v>
      </c>
      <c r="AU407" s="220" t="s">
        <v>88</v>
      </c>
      <c r="AV407" s="12" t="s">
        <v>88</v>
      </c>
      <c r="AW407" s="12" t="s">
        <v>34</v>
      </c>
      <c r="AX407" s="12" t="s">
        <v>78</v>
      </c>
      <c r="AY407" s="220" t="s">
        <v>128</v>
      </c>
    </row>
    <row r="408" spans="2:51" s="12" customFormat="1" ht="10.2">
      <c r="B408" s="209"/>
      <c r="C408" s="210"/>
      <c r="D408" s="211" t="s">
        <v>136</v>
      </c>
      <c r="E408" s="212" t="s">
        <v>1</v>
      </c>
      <c r="F408" s="213" t="s">
        <v>672</v>
      </c>
      <c r="G408" s="210"/>
      <c r="H408" s="214">
        <v>3.6</v>
      </c>
      <c r="I408" s="215"/>
      <c r="J408" s="210"/>
      <c r="K408" s="210"/>
      <c r="L408" s="216"/>
      <c r="M408" s="217"/>
      <c r="N408" s="218"/>
      <c r="O408" s="218"/>
      <c r="P408" s="218"/>
      <c r="Q408" s="218"/>
      <c r="R408" s="218"/>
      <c r="S408" s="218"/>
      <c r="T408" s="219"/>
      <c r="AT408" s="220" t="s">
        <v>136</v>
      </c>
      <c r="AU408" s="220" t="s">
        <v>88</v>
      </c>
      <c r="AV408" s="12" t="s">
        <v>88</v>
      </c>
      <c r="AW408" s="12" t="s">
        <v>34</v>
      </c>
      <c r="AX408" s="12" t="s">
        <v>78</v>
      </c>
      <c r="AY408" s="220" t="s">
        <v>128</v>
      </c>
    </row>
    <row r="409" spans="2:51" s="15" customFormat="1" ht="10.2">
      <c r="B409" s="243"/>
      <c r="C409" s="244"/>
      <c r="D409" s="211" t="s">
        <v>136</v>
      </c>
      <c r="E409" s="245" t="s">
        <v>1</v>
      </c>
      <c r="F409" s="246" t="s">
        <v>230</v>
      </c>
      <c r="G409" s="244"/>
      <c r="H409" s="247">
        <v>4.3</v>
      </c>
      <c r="I409" s="248"/>
      <c r="J409" s="244"/>
      <c r="K409" s="244"/>
      <c r="L409" s="249"/>
      <c r="M409" s="250"/>
      <c r="N409" s="251"/>
      <c r="O409" s="251"/>
      <c r="P409" s="251"/>
      <c r="Q409" s="251"/>
      <c r="R409" s="251"/>
      <c r="S409" s="251"/>
      <c r="T409" s="252"/>
      <c r="AT409" s="253" t="s">
        <v>136</v>
      </c>
      <c r="AU409" s="253" t="s">
        <v>88</v>
      </c>
      <c r="AV409" s="15" t="s">
        <v>127</v>
      </c>
      <c r="AW409" s="15" t="s">
        <v>34</v>
      </c>
      <c r="AX409" s="15" t="s">
        <v>86</v>
      </c>
      <c r="AY409" s="253" t="s">
        <v>128</v>
      </c>
    </row>
    <row r="410" spans="2:51" s="12" customFormat="1" ht="10.2">
      <c r="B410" s="209"/>
      <c r="C410" s="210"/>
      <c r="D410" s="211" t="s">
        <v>136</v>
      </c>
      <c r="E410" s="210"/>
      <c r="F410" s="213" t="s">
        <v>673</v>
      </c>
      <c r="G410" s="210"/>
      <c r="H410" s="214">
        <v>4.429</v>
      </c>
      <c r="I410" s="215"/>
      <c r="J410" s="210"/>
      <c r="K410" s="210"/>
      <c r="L410" s="216"/>
      <c r="M410" s="217"/>
      <c r="N410" s="218"/>
      <c r="O410" s="218"/>
      <c r="P410" s="218"/>
      <c r="Q410" s="218"/>
      <c r="R410" s="218"/>
      <c r="S410" s="218"/>
      <c r="T410" s="219"/>
      <c r="AT410" s="220" t="s">
        <v>136</v>
      </c>
      <c r="AU410" s="220" t="s">
        <v>88</v>
      </c>
      <c r="AV410" s="12" t="s">
        <v>88</v>
      </c>
      <c r="AW410" s="12" t="s">
        <v>4</v>
      </c>
      <c r="AX410" s="12" t="s">
        <v>86</v>
      </c>
      <c r="AY410" s="220" t="s">
        <v>128</v>
      </c>
    </row>
    <row r="411" spans="1:65" s="2" customFormat="1" ht="33" customHeight="1">
      <c r="A411" s="36"/>
      <c r="B411" s="37"/>
      <c r="C411" s="196" t="s">
        <v>674</v>
      </c>
      <c r="D411" s="196" t="s">
        <v>129</v>
      </c>
      <c r="E411" s="197" t="s">
        <v>675</v>
      </c>
      <c r="F411" s="198" t="s">
        <v>676</v>
      </c>
      <c r="G411" s="199" t="s">
        <v>220</v>
      </c>
      <c r="H411" s="200">
        <v>476.8</v>
      </c>
      <c r="I411" s="201"/>
      <c r="J411" s="202">
        <f>ROUND(I411*H411,2)</f>
        <v>0</v>
      </c>
      <c r="K411" s="198" t="s">
        <v>133</v>
      </c>
      <c r="L411" s="41"/>
      <c r="M411" s="203" t="s">
        <v>1</v>
      </c>
      <c r="N411" s="204" t="s">
        <v>43</v>
      </c>
      <c r="O411" s="73"/>
      <c r="P411" s="205">
        <f>O411*H411</f>
        <v>0</v>
      </c>
      <c r="Q411" s="205">
        <v>0.08003</v>
      </c>
      <c r="R411" s="205">
        <f>Q411*H411</f>
        <v>38.158304</v>
      </c>
      <c r="S411" s="205">
        <v>0</v>
      </c>
      <c r="T411" s="206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207" t="s">
        <v>127</v>
      </c>
      <c r="AT411" s="207" t="s">
        <v>129</v>
      </c>
      <c r="AU411" s="207" t="s">
        <v>88</v>
      </c>
      <c r="AY411" s="19" t="s">
        <v>128</v>
      </c>
      <c r="BE411" s="208">
        <f>IF(N411="základní",J411,0)</f>
        <v>0</v>
      </c>
      <c r="BF411" s="208">
        <f>IF(N411="snížená",J411,0)</f>
        <v>0</v>
      </c>
      <c r="BG411" s="208">
        <f>IF(N411="zákl. přenesená",J411,0)</f>
        <v>0</v>
      </c>
      <c r="BH411" s="208">
        <f>IF(N411="sníž. přenesená",J411,0)</f>
        <v>0</v>
      </c>
      <c r="BI411" s="208">
        <f>IF(N411="nulová",J411,0)</f>
        <v>0</v>
      </c>
      <c r="BJ411" s="19" t="s">
        <v>86</v>
      </c>
      <c r="BK411" s="208">
        <f>ROUND(I411*H411,2)</f>
        <v>0</v>
      </c>
      <c r="BL411" s="19" t="s">
        <v>127</v>
      </c>
      <c r="BM411" s="207" t="s">
        <v>677</v>
      </c>
    </row>
    <row r="412" spans="2:51" s="12" customFormat="1" ht="10.2">
      <c r="B412" s="209"/>
      <c r="C412" s="210"/>
      <c r="D412" s="211" t="s">
        <v>136</v>
      </c>
      <c r="E412" s="212" t="s">
        <v>1</v>
      </c>
      <c r="F412" s="213" t="s">
        <v>678</v>
      </c>
      <c r="G412" s="210"/>
      <c r="H412" s="214">
        <v>476.8</v>
      </c>
      <c r="I412" s="215"/>
      <c r="J412" s="210"/>
      <c r="K412" s="210"/>
      <c r="L412" s="216"/>
      <c r="M412" s="217"/>
      <c r="N412" s="218"/>
      <c r="O412" s="218"/>
      <c r="P412" s="218"/>
      <c r="Q412" s="218"/>
      <c r="R412" s="218"/>
      <c r="S412" s="218"/>
      <c r="T412" s="219"/>
      <c r="AT412" s="220" t="s">
        <v>136</v>
      </c>
      <c r="AU412" s="220" t="s">
        <v>88</v>
      </c>
      <c r="AV412" s="12" t="s">
        <v>88</v>
      </c>
      <c r="AW412" s="12" t="s">
        <v>34</v>
      </c>
      <c r="AX412" s="12" t="s">
        <v>86</v>
      </c>
      <c r="AY412" s="220" t="s">
        <v>128</v>
      </c>
    </row>
    <row r="413" spans="1:65" s="2" customFormat="1" ht="16.5" customHeight="1">
      <c r="A413" s="36"/>
      <c r="B413" s="37"/>
      <c r="C413" s="254" t="s">
        <v>679</v>
      </c>
      <c r="D413" s="254" t="s">
        <v>447</v>
      </c>
      <c r="E413" s="255" t="s">
        <v>680</v>
      </c>
      <c r="F413" s="256" t="s">
        <v>681</v>
      </c>
      <c r="G413" s="257" t="s">
        <v>220</v>
      </c>
      <c r="H413" s="258">
        <v>428.139</v>
      </c>
      <c r="I413" s="259"/>
      <c r="J413" s="260">
        <f>ROUND(I413*H413,2)</f>
        <v>0</v>
      </c>
      <c r="K413" s="256" t="s">
        <v>1</v>
      </c>
      <c r="L413" s="261"/>
      <c r="M413" s="262" t="s">
        <v>1</v>
      </c>
      <c r="N413" s="263" t="s">
        <v>43</v>
      </c>
      <c r="O413" s="73"/>
      <c r="P413" s="205">
        <f>O413*H413</f>
        <v>0</v>
      </c>
      <c r="Q413" s="205">
        <v>0.1363</v>
      </c>
      <c r="R413" s="205">
        <f>Q413*H413</f>
        <v>58.3553457</v>
      </c>
      <c r="S413" s="205">
        <v>0</v>
      </c>
      <c r="T413" s="206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207" t="s">
        <v>175</v>
      </c>
      <c r="AT413" s="207" t="s">
        <v>447</v>
      </c>
      <c r="AU413" s="207" t="s">
        <v>88</v>
      </c>
      <c r="AY413" s="19" t="s">
        <v>128</v>
      </c>
      <c r="BE413" s="208">
        <f>IF(N413="základní",J413,0)</f>
        <v>0</v>
      </c>
      <c r="BF413" s="208">
        <f>IF(N413="snížená",J413,0)</f>
        <v>0</v>
      </c>
      <c r="BG413" s="208">
        <f>IF(N413="zákl. přenesená",J413,0)</f>
        <v>0</v>
      </c>
      <c r="BH413" s="208">
        <f>IF(N413="sníž. přenesená",J413,0)</f>
        <v>0</v>
      </c>
      <c r="BI413" s="208">
        <f>IF(N413="nulová",J413,0)</f>
        <v>0</v>
      </c>
      <c r="BJ413" s="19" t="s">
        <v>86</v>
      </c>
      <c r="BK413" s="208">
        <f>ROUND(I413*H413,2)</f>
        <v>0</v>
      </c>
      <c r="BL413" s="19" t="s">
        <v>127</v>
      </c>
      <c r="BM413" s="207" t="s">
        <v>682</v>
      </c>
    </row>
    <row r="414" spans="2:51" s="12" customFormat="1" ht="10.2">
      <c r="B414" s="209"/>
      <c r="C414" s="210"/>
      <c r="D414" s="211" t="s">
        <v>136</v>
      </c>
      <c r="E414" s="212" t="s">
        <v>1</v>
      </c>
      <c r="F414" s="213" t="s">
        <v>683</v>
      </c>
      <c r="G414" s="210"/>
      <c r="H414" s="214">
        <v>430.2</v>
      </c>
      <c r="I414" s="215"/>
      <c r="J414" s="210"/>
      <c r="K414" s="210"/>
      <c r="L414" s="216"/>
      <c r="M414" s="217"/>
      <c r="N414" s="218"/>
      <c r="O414" s="218"/>
      <c r="P414" s="218"/>
      <c r="Q414" s="218"/>
      <c r="R414" s="218"/>
      <c r="S414" s="218"/>
      <c r="T414" s="219"/>
      <c r="AT414" s="220" t="s">
        <v>136</v>
      </c>
      <c r="AU414" s="220" t="s">
        <v>88</v>
      </c>
      <c r="AV414" s="12" t="s">
        <v>88</v>
      </c>
      <c r="AW414" s="12" t="s">
        <v>34</v>
      </c>
      <c r="AX414" s="12" t="s">
        <v>78</v>
      </c>
      <c r="AY414" s="220" t="s">
        <v>128</v>
      </c>
    </row>
    <row r="415" spans="2:51" s="12" customFormat="1" ht="10.2">
      <c r="B415" s="209"/>
      <c r="C415" s="210"/>
      <c r="D415" s="211" t="s">
        <v>136</v>
      </c>
      <c r="E415" s="212" t="s">
        <v>1</v>
      </c>
      <c r="F415" s="213" t="s">
        <v>684</v>
      </c>
      <c r="G415" s="210"/>
      <c r="H415" s="214">
        <v>-6.3</v>
      </c>
      <c r="I415" s="215"/>
      <c r="J415" s="210"/>
      <c r="K415" s="210"/>
      <c r="L415" s="216"/>
      <c r="M415" s="217"/>
      <c r="N415" s="218"/>
      <c r="O415" s="218"/>
      <c r="P415" s="218"/>
      <c r="Q415" s="218"/>
      <c r="R415" s="218"/>
      <c r="S415" s="218"/>
      <c r="T415" s="219"/>
      <c r="AT415" s="220" t="s">
        <v>136</v>
      </c>
      <c r="AU415" s="220" t="s">
        <v>88</v>
      </c>
      <c r="AV415" s="12" t="s">
        <v>88</v>
      </c>
      <c r="AW415" s="12" t="s">
        <v>34</v>
      </c>
      <c r="AX415" s="12" t="s">
        <v>78</v>
      </c>
      <c r="AY415" s="220" t="s">
        <v>128</v>
      </c>
    </row>
    <row r="416" spans="2:51" s="13" customFormat="1" ht="10.2">
      <c r="B416" s="221"/>
      <c r="C416" s="222"/>
      <c r="D416" s="211" t="s">
        <v>136</v>
      </c>
      <c r="E416" s="223" t="s">
        <v>1</v>
      </c>
      <c r="F416" s="224" t="s">
        <v>685</v>
      </c>
      <c r="G416" s="222"/>
      <c r="H416" s="223" t="s">
        <v>1</v>
      </c>
      <c r="I416" s="225"/>
      <c r="J416" s="222"/>
      <c r="K416" s="222"/>
      <c r="L416" s="226"/>
      <c r="M416" s="227"/>
      <c r="N416" s="228"/>
      <c r="O416" s="228"/>
      <c r="P416" s="228"/>
      <c r="Q416" s="228"/>
      <c r="R416" s="228"/>
      <c r="S416" s="228"/>
      <c r="T416" s="229"/>
      <c r="AT416" s="230" t="s">
        <v>136</v>
      </c>
      <c r="AU416" s="230" t="s">
        <v>88</v>
      </c>
      <c r="AV416" s="13" t="s">
        <v>86</v>
      </c>
      <c r="AW416" s="13" t="s">
        <v>34</v>
      </c>
      <c r="AX416" s="13" t="s">
        <v>78</v>
      </c>
      <c r="AY416" s="230" t="s">
        <v>128</v>
      </c>
    </row>
    <row r="417" spans="2:51" s="15" customFormat="1" ht="10.2">
      <c r="B417" s="243"/>
      <c r="C417" s="244"/>
      <c r="D417" s="211" t="s">
        <v>136</v>
      </c>
      <c r="E417" s="245" t="s">
        <v>1</v>
      </c>
      <c r="F417" s="246" t="s">
        <v>230</v>
      </c>
      <c r="G417" s="244"/>
      <c r="H417" s="247">
        <v>423.9</v>
      </c>
      <c r="I417" s="248"/>
      <c r="J417" s="244"/>
      <c r="K417" s="244"/>
      <c r="L417" s="249"/>
      <c r="M417" s="250"/>
      <c r="N417" s="251"/>
      <c r="O417" s="251"/>
      <c r="P417" s="251"/>
      <c r="Q417" s="251"/>
      <c r="R417" s="251"/>
      <c r="S417" s="251"/>
      <c r="T417" s="252"/>
      <c r="AT417" s="253" t="s">
        <v>136</v>
      </c>
      <c r="AU417" s="253" t="s">
        <v>88</v>
      </c>
      <c r="AV417" s="15" t="s">
        <v>127</v>
      </c>
      <c r="AW417" s="15" t="s">
        <v>34</v>
      </c>
      <c r="AX417" s="15" t="s">
        <v>86</v>
      </c>
      <c r="AY417" s="253" t="s">
        <v>128</v>
      </c>
    </row>
    <row r="418" spans="2:51" s="12" customFormat="1" ht="10.2">
      <c r="B418" s="209"/>
      <c r="C418" s="210"/>
      <c r="D418" s="211" t="s">
        <v>136</v>
      </c>
      <c r="E418" s="210"/>
      <c r="F418" s="213" t="s">
        <v>686</v>
      </c>
      <c r="G418" s="210"/>
      <c r="H418" s="214">
        <v>428.139</v>
      </c>
      <c r="I418" s="215"/>
      <c r="J418" s="210"/>
      <c r="K418" s="210"/>
      <c r="L418" s="216"/>
      <c r="M418" s="217"/>
      <c r="N418" s="218"/>
      <c r="O418" s="218"/>
      <c r="P418" s="218"/>
      <c r="Q418" s="218"/>
      <c r="R418" s="218"/>
      <c r="S418" s="218"/>
      <c r="T418" s="219"/>
      <c r="AT418" s="220" t="s">
        <v>136</v>
      </c>
      <c r="AU418" s="220" t="s">
        <v>88</v>
      </c>
      <c r="AV418" s="12" t="s">
        <v>88</v>
      </c>
      <c r="AW418" s="12" t="s">
        <v>4</v>
      </c>
      <c r="AX418" s="12" t="s">
        <v>86</v>
      </c>
      <c r="AY418" s="220" t="s">
        <v>128</v>
      </c>
    </row>
    <row r="419" spans="1:65" s="2" customFormat="1" ht="16.5" customHeight="1">
      <c r="A419" s="36"/>
      <c r="B419" s="37"/>
      <c r="C419" s="254" t="s">
        <v>687</v>
      </c>
      <c r="D419" s="254" t="s">
        <v>447</v>
      </c>
      <c r="E419" s="255" t="s">
        <v>688</v>
      </c>
      <c r="F419" s="256" t="s">
        <v>689</v>
      </c>
      <c r="G419" s="257" t="s">
        <v>220</v>
      </c>
      <c r="H419" s="258">
        <v>47.998</v>
      </c>
      <c r="I419" s="259"/>
      <c r="J419" s="260">
        <f>ROUND(I419*H419,2)</f>
        <v>0</v>
      </c>
      <c r="K419" s="256" t="s">
        <v>1</v>
      </c>
      <c r="L419" s="261"/>
      <c r="M419" s="262" t="s">
        <v>1</v>
      </c>
      <c r="N419" s="263" t="s">
        <v>43</v>
      </c>
      <c r="O419" s="73"/>
      <c r="P419" s="205">
        <f>O419*H419</f>
        <v>0</v>
      </c>
      <c r="Q419" s="205">
        <v>0.1363</v>
      </c>
      <c r="R419" s="205">
        <f>Q419*H419</f>
        <v>6.5421274</v>
      </c>
      <c r="S419" s="205">
        <v>0</v>
      </c>
      <c r="T419" s="206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207" t="s">
        <v>175</v>
      </c>
      <c r="AT419" s="207" t="s">
        <v>447</v>
      </c>
      <c r="AU419" s="207" t="s">
        <v>88</v>
      </c>
      <c r="AY419" s="19" t="s">
        <v>128</v>
      </c>
      <c r="BE419" s="208">
        <f>IF(N419="základní",J419,0)</f>
        <v>0</v>
      </c>
      <c r="BF419" s="208">
        <f>IF(N419="snížená",J419,0)</f>
        <v>0</v>
      </c>
      <c r="BG419" s="208">
        <f>IF(N419="zákl. přenesená",J419,0)</f>
        <v>0</v>
      </c>
      <c r="BH419" s="208">
        <f>IF(N419="sníž. přenesená",J419,0)</f>
        <v>0</v>
      </c>
      <c r="BI419" s="208">
        <f>IF(N419="nulová",J419,0)</f>
        <v>0</v>
      </c>
      <c r="BJ419" s="19" t="s">
        <v>86</v>
      </c>
      <c r="BK419" s="208">
        <f>ROUND(I419*H419,2)</f>
        <v>0</v>
      </c>
      <c r="BL419" s="19" t="s">
        <v>127</v>
      </c>
      <c r="BM419" s="207" t="s">
        <v>690</v>
      </c>
    </row>
    <row r="420" spans="2:51" s="12" customFormat="1" ht="10.2">
      <c r="B420" s="209"/>
      <c r="C420" s="210"/>
      <c r="D420" s="211" t="s">
        <v>136</v>
      </c>
      <c r="E420" s="212" t="s">
        <v>1</v>
      </c>
      <c r="F420" s="213" t="s">
        <v>691</v>
      </c>
      <c r="G420" s="210"/>
      <c r="H420" s="214">
        <v>46.6</v>
      </c>
      <c r="I420" s="215"/>
      <c r="J420" s="210"/>
      <c r="K420" s="210"/>
      <c r="L420" s="216"/>
      <c r="M420" s="217"/>
      <c r="N420" s="218"/>
      <c r="O420" s="218"/>
      <c r="P420" s="218"/>
      <c r="Q420" s="218"/>
      <c r="R420" s="218"/>
      <c r="S420" s="218"/>
      <c r="T420" s="219"/>
      <c r="AT420" s="220" t="s">
        <v>136</v>
      </c>
      <c r="AU420" s="220" t="s">
        <v>88</v>
      </c>
      <c r="AV420" s="12" t="s">
        <v>88</v>
      </c>
      <c r="AW420" s="12" t="s">
        <v>34</v>
      </c>
      <c r="AX420" s="12" t="s">
        <v>86</v>
      </c>
      <c r="AY420" s="220" t="s">
        <v>128</v>
      </c>
    </row>
    <row r="421" spans="2:51" s="13" customFormat="1" ht="10.2">
      <c r="B421" s="221"/>
      <c r="C421" s="222"/>
      <c r="D421" s="211" t="s">
        <v>136</v>
      </c>
      <c r="E421" s="223" t="s">
        <v>1</v>
      </c>
      <c r="F421" s="224" t="s">
        <v>692</v>
      </c>
      <c r="G421" s="222"/>
      <c r="H421" s="223" t="s">
        <v>1</v>
      </c>
      <c r="I421" s="225"/>
      <c r="J421" s="222"/>
      <c r="K421" s="222"/>
      <c r="L421" s="226"/>
      <c r="M421" s="227"/>
      <c r="N421" s="228"/>
      <c r="O421" s="228"/>
      <c r="P421" s="228"/>
      <c r="Q421" s="228"/>
      <c r="R421" s="228"/>
      <c r="S421" s="228"/>
      <c r="T421" s="229"/>
      <c r="AT421" s="230" t="s">
        <v>136</v>
      </c>
      <c r="AU421" s="230" t="s">
        <v>88</v>
      </c>
      <c r="AV421" s="13" t="s">
        <v>86</v>
      </c>
      <c r="AW421" s="13" t="s">
        <v>34</v>
      </c>
      <c r="AX421" s="13" t="s">
        <v>78</v>
      </c>
      <c r="AY421" s="230" t="s">
        <v>128</v>
      </c>
    </row>
    <row r="422" spans="2:51" s="12" customFormat="1" ht="10.2">
      <c r="B422" s="209"/>
      <c r="C422" s="210"/>
      <c r="D422" s="211" t="s">
        <v>136</v>
      </c>
      <c r="E422" s="210"/>
      <c r="F422" s="213" t="s">
        <v>693</v>
      </c>
      <c r="G422" s="210"/>
      <c r="H422" s="214">
        <v>47.998</v>
      </c>
      <c r="I422" s="215"/>
      <c r="J422" s="210"/>
      <c r="K422" s="210"/>
      <c r="L422" s="216"/>
      <c r="M422" s="217"/>
      <c r="N422" s="218"/>
      <c r="O422" s="218"/>
      <c r="P422" s="218"/>
      <c r="Q422" s="218"/>
      <c r="R422" s="218"/>
      <c r="S422" s="218"/>
      <c r="T422" s="219"/>
      <c r="AT422" s="220" t="s">
        <v>136</v>
      </c>
      <c r="AU422" s="220" t="s">
        <v>88</v>
      </c>
      <c r="AV422" s="12" t="s">
        <v>88</v>
      </c>
      <c r="AW422" s="12" t="s">
        <v>4</v>
      </c>
      <c r="AX422" s="12" t="s">
        <v>86</v>
      </c>
      <c r="AY422" s="220" t="s">
        <v>128</v>
      </c>
    </row>
    <row r="423" spans="1:65" s="2" customFormat="1" ht="16.5" customHeight="1">
      <c r="A423" s="36"/>
      <c r="B423" s="37"/>
      <c r="C423" s="254" t="s">
        <v>694</v>
      </c>
      <c r="D423" s="254" t="s">
        <v>447</v>
      </c>
      <c r="E423" s="255" t="s">
        <v>695</v>
      </c>
      <c r="F423" s="256" t="s">
        <v>696</v>
      </c>
      <c r="G423" s="257" t="s">
        <v>220</v>
      </c>
      <c r="H423" s="258">
        <v>6.489</v>
      </c>
      <c r="I423" s="259"/>
      <c r="J423" s="260">
        <f>ROUND(I423*H423,2)</f>
        <v>0</v>
      </c>
      <c r="K423" s="256" t="s">
        <v>133</v>
      </c>
      <c r="L423" s="261"/>
      <c r="M423" s="262" t="s">
        <v>1</v>
      </c>
      <c r="N423" s="263" t="s">
        <v>43</v>
      </c>
      <c r="O423" s="73"/>
      <c r="P423" s="205">
        <f>O423*H423</f>
        <v>0</v>
      </c>
      <c r="Q423" s="205">
        <v>0.176</v>
      </c>
      <c r="R423" s="205">
        <f>Q423*H423</f>
        <v>1.142064</v>
      </c>
      <c r="S423" s="205">
        <v>0</v>
      </c>
      <c r="T423" s="206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207" t="s">
        <v>175</v>
      </c>
      <c r="AT423" s="207" t="s">
        <v>447</v>
      </c>
      <c r="AU423" s="207" t="s">
        <v>88</v>
      </c>
      <c r="AY423" s="19" t="s">
        <v>128</v>
      </c>
      <c r="BE423" s="208">
        <f>IF(N423="základní",J423,0)</f>
        <v>0</v>
      </c>
      <c r="BF423" s="208">
        <f>IF(N423="snížená",J423,0)</f>
        <v>0</v>
      </c>
      <c r="BG423" s="208">
        <f>IF(N423="zákl. přenesená",J423,0)</f>
        <v>0</v>
      </c>
      <c r="BH423" s="208">
        <f>IF(N423="sníž. přenesená",J423,0)</f>
        <v>0</v>
      </c>
      <c r="BI423" s="208">
        <f>IF(N423="nulová",J423,0)</f>
        <v>0</v>
      </c>
      <c r="BJ423" s="19" t="s">
        <v>86</v>
      </c>
      <c r="BK423" s="208">
        <f>ROUND(I423*H423,2)</f>
        <v>0</v>
      </c>
      <c r="BL423" s="19" t="s">
        <v>127</v>
      </c>
      <c r="BM423" s="207" t="s">
        <v>697</v>
      </c>
    </row>
    <row r="424" spans="2:51" s="13" customFormat="1" ht="10.2">
      <c r="B424" s="221"/>
      <c r="C424" s="222"/>
      <c r="D424" s="211" t="s">
        <v>136</v>
      </c>
      <c r="E424" s="223" t="s">
        <v>1</v>
      </c>
      <c r="F424" s="224" t="s">
        <v>670</v>
      </c>
      <c r="G424" s="222"/>
      <c r="H424" s="223" t="s">
        <v>1</v>
      </c>
      <c r="I424" s="225"/>
      <c r="J424" s="222"/>
      <c r="K424" s="222"/>
      <c r="L424" s="226"/>
      <c r="M424" s="227"/>
      <c r="N424" s="228"/>
      <c r="O424" s="228"/>
      <c r="P424" s="228"/>
      <c r="Q424" s="228"/>
      <c r="R424" s="228"/>
      <c r="S424" s="228"/>
      <c r="T424" s="229"/>
      <c r="AT424" s="230" t="s">
        <v>136</v>
      </c>
      <c r="AU424" s="230" t="s">
        <v>88</v>
      </c>
      <c r="AV424" s="13" t="s">
        <v>86</v>
      </c>
      <c r="AW424" s="13" t="s">
        <v>34</v>
      </c>
      <c r="AX424" s="13" t="s">
        <v>78</v>
      </c>
      <c r="AY424" s="230" t="s">
        <v>128</v>
      </c>
    </row>
    <row r="425" spans="2:51" s="12" customFormat="1" ht="10.2">
      <c r="B425" s="209"/>
      <c r="C425" s="210"/>
      <c r="D425" s="211" t="s">
        <v>136</v>
      </c>
      <c r="E425" s="212" t="s">
        <v>1</v>
      </c>
      <c r="F425" s="213" t="s">
        <v>698</v>
      </c>
      <c r="G425" s="210"/>
      <c r="H425" s="214">
        <v>6.3</v>
      </c>
      <c r="I425" s="215"/>
      <c r="J425" s="210"/>
      <c r="K425" s="210"/>
      <c r="L425" s="216"/>
      <c r="M425" s="217"/>
      <c r="N425" s="218"/>
      <c r="O425" s="218"/>
      <c r="P425" s="218"/>
      <c r="Q425" s="218"/>
      <c r="R425" s="218"/>
      <c r="S425" s="218"/>
      <c r="T425" s="219"/>
      <c r="AT425" s="220" t="s">
        <v>136</v>
      </c>
      <c r="AU425" s="220" t="s">
        <v>88</v>
      </c>
      <c r="AV425" s="12" t="s">
        <v>88</v>
      </c>
      <c r="AW425" s="12" t="s">
        <v>34</v>
      </c>
      <c r="AX425" s="12" t="s">
        <v>86</v>
      </c>
      <c r="AY425" s="220" t="s">
        <v>128</v>
      </c>
    </row>
    <row r="426" spans="2:51" s="12" customFormat="1" ht="10.2">
      <c r="B426" s="209"/>
      <c r="C426" s="210"/>
      <c r="D426" s="211" t="s">
        <v>136</v>
      </c>
      <c r="E426" s="210"/>
      <c r="F426" s="213" t="s">
        <v>699</v>
      </c>
      <c r="G426" s="210"/>
      <c r="H426" s="214">
        <v>6.489</v>
      </c>
      <c r="I426" s="215"/>
      <c r="J426" s="210"/>
      <c r="K426" s="210"/>
      <c r="L426" s="216"/>
      <c r="M426" s="217"/>
      <c r="N426" s="218"/>
      <c r="O426" s="218"/>
      <c r="P426" s="218"/>
      <c r="Q426" s="218"/>
      <c r="R426" s="218"/>
      <c r="S426" s="218"/>
      <c r="T426" s="219"/>
      <c r="AT426" s="220" t="s">
        <v>136</v>
      </c>
      <c r="AU426" s="220" t="s">
        <v>88</v>
      </c>
      <c r="AV426" s="12" t="s">
        <v>88</v>
      </c>
      <c r="AW426" s="12" t="s">
        <v>4</v>
      </c>
      <c r="AX426" s="12" t="s">
        <v>86</v>
      </c>
      <c r="AY426" s="220" t="s">
        <v>128</v>
      </c>
    </row>
    <row r="427" spans="1:65" s="2" customFormat="1" ht="16.5" customHeight="1">
      <c r="A427" s="36"/>
      <c r="B427" s="37"/>
      <c r="C427" s="254" t="s">
        <v>700</v>
      </c>
      <c r="D427" s="254" t="s">
        <v>447</v>
      </c>
      <c r="E427" s="255" t="s">
        <v>701</v>
      </c>
      <c r="F427" s="256" t="s">
        <v>702</v>
      </c>
      <c r="G427" s="257" t="s">
        <v>432</v>
      </c>
      <c r="H427" s="258">
        <v>20.979</v>
      </c>
      <c r="I427" s="259"/>
      <c r="J427" s="260">
        <f>ROUND(I427*H427,2)</f>
        <v>0</v>
      </c>
      <c r="K427" s="256" t="s">
        <v>226</v>
      </c>
      <c r="L427" s="261"/>
      <c r="M427" s="262" t="s">
        <v>1</v>
      </c>
      <c r="N427" s="263" t="s">
        <v>43</v>
      </c>
      <c r="O427" s="73"/>
      <c r="P427" s="205">
        <f>O427*H427</f>
        <v>0</v>
      </c>
      <c r="Q427" s="205">
        <v>1</v>
      </c>
      <c r="R427" s="205">
        <f>Q427*H427</f>
        <v>20.979</v>
      </c>
      <c r="S427" s="205">
        <v>0</v>
      </c>
      <c r="T427" s="206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207" t="s">
        <v>175</v>
      </c>
      <c r="AT427" s="207" t="s">
        <v>447</v>
      </c>
      <c r="AU427" s="207" t="s">
        <v>88</v>
      </c>
      <c r="AY427" s="19" t="s">
        <v>128</v>
      </c>
      <c r="BE427" s="208">
        <f>IF(N427="základní",J427,0)</f>
        <v>0</v>
      </c>
      <c r="BF427" s="208">
        <f>IF(N427="snížená",J427,0)</f>
        <v>0</v>
      </c>
      <c r="BG427" s="208">
        <f>IF(N427="zákl. přenesená",J427,0)</f>
        <v>0</v>
      </c>
      <c r="BH427" s="208">
        <f>IF(N427="sníž. přenesená",J427,0)</f>
        <v>0</v>
      </c>
      <c r="BI427" s="208">
        <f>IF(N427="nulová",J427,0)</f>
        <v>0</v>
      </c>
      <c r="BJ427" s="19" t="s">
        <v>86</v>
      </c>
      <c r="BK427" s="208">
        <f>ROUND(I427*H427,2)</f>
        <v>0</v>
      </c>
      <c r="BL427" s="19" t="s">
        <v>127</v>
      </c>
      <c r="BM427" s="207" t="s">
        <v>703</v>
      </c>
    </row>
    <row r="428" spans="2:51" s="13" customFormat="1" ht="10.2">
      <c r="B428" s="221"/>
      <c r="C428" s="222"/>
      <c r="D428" s="211" t="s">
        <v>136</v>
      </c>
      <c r="E428" s="223" t="s">
        <v>1</v>
      </c>
      <c r="F428" s="224" t="s">
        <v>704</v>
      </c>
      <c r="G428" s="222"/>
      <c r="H428" s="223" t="s">
        <v>1</v>
      </c>
      <c r="I428" s="225"/>
      <c r="J428" s="222"/>
      <c r="K428" s="222"/>
      <c r="L428" s="226"/>
      <c r="M428" s="227"/>
      <c r="N428" s="228"/>
      <c r="O428" s="228"/>
      <c r="P428" s="228"/>
      <c r="Q428" s="228"/>
      <c r="R428" s="228"/>
      <c r="S428" s="228"/>
      <c r="T428" s="229"/>
      <c r="AT428" s="230" t="s">
        <v>136</v>
      </c>
      <c r="AU428" s="230" t="s">
        <v>88</v>
      </c>
      <c r="AV428" s="13" t="s">
        <v>86</v>
      </c>
      <c r="AW428" s="13" t="s">
        <v>34</v>
      </c>
      <c r="AX428" s="13" t="s">
        <v>78</v>
      </c>
      <c r="AY428" s="230" t="s">
        <v>128</v>
      </c>
    </row>
    <row r="429" spans="2:51" s="12" customFormat="1" ht="10.2">
      <c r="B429" s="209"/>
      <c r="C429" s="210"/>
      <c r="D429" s="211" t="s">
        <v>136</v>
      </c>
      <c r="E429" s="212" t="s">
        <v>1</v>
      </c>
      <c r="F429" s="213" t="s">
        <v>705</v>
      </c>
      <c r="G429" s="210"/>
      <c r="H429" s="214">
        <v>20.979</v>
      </c>
      <c r="I429" s="215"/>
      <c r="J429" s="210"/>
      <c r="K429" s="210"/>
      <c r="L429" s="216"/>
      <c r="M429" s="217"/>
      <c r="N429" s="218"/>
      <c r="O429" s="218"/>
      <c r="P429" s="218"/>
      <c r="Q429" s="218"/>
      <c r="R429" s="218"/>
      <c r="S429" s="218"/>
      <c r="T429" s="219"/>
      <c r="AT429" s="220" t="s">
        <v>136</v>
      </c>
      <c r="AU429" s="220" t="s">
        <v>88</v>
      </c>
      <c r="AV429" s="12" t="s">
        <v>88</v>
      </c>
      <c r="AW429" s="12" t="s">
        <v>34</v>
      </c>
      <c r="AX429" s="12" t="s">
        <v>86</v>
      </c>
      <c r="AY429" s="220" t="s">
        <v>128</v>
      </c>
    </row>
    <row r="430" spans="2:63" s="11" customFormat="1" ht="22.8" customHeight="1">
      <c r="B430" s="182"/>
      <c r="C430" s="183"/>
      <c r="D430" s="184" t="s">
        <v>77</v>
      </c>
      <c r="E430" s="241" t="s">
        <v>161</v>
      </c>
      <c r="F430" s="241" t="s">
        <v>706</v>
      </c>
      <c r="G430" s="183"/>
      <c r="H430" s="183"/>
      <c r="I430" s="186"/>
      <c r="J430" s="242">
        <f>BK430</f>
        <v>0</v>
      </c>
      <c r="K430" s="183"/>
      <c r="L430" s="188"/>
      <c r="M430" s="189"/>
      <c r="N430" s="190"/>
      <c r="O430" s="190"/>
      <c r="P430" s="191">
        <f>SUM(P431:P432)</f>
        <v>0</v>
      </c>
      <c r="Q430" s="190"/>
      <c r="R430" s="191">
        <f>SUM(R431:R432)</f>
        <v>13.5938</v>
      </c>
      <c r="S430" s="190"/>
      <c r="T430" s="192">
        <f>SUM(T431:T432)</f>
        <v>0</v>
      </c>
      <c r="AR430" s="193" t="s">
        <v>86</v>
      </c>
      <c r="AT430" s="194" t="s">
        <v>77</v>
      </c>
      <c r="AU430" s="194" t="s">
        <v>86</v>
      </c>
      <c r="AY430" s="193" t="s">
        <v>128</v>
      </c>
      <c r="BK430" s="195">
        <f>SUM(BK431:BK432)</f>
        <v>0</v>
      </c>
    </row>
    <row r="431" spans="1:65" s="2" customFormat="1" ht="16.5" customHeight="1">
      <c r="A431" s="36"/>
      <c r="B431" s="37"/>
      <c r="C431" s="196" t="s">
        <v>707</v>
      </c>
      <c r="D431" s="196" t="s">
        <v>129</v>
      </c>
      <c r="E431" s="197" t="s">
        <v>708</v>
      </c>
      <c r="F431" s="198" t="s">
        <v>709</v>
      </c>
      <c r="G431" s="199" t="s">
        <v>220</v>
      </c>
      <c r="H431" s="200">
        <v>74</v>
      </c>
      <c r="I431" s="201"/>
      <c r="J431" s="202">
        <f>ROUND(I431*H431,2)</f>
        <v>0</v>
      </c>
      <c r="K431" s="198" t="s">
        <v>133</v>
      </c>
      <c r="L431" s="41"/>
      <c r="M431" s="203" t="s">
        <v>1</v>
      </c>
      <c r="N431" s="204" t="s">
        <v>43</v>
      </c>
      <c r="O431" s="73"/>
      <c r="P431" s="205">
        <f>O431*H431</f>
        <v>0</v>
      </c>
      <c r="Q431" s="205">
        <v>0.1837</v>
      </c>
      <c r="R431" s="205">
        <f>Q431*H431</f>
        <v>13.5938</v>
      </c>
      <c r="S431" s="205">
        <v>0</v>
      </c>
      <c r="T431" s="206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207" t="s">
        <v>127</v>
      </c>
      <c r="AT431" s="207" t="s">
        <v>129</v>
      </c>
      <c r="AU431" s="207" t="s">
        <v>88</v>
      </c>
      <c r="AY431" s="19" t="s">
        <v>128</v>
      </c>
      <c r="BE431" s="208">
        <f>IF(N431="základní",J431,0)</f>
        <v>0</v>
      </c>
      <c r="BF431" s="208">
        <f>IF(N431="snížená",J431,0)</f>
        <v>0</v>
      </c>
      <c r="BG431" s="208">
        <f>IF(N431="zákl. přenesená",J431,0)</f>
        <v>0</v>
      </c>
      <c r="BH431" s="208">
        <f>IF(N431="sníž. přenesená",J431,0)</f>
        <v>0</v>
      </c>
      <c r="BI431" s="208">
        <f>IF(N431="nulová",J431,0)</f>
        <v>0</v>
      </c>
      <c r="BJ431" s="19" t="s">
        <v>86</v>
      </c>
      <c r="BK431" s="208">
        <f>ROUND(I431*H431,2)</f>
        <v>0</v>
      </c>
      <c r="BL431" s="19" t="s">
        <v>127</v>
      </c>
      <c r="BM431" s="207" t="s">
        <v>710</v>
      </c>
    </row>
    <row r="432" spans="2:51" s="12" customFormat="1" ht="10.2">
      <c r="B432" s="209"/>
      <c r="C432" s="210"/>
      <c r="D432" s="211" t="s">
        <v>136</v>
      </c>
      <c r="E432" s="212" t="s">
        <v>1</v>
      </c>
      <c r="F432" s="213" t="s">
        <v>711</v>
      </c>
      <c r="G432" s="210"/>
      <c r="H432" s="214">
        <v>74</v>
      </c>
      <c r="I432" s="215"/>
      <c r="J432" s="210"/>
      <c r="K432" s="210"/>
      <c r="L432" s="216"/>
      <c r="M432" s="217"/>
      <c r="N432" s="218"/>
      <c r="O432" s="218"/>
      <c r="P432" s="218"/>
      <c r="Q432" s="218"/>
      <c r="R432" s="218"/>
      <c r="S432" s="218"/>
      <c r="T432" s="219"/>
      <c r="AT432" s="220" t="s">
        <v>136</v>
      </c>
      <c r="AU432" s="220" t="s">
        <v>88</v>
      </c>
      <c r="AV432" s="12" t="s">
        <v>88</v>
      </c>
      <c r="AW432" s="12" t="s">
        <v>34</v>
      </c>
      <c r="AX432" s="12" t="s">
        <v>86</v>
      </c>
      <c r="AY432" s="220" t="s">
        <v>128</v>
      </c>
    </row>
    <row r="433" spans="2:63" s="11" customFormat="1" ht="22.8" customHeight="1">
      <c r="B433" s="182"/>
      <c r="C433" s="183"/>
      <c r="D433" s="184" t="s">
        <v>77</v>
      </c>
      <c r="E433" s="241" t="s">
        <v>175</v>
      </c>
      <c r="F433" s="241" t="s">
        <v>712</v>
      </c>
      <c r="G433" s="183"/>
      <c r="H433" s="183"/>
      <c r="I433" s="186"/>
      <c r="J433" s="242">
        <f>BK433</f>
        <v>0</v>
      </c>
      <c r="K433" s="183"/>
      <c r="L433" s="188"/>
      <c r="M433" s="189"/>
      <c r="N433" s="190"/>
      <c r="O433" s="190"/>
      <c r="P433" s="191">
        <f>SUM(P434:P467)</f>
        <v>0</v>
      </c>
      <c r="Q433" s="190"/>
      <c r="R433" s="191">
        <f>SUM(R434:R467)</f>
        <v>28.211716</v>
      </c>
      <c r="S433" s="190"/>
      <c r="T433" s="192">
        <f>SUM(T434:T467)</f>
        <v>3.38</v>
      </c>
      <c r="AR433" s="193" t="s">
        <v>86</v>
      </c>
      <c r="AT433" s="194" t="s">
        <v>77</v>
      </c>
      <c r="AU433" s="194" t="s">
        <v>86</v>
      </c>
      <c r="AY433" s="193" t="s">
        <v>128</v>
      </c>
      <c r="BK433" s="195">
        <f>SUM(BK434:BK467)</f>
        <v>0</v>
      </c>
    </row>
    <row r="434" spans="1:65" s="2" customFormat="1" ht="21.75" customHeight="1">
      <c r="A434" s="36"/>
      <c r="B434" s="37"/>
      <c r="C434" s="196" t="s">
        <v>713</v>
      </c>
      <c r="D434" s="196" t="s">
        <v>129</v>
      </c>
      <c r="E434" s="197" t="s">
        <v>714</v>
      </c>
      <c r="F434" s="198" t="s">
        <v>715</v>
      </c>
      <c r="G434" s="199" t="s">
        <v>306</v>
      </c>
      <c r="H434" s="200">
        <v>25.4</v>
      </c>
      <c r="I434" s="201"/>
      <c r="J434" s="202">
        <f>ROUND(I434*H434,2)</f>
        <v>0</v>
      </c>
      <c r="K434" s="198" t="s">
        <v>133</v>
      </c>
      <c r="L434" s="41"/>
      <c r="M434" s="203" t="s">
        <v>1</v>
      </c>
      <c r="N434" s="204" t="s">
        <v>43</v>
      </c>
      <c r="O434" s="73"/>
      <c r="P434" s="205">
        <f>O434*H434</f>
        <v>0</v>
      </c>
      <c r="Q434" s="205">
        <v>0.00248</v>
      </c>
      <c r="R434" s="205">
        <f>Q434*H434</f>
        <v>0.06299199999999999</v>
      </c>
      <c r="S434" s="205">
        <v>0</v>
      </c>
      <c r="T434" s="206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207" t="s">
        <v>127</v>
      </c>
      <c r="AT434" s="207" t="s">
        <v>129</v>
      </c>
      <c r="AU434" s="207" t="s">
        <v>88</v>
      </c>
      <c r="AY434" s="19" t="s">
        <v>128</v>
      </c>
      <c r="BE434" s="208">
        <f>IF(N434="základní",J434,0)</f>
        <v>0</v>
      </c>
      <c r="BF434" s="208">
        <f>IF(N434="snížená",J434,0)</f>
        <v>0</v>
      </c>
      <c r="BG434" s="208">
        <f>IF(N434="zákl. přenesená",J434,0)</f>
        <v>0</v>
      </c>
      <c r="BH434" s="208">
        <f>IF(N434="sníž. přenesená",J434,0)</f>
        <v>0</v>
      </c>
      <c r="BI434" s="208">
        <f>IF(N434="nulová",J434,0)</f>
        <v>0</v>
      </c>
      <c r="BJ434" s="19" t="s">
        <v>86</v>
      </c>
      <c r="BK434" s="208">
        <f>ROUND(I434*H434,2)</f>
        <v>0</v>
      </c>
      <c r="BL434" s="19" t="s">
        <v>127</v>
      </c>
      <c r="BM434" s="207" t="s">
        <v>716</v>
      </c>
    </row>
    <row r="435" spans="2:51" s="12" customFormat="1" ht="10.2">
      <c r="B435" s="209"/>
      <c r="C435" s="210"/>
      <c r="D435" s="211" t="s">
        <v>136</v>
      </c>
      <c r="E435" s="212" t="s">
        <v>1</v>
      </c>
      <c r="F435" s="213" t="s">
        <v>717</v>
      </c>
      <c r="G435" s="210"/>
      <c r="H435" s="214">
        <v>25.4</v>
      </c>
      <c r="I435" s="215"/>
      <c r="J435" s="210"/>
      <c r="K435" s="210"/>
      <c r="L435" s="216"/>
      <c r="M435" s="217"/>
      <c r="N435" s="218"/>
      <c r="O435" s="218"/>
      <c r="P435" s="218"/>
      <c r="Q435" s="218"/>
      <c r="R435" s="218"/>
      <c r="S435" s="218"/>
      <c r="T435" s="219"/>
      <c r="AT435" s="220" t="s">
        <v>136</v>
      </c>
      <c r="AU435" s="220" t="s">
        <v>88</v>
      </c>
      <c r="AV435" s="12" t="s">
        <v>88</v>
      </c>
      <c r="AW435" s="12" t="s">
        <v>34</v>
      </c>
      <c r="AX435" s="12" t="s">
        <v>86</v>
      </c>
      <c r="AY435" s="220" t="s">
        <v>128</v>
      </c>
    </row>
    <row r="436" spans="2:51" s="13" customFormat="1" ht="10.2">
      <c r="B436" s="221"/>
      <c r="C436" s="222"/>
      <c r="D436" s="211" t="s">
        <v>136</v>
      </c>
      <c r="E436" s="223" t="s">
        <v>1</v>
      </c>
      <c r="F436" s="224" t="s">
        <v>718</v>
      </c>
      <c r="G436" s="222"/>
      <c r="H436" s="223" t="s">
        <v>1</v>
      </c>
      <c r="I436" s="225"/>
      <c r="J436" s="222"/>
      <c r="K436" s="222"/>
      <c r="L436" s="226"/>
      <c r="M436" s="227"/>
      <c r="N436" s="228"/>
      <c r="O436" s="228"/>
      <c r="P436" s="228"/>
      <c r="Q436" s="228"/>
      <c r="R436" s="228"/>
      <c r="S436" s="228"/>
      <c r="T436" s="229"/>
      <c r="AT436" s="230" t="s">
        <v>136</v>
      </c>
      <c r="AU436" s="230" t="s">
        <v>88</v>
      </c>
      <c r="AV436" s="13" t="s">
        <v>86</v>
      </c>
      <c r="AW436" s="13" t="s">
        <v>34</v>
      </c>
      <c r="AX436" s="13" t="s">
        <v>78</v>
      </c>
      <c r="AY436" s="230" t="s">
        <v>128</v>
      </c>
    </row>
    <row r="437" spans="1:65" s="2" customFormat="1" ht="21.75" customHeight="1">
      <c r="A437" s="36"/>
      <c r="B437" s="37"/>
      <c r="C437" s="196" t="s">
        <v>719</v>
      </c>
      <c r="D437" s="196" t="s">
        <v>129</v>
      </c>
      <c r="E437" s="197" t="s">
        <v>720</v>
      </c>
      <c r="F437" s="198" t="s">
        <v>721</v>
      </c>
      <c r="G437" s="199" t="s">
        <v>306</v>
      </c>
      <c r="H437" s="200">
        <v>44.2</v>
      </c>
      <c r="I437" s="201"/>
      <c r="J437" s="202">
        <f>ROUND(I437*H437,2)</f>
        <v>0</v>
      </c>
      <c r="K437" s="198" t="s">
        <v>226</v>
      </c>
      <c r="L437" s="41"/>
      <c r="M437" s="203" t="s">
        <v>1</v>
      </c>
      <c r="N437" s="204" t="s">
        <v>43</v>
      </c>
      <c r="O437" s="73"/>
      <c r="P437" s="205">
        <f>O437*H437</f>
        <v>0</v>
      </c>
      <c r="Q437" s="205">
        <v>0.00382</v>
      </c>
      <c r="R437" s="205">
        <f>Q437*H437</f>
        <v>0.16884400000000002</v>
      </c>
      <c r="S437" s="205">
        <v>0</v>
      </c>
      <c r="T437" s="206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207" t="s">
        <v>127</v>
      </c>
      <c r="AT437" s="207" t="s">
        <v>129</v>
      </c>
      <c r="AU437" s="207" t="s">
        <v>88</v>
      </c>
      <c r="AY437" s="19" t="s">
        <v>128</v>
      </c>
      <c r="BE437" s="208">
        <f>IF(N437="základní",J437,0)</f>
        <v>0</v>
      </c>
      <c r="BF437" s="208">
        <f>IF(N437="snížená",J437,0)</f>
        <v>0</v>
      </c>
      <c r="BG437" s="208">
        <f>IF(N437="zákl. přenesená",J437,0)</f>
        <v>0</v>
      </c>
      <c r="BH437" s="208">
        <f>IF(N437="sníž. přenesená",J437,0)</f>
        <v>0</v>
      </c>
      <c r="BI437" s="208">
        <f>IF(N437="nulová",J437,0)</f>
        <v>0</v>
      </c>
      <c r="BJ437" s="19" t="s">
        <v>86</v>
      </c>
      <c r="BK437" s="208">
        <f>ROUND(I437*H437,2)</f>
        <v>0</v>
      </c>
      <c r="BL437" s="19" t="s">
        <v>127</v>
      </c>
      <c r="BM437" s="207" t="s">
        <v>722</v>
      </c>
    </row>
    <row r="438" spans="2:51" s="12" customFormat="1" ht="10.2">
      <c r="B438" s="209"/>
      <c r="C438" s="210"/>
      <c r="D438" s="211" t="s">
        <v>136</v>
      </c>
      <c r="E438" s="212" t="s">
        <v>1</v>
      </c>
      <c r="F438" s="213" t="s">
        <v>723</v>
      </c>
      <c r="G438" s="210"/>
      <c r="H438" s="214">
        <v>44.2</v>
      </c>
      <c r="I438" s="215"/>
      <c r="J438" s="210"/>
      <c r="K438" s="210"/>
      <c r="L438" s="216"/>
      <c r="M438" s="217"/>
      <c r="N438" s="218"/>
      <c r="O438" s="218"/>
      <c r="P438" s="218"/>
      <c r="Q438" s="218"/>
      <c r="R438" s="218"/>
      <c r="S438" s="218"/>
      <c r="T438" s="219"/>
      <c r="AT438" s="220" t="s">
        <v>136</v>
      </c>
      <c r="AU438" s="220" t="s">
        <v>88</v>
      </c>
      <c r="AV438" s="12" t="s">
        <v>88</v>
      </c>
      <c r="AW438" s="12" t="s">
        <v>34</v>
      </c>
      <c r="AX438" s="12" t="s">
        <v>86</v>
      </c>
      <c r="AY438" s="220" t="s">
        <v>128</v>
      </c>
    </row>
    <row r="439" spans="2:51" s="13" customFormat="1" ht="10.2">
      <c r="B439" s="221"/>
      <c r="C439" s="222"/>
      <c r="D439" s="211" t="s">
        <v>136</v>
      </c>
      <c r="E439" s="223" t="s">
        <v>1</v>
      </c>
      <c r="F439" s="224" t="s">
        <v>718</v>
      </c>
      <c r="G439" s="222"/>
      <c r="H439" s="223" t="s">
        <v>1</v>
      </c>
      <c r="I439" s="225"/>
      <c r="J439" s="222"/>
      <c r="K439" s="222"/>
      <c r="L439" s="226"/>
      <c r="M439" s="227"/>
      <c r="N439" s="228"/>
      <c r="O439" s="228"/>
      <c r="P439" s="228"/>
      <c r="Q439" s="228"/>
      <c r="R439" s="228"/>
      <c r="S439" s="228"/>
      <c r="T439" s="229"/>
      <c r="AT439" s="230" t="s">
        <v>136</v>
      </c>
      <c r="AU439" s="230" t="s">
        <v>88</v>
      </c>
      <c r="AV439" s="13" t="s">
        <v>86</v>
      </c>
      <c r="AW439" s="13" t="s">
        <v>34</v>
      </c>
      <c r="AX439" s="13" t="s">
        <v>78</v>
      </c>
      <c r="AY439" s="230" t="s">
        <v>128</v>
      </c>
    </row>
    <row r="440" spans="1:65" s="2" customFormat="1" ht="16.5" customHeight="1">
      <c r="A440" s="36"/>
      <c r="B440" s="37"/>
      <c r="C440" s="196" t="s">
        <v>724</v>
      </c>
      <c r="D440" s="196" t="s">
        <v>129</v>
      </c>
      <c r="E440" s="197" t="s">
        <v>725</v>
      </c>
      <c r="F440" s="198" t="s">
        <v>726</v>
      </c>
      <c r="G440" s="199" t="s">
        <v>225</v>
      </c>
      <c r="H440" s="200">
        <v>1.5</v>
      </c>
      <c r="I440" s="201"/>
      <c r="J440" s="202">
        <f>ROUND(I440*H440,2)</f>
        <v>0</v>
      </c>
      <c r="K440" s="198" t="s">
        <v>133</v>
      </c>
      <c r="L440" s="41"/>
      <c r="M440" s="203" t="s">
        <v>1</v>
      </c>
      <c r="N440" s="204" t="s">
        <v>43</v>
      </c>
      <c r="O440" s="73"/>
      <c r="P440" s="205">
        <f>O440*H440</f>
        <v>0</v>
      </c>
      <c r="Q440" s="205">
        <v>0</v>
      </c>
      <c r="R440" s="205">
        <f>Q440*H440</f>
        <v>0</v>
      </c>
      <c r="S440" s="205">
        <v>1.92</v>
      </c>
      <c r="T440" s="206">
        <f>S440*H440</f>
        <v>2.88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207" t="s">
        <v>127</v>
      </c>
      <c r="AT440" s="207" t="s">
        <v>129</v>
      </c>
      <c r="AU440" s="207" t="s">
        <v>88</v>
      </c>
      <c r="AY440" s="19" t="s">
        <v>128</v>
      </c>
      <c r="BE440" s="208">
        <f>IF(N440="základní",J440,0)</f>
        <v>0</v>
      </c>
      <c r="BF440" s="208">
        <f>IF(N440="snížená",J440,0)</f>
        <v>0</v>
      </c>
      <c r="BG440" s="208">
        <f>IF(N440="zákl. přenesená",J440,0)</f>
        <v>0</v>
      </c>
      <c r="BH440" s="208">
        <f>IF(N440="sníž. přenesená",J440,0)</f>
        <v>0</v>
      </c>
      <c r="BI440" s="208">
        <f>IF(N440="nulová",J440,0)</f>
        <v>0</v>
      </c>
      <c r="BJ440" s="19" t="s">
        <v>86</v>
      </c>
      <c r="BK440" s="208">
        <f>ROUND(I440*H440,2)</f>
        <v>0</v>
      </c>
      <c r="BL440" s="19" t="s">
        <v>127</v>
      </c>
      <c r="BM440" s="207" t="s">
        <v>727</v>
      </c>
    </row>
    <row r="441" spans="2:51" s="12" customFormat="1" ht="10.2">
      <c r="B441" s="209"/>
      <c r="C441" s="210"/>
      <c r="D441" s="211" t="s">
        <v>136</v>
      </c>
      <c r="E441" s="212" t="s">
        <v>1</v>
      </c>
      <c r="F441" s="213" t="s">
        <v>728</v>
      </c>
      <c r="G441" s="210"/>
      <c r="H441" s="214">
        <v>1.5</v>
      </c>
      <c r="I441" s="215"/>
      <c r="J441" s="210"/>
      <c r="K441" s="210"/>
      <c r="L441" s="216"/>
      <c r="M441" s="217"/>
      <c r="N441" s="218"/>
      <c r="O441" s="218"/>
      <c r="P441" s="218"/>
      <c r="Q441" s="218"/>
      <c r="R441" s="218"/>
      <c r="S441" s="218"/>
      <c r="T441" s="219"/>
      <c r="AT441" s="220" t="s">
        <v>136</v>
      </c>
      <c r="AU441" s="220" t="s">
        <v>88</v>
      </c>
      <c r="AV441" s="12" t="s">
        <v>88</v>
      </c>
      <c r="AW441" s="12" t="s">
        <v>34</v>
      </c>
      <c r="AX441" s="12" t="s">
        <v>86</v>
      </c>
      <c r="AY441" s="220" t="s">
        <v>128</v>
      </c>
    </row>
    <row r="442" spans="1:65" s="2" customFormat="1" ht="16.5" customHeight="1">
      <c r="A442" s="36"/>
      <c r="B442" s="37"/>
      <c r="C442" s="196" t="s">
        <v>729</v>
      </c>
      <c r="D442" s="196" t="s">
        <v>129</v>
      </c>
      <c r="E442" s="197" t="s">
        <v>730</v>
      </c>
      <c r="F442" s="198" t="s">
        <v>731</v>
      </c>
      <c r="G442" s="199" t="s">
        <v>233</v>
      </c>
      <c r="H442" s="200">
        <v>16</v>
      </c>
      <c r="I442" s="201"/>
      <c r="J442" s="202">
        <f>ROUND(I442*H442,2)</f>
        <v>0</v>
      </c>
      <c r="K442" s="198" t="s">
        <v>133</v>
      </c>
      <c r="L442" s="41"/>
      <c r="M442" s="203" t="s">
        <v>1</v>
      </c>
      <c r="N442" s="204" t="s">
        <v>43</v>
      </c>
      <c r="O442" s="73"/>
      <c r="P442" s="205">
        <f>O442*H442</f>
        <v>0</v>
      </c>
      <c r="Q442" s="205">
        <v>0.14494</v>
      </c>
      <c r="R442" s="205">
        <f>Q442*H442</f>
        <v>2.31904</v>
      </c>
      <c r="S442" s="205">
        <v>0</v>
      </c>
      <c r="T442" s="206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207" t="s">
        <v>127</v>
      </c>
      <c r="AT442" s="207" t="s">
        <v>129</v>
      </c>
      <c r="AU442" s="207" t="s">
        <v>88</v>
      </c>
      <c r="AY442" s="19" t="s">
        <v>128</v>
      </c>
      <c r="BE442" s="208">
        <f>IF(N442="základní",J442,0)</f>
        <v>0</v>
      </c>
      <c r="BF442" s="208">
        <f>IF(N442="snížená",J442,0)</f>
        <v>0</v>
      </c>
      <c r="BG442" s="208">
        <f>IF(N442="zákl. přenesená",J442,0)</f>
        <v>0</v>
      </c>
      <c r="BH442" s="208">
        <f>IF(N442="sníž. přenesená",J442,0)</f>
        <v>0</v>
      </c>
      <c r="BI442" s="208">
        <f>IF(N442="nulová",J442,0)</f>
        <v>0</v>
      </c>
      <c r="BJ442" s="19" t="s">
        <v>86</v>
      </c>
      <c r="BK442" s="208">
        <f>ROUND(I442*H442,2)</f>
        <v>0</v>
      </c>
      <c r="BL442" s="19" t="s">
        <v>127</v>
      </c>
      <c r="BM442" s="207" t="s">
        <v>732</v>
      </c>
    </row>
    <row r="443" spans="2:51" s="13" customFormat="1" ht="10.2">
      <c r="B443" s="221"/>
      <c r="C443" s="222"/>
      <c r="D443" s="211" t="s">
        <v>136</v>
      </c>
      <c r="E443" s="223" t="s">
        <v>1</v>
      </c>
      <c r="F443" s="224" t="s">
        <v>733</v>
      </c>
      <c r="G443" s="222"/>
      <c r="H443" s="223" t="s">
        <v>1</v>
      </c>
      <c r="I443" s="225"/>
      <c r="J443" s="222"/>
      <c r="K443" s="222"/>
      <c r="L443" s="226"/>
      <c r="M443" s="227"/>
      <c r="N443" s="228"/>
      <c r="O443" s="228"/>
      <c r="P443" s="228"/>
      <c r="Q443" s="228"/>
      <c r="R443" s="228"/>
      <c r="S443" s="228"/>
      <c r="T443" s="229"/>
      <c r="AT443" s="230" t="s">
        <v>136</v>
      </c>
      <c r="AU443" s="230" t="s">
        <v>88</v>
      </c>
      <c r="AV443" s="13" t="s">
        <v>86</v>
      </c>
      <c r="AW443" s="13" t="s">
        <v>34</v>
      </c>
      <c r="AX443" s="13" t="s">
        <v>78</v>
      </c>
      <c r="AY443" s="230" t="s">
        <v>128</v>
      </c>
    </row>
    <row r="444" spans="2:51" s="12" customFormat="1" ht="10.2">
      <c r="B444" s="209"/>
      <c r="C444" s="210"/>
      <c r="D444" s="211" t="s">
        <v>136</v>
      </c>
      <c r="E444" s="212" t="s">
        <v>1</v>
      </c>
      <c r="F444" s="213" t="s">
        <v>734</v>
      </c>
      <c r="G444" s="210"/>
      <c r="H444" s="214">
        <v>14</v>
      </c>
      <c r="I444" s="215"/>
      <c r="J444" s="210"/>
      <c r="K444" s="210"/>
      <c r="L444" s="216"/>
      <c r="M444" s="217"/>
      <c r="N444" s="218"/>
      <c r="O444" s="218"/>
      <c r="P444" s="218"/>
      <c r="Q444" s="218"/>
      <c r="R444" s="218"/>
      <c r="S444" s="218"/>
      <c r="T444" s="219"/>
      <c r="AT444" s="220" t="s">
        <v>136</v>
      </c>
      <c r="AU444" s="220" t="s">
        <v>88</v>
      </c>
      <c r="AV444" s="12" t="s">
        <v>88</v>
      </c>
      <c r="AW444" s="12" t="s">
        <v>34</v>
      </c>
      <c r="AX444" s="12" t="s">
        <v>78</v>
      </c>
      <c r="AY444" s="220" t="s">
        <v>128</v>
      </c>
    </row>
    <row r="445" spans="2:51" s="12" customFormat="1" ht="10.2">
      <c r="B445" s="209"/>
      <c r="C445" s="210"/>
      <c r="D445" s="211" t="s">
        <v>136</v>
      </c>
      <c r="E445" s="212" t="s">
        <v>1</v>
      </c>
      <c r="F445" s="213" t="s">
        <v>735</v>
      </c>
      <c r="G445" s="210"/>
      <c r="H445" s="214">
        <v>2</v>
      </c>
      <c r="I445" s="215"/>
      <c r="J445" s="210"/>
      <c r="K445" s="210"/>
      <c r="L445" s="216"/>
      <c r="M445" s="217"/>
      <c r="N445" s="218"/>
      <c r="O445" s="218"/>
      <c r="P445" s="218"/>
      <c r="Q445" s="218"/>
      <c r="R445" s="218"/>
      <c r="S445" s="218"/>
      <c r="T445" s="219"/>
      <c r="AT445" s="220" t="s">
        <v>136</v>
      </c>
      <c r="AU445" s="220" t="s">
        <v>88</v>
      </c>
      <c r="AV445" s="12" t="s">
        <v>88</v>
      </c>
      <c r="AW445" s="12" t="s">
        <v>34</v>
      </c>
      <c r="AX445" s="12" t="s">
        <v>78</v>
      </c>
      <c r="AY445" s="220" t="s">
        <v>128</v>
      </c>
    </row>
    <row r="446" spans="2:51" s="15" customFormat="1" ht="10.2">
      <c r="B446" s="243"/>
      <c r="C446" s="244"/>
      <c r="D446" s="211" t="s">
        <v>136</v>
      </c>
      <c r="E446" s="245" t="s">
        <v>1</v>
      </c>
      <c r="F446" s="246" t="s">
        <v>230</v>
      </c>
      <c r="G446" s="244"/>
      <c r="H446" s="247">
        <v>16</v>
      </c>
      <c r="I446" s="248"/>
      <c r="J446" s="244"/>
      <c r="K446" s="244"/>
      <c r="L446" s="249"/>
      <c r="M446" s="250"/>
      <c r="N446" s="251"/>
      <c r="O446" s="251"/>
      <c r="P446" s="251"/>
      <c r="Q446" s="251"/>
      <c r="R446" s="251"/>
      <c r="S446" s="251"/>
      <c r="T446" s="252"/>
      <c r="AT446" s="253" t="s">
        <v>136</v>
      </c>
      <c r="AU446" s="253" t="s">
        <v>88</v>
      </c>
      <c r="AV446" s="15" t="s">
        <v>127</v>
      </c>
      <c r="AW446" s="15" t="s">
        <v>34</v>
      </c>
      <c r="AX446" s="15" t="s">
        <v>86</v>
      </c>
      <c r="AY446" s="253" t="s">
        <v>128</v>
      </c>
    </row>
    <row r="447" spans="2:51" s="13" customFormat="1" ht="10.2">
      <c r="B447" s="221"/>
      <c r="C447" s="222"/>
      <c r="D447" s="211" t="s">
        <v>136</v>
      </c>
      <c r="E447" s="223" t="s">
        <v>1</v>
      </c>
      <c r="F447" s="224" t="s">
        <v>736</v>
      </c>
      <c r="G447" s="222"/>
      <c r="H447" s="223" t="s">
        <v>1</v>
      </c>
      <c r="I447" s="225"/>
      <c r="J447" s="222"/>
      <c r="K447" s="222"/>
      <c r="L447" s="226"/>
      <c r="M447" s="227"/>
      <c r="N447" s="228"/>
      <c r="O447" s="228"/>
      <c r="P447" s="228"/>
      <c r="Q447" s="228"/>
      <c r="R447" s="228"/>
      <c r="S447" s="228"/>
      <c r="T447" s="229"/>
      <c r="AT447" s="230" t="s">
        <v>136</v>
      </c>
      <c r="AU447" s="230" t="s">
        <v>88</v>
      </c>
      <c r="AV447" s="13" t="s">
        <v>86</v>
      </c>
      <c r="AW447" s="13" t="s">
        <v>34</v>
      </c>
      <c r="AX447" s="13" t="s">
        <v>78</v>
      </c>
      <c r="AY447" s="230" t="s">
        <v>128</v>
      </c>
    </row>
    <row r="448" spans="1:65" s="2" customFormat="1" ht="16.5" customHeight="1">
      <c r="A448" s="36"/>
      <c r="B448" s="37"/>
      <c r="C448" s="254" t="s">
        <v>737</v>
      </c>
      <c r="D448" s="254" t="s">
        <v>447</v>
      </c>
      <c r="E448" s="255" t="s">
        <v>738</v>
      </c>
      <c r="F448" s="256" t="s">
        <v>739</v>
      </c>
      <c r="G448" s="257" t="s">
        <v>233</v>
      </c>
      <c r="H448" s="258">
        <v>16</v>
      </c>
      <c r="I448" s="259"/>
      <c r="J448" s="260">
        <f>ROUND(I448*H448,2)</f>
        <v>0</v>
      </c>
      <c r="K448" s="256" t="s">
        <v>133</v>
      </c>
      <c r="L448" s="261"/>
      <c r="M448" s="262" t="s">
        <v>1</v>
      </c>
      <c r="N448" s="263" t="s">
        <v>43</v>
      </c>
      <c r="O448" s="73"/>
      <c r="P448" s="205">
        <f>O448*H448</f>
        <v>0</v>
      </c>
      <c r="Q448" s="205">
        <v>0.087</v>
      </c>
      <c r="R448" s="205">
        <f>Q448*H448</f>
        <v>1.392</v>
      </c>
      <c r="S448" s="205">
        <v>0</v>
      </c>
      <c r="T448" s="206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207" t="s">
        <v>175</v>
      </c>
      <c r="AT448" s="207" t="s">
        <v>447</v>
      </c>
      <c r="AU448" s="207" t="s">
        <v>88</v>
      </c>
      <c r="AY448" s="19" t="s">
        <v>128</v>
      </c>
      <c r="BE448" s="208">
        <f>IF(N448="základní",J448,0)</f>
        <v>0</v>
      </c>
      <c r="BF448" s="208">
        <f>IF(N448="snížená",J448,0)</f>
        <v>0</v>
      </c>
      <c r="BG448" s="208">
        <f>IF(N448="zákl. přenesená",J448,0)</f>
        <v>0</v>
      </c>
      <c r="BH448" s="208">
        <f>IF(N448="sníž. přenesená",J448,0)</f>
        <v>0</v>
      </c>
      <c r="BI448" s="208">
        <f>IF(N448="nulová",J448,0)</f>
        <v>0</v>
      </c>
      <c r="BJ448" s="19" t="s">
        <v>86</v>
      </c>
      <c r="BK448" s="208">
        <f>ROUND(I448*H448,2)</f>
        <v>0</v>
      </c>
      <c r="BL448" s="19" t="s">
        <v>127</v>
      </c>
      <c r="BM448" s="207" t="s">
        <v>740</v>
      </c>
    </row>
    <row r="449" spans="2:51" s="12" customFormat="1" ht="10.2">
      <c r="B449" s="209"/>
      <c r="C449" s="210"/>
      <c r="D449" s="211" t="s">
        <v>136</v>
      </c>
      <c r="E449" s="212" t="s">
        <v>1</v>
      </c>
      <c r="F449" s="213" t="s">
        <v>741</v>
      </c>
      <c r="G449" s="210"/>
      <c r="H449" s="214">
        <v>16</v>
      </c>
      <c r="I449" s="215"/>
      <c r="J449" s="210"/>
      <c r="K449" s="210"/>
      <c r="L449" s="216"/>
      <c r="M449" s="217"/>
      <c r="N449" s="218"/>
      <c r="O449" s="218"/>
      <c r="P449" s="218"/>
      <c r="Q449" s="218"/>
      <c r="R449" s="218"/>
      <c r="S449" s="218"/>
      <c r="T449" s="219"/>
      <c r="AT449" s="220" t="s">
        <v>136</v>
      </c>
      <c r="AU449" s="220" t="s">
        <v>88</v>
      </c>
      <c r="AV449" s="12" t="s">
        <v>88</v>
      </c>
      <c r="AW449" s="12" t="s">
        <v>34</v>
      </c>
      <c r="AX449" s="12" t="s">
        <v>86</v>
      </c>
      <c r="AY449" s="220" t="s">
        <v>128</v>
      </c>
    </row>
    <row r="450" spans="1:65" s="2" customFormat="1" ht="16.5" customHeight="1">
      <c r="A450" s="36"/>
      <c r="B450" s="37"/>
      <c r="C450" s="254" t="s">
        <v>742</v>
      </c>
      <c r="D450" s="254" t="s">
        <v>447</v>
      </c>
      <c r="E450" s="255" t="s">
        <v>743</v>
      </c>
      <c r="F450" s="256" t="s">
        <v>744</v>
      </c>
      <c r="G450" s="257" t="s">
        <v>233</v>
      </c>
      <c r="H450" s="258">
        <v>16</v>
      </c>
      <c r="I450" s="259"/>
      <c r="J450" s="260">
        <f>ROUND(I450*H450,2)</f>
        <v>0</v>
      </c>
      <c r="K450" s="256" t="s">
        <v>133</v>
      </c>
      <c r="L450" s="261"/>
      <c r="M450" s="262" t="s">
        <v>1</v>
      </c>
      <c r="N450" s="263" t="s">
        <v>43</v>
      </c>
      <c r="O450" s="73"/>
      <c r="P450" s="205">
        <f>O450*H450</f>
        <v>0</v>
      </c>
      <c r="Q450" s="205">
        <v>0.12</v>
      </c>
      <c r="R450" s="205">
        <f>Q450*H450</f>
        <v>1.92</v>
      </c>
      <c r="S450" s="205">
        <v>0</v>
      </c>
      <c r="T450" s="206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207" t="s">
        <v>175</v>
      </c>
      <c r="AT450" s="207" t="s">
        <v>447</v>
      </c>
      <c r="AU450" s="207" t="s">
        <v>88</v>
      </c>
      <c r="AY450" s="19" t="s">
        <v>128</v>
      </c>
      <c r="BE450" s="208">
        <f>IF(N450="základní",J450,0)</f>
        <v>0</v>
      </c>
      <c r="BF450" s="208">
        <f>IF(N450="snížená",J450,0)</f>
        <v>0</v>
      </c>
      <c r="BG450" s="208">
        <f>IF(N450="zákl. přenesená",J450,0)</f>
        <v>0</v>
      </c>
      <c r="BH450" s="208">
        <f>IF(N450="sníž. přenesená",J450,0)</f>
        <v>0</v>
      </c>
      <c r="BI450" s="208">
        <f>IF(N450="nulová",J450,0)</f>
        <v>0</v>
      </c>
      <c r="BJ450" s="19" t="s">
        <v>86</v>
      </c>
      <c r="BK450" s="208">
        <f>ROUND(I450*H450,2)</f>
        <v>0</v>
      </c>
      <c r="BL450" s="19" t="s">
        <v>127</v>
      </c>
      <c r="BM450" s="207" t="s">
        <v>745</v>
      </c>
    </row>
    <row r="451" spans="2:51" s="12" customFormat="1" ht="10.2">
      <c r="B451" s="209"/>
      <c r="C451" s="210"/>
      <c r="D451" s="211" t="s">
        <v>136</v>
      </c>
      <c r="E451" s="212" t="s">
        <v>1</v>
      </c>
      <c r="F451" s="213" t="s">
        <v>741</v>
      </c>
      <c r="G451" s="210"/>
      <c r="H451" s="214">
        <v>16</v>
      </c>
      <c r="I451" s="215"/>
      <c r="J451" s="210"/>
      <c r="K451" s="210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136</v>
      </c>
      <c r="AU451" s="220" t="s">
        <v>88</v>
      </c>
      <c r="AV451" s="12" t="s">
        <v>88</v>
      </c>
      <c r="AW451" s="12" t="s">
        <v>34</v>
      </c>
      <c r="AX451" s="12" t="s">
        <v>86</v>
      </c>
      <c r="AY451" s="220" t="s">
        <v>128</v>
      </c>
    </row>
    <row r="452" spans="1:65" s="2" customFormat="1" ht="16.5" customHeight="1">
      <c r="A452" s="36"/>
      <c r="B452" s="37"/>
      <c r="C452" s="254" t="s">
        <v>746</v>
      </c>
      <c r="D452" s="254" t="s">
        <v>447</v>
      </c>
      <c r="E452" s="255" t="s">
        <v>747</v>
      </c>
      <c r="F452" s="256" t="s">
        <v>748</v>
      </c>
      <c r="G452" s="257" t="s">
        <v>233</v>
      </c>
      <c r="H452" s="258">
        <v>16</v>
      </c>
      <c r="I452" s="259"/>
      <c r="J452" s="260">
        <f>ROUND(I452*H452,2)</f>
        <v>0</v>
      </c>
      <c r="K452" s="256" t="s">
        <v>133</v>
      </c>
      <c r="L452" s="261"/>
      <c r="M452" s="262" t="s">
        <v>1</v>
      </c>
      <c r="N452" s="263" t="s">
        <v>43</v>
      </c>
      <c r="O452" s="73"/>
      <c r="P452" s="205">
        <f>O452*H452</f>
        <v>0</v>
      </c>
      <c r="Q452" s="205">
        <v>0.17</v>
      </c>
      <c r="R452" s="205">
        <f>Q452*H452</f>
        <v>2.72</v>
      </c>
      <c r="S452" s="205">
        <v>0</v>
      </c>
      <c r="T452" s="206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207" t="s">
        <v>175</v>
      </c>
      <c r="AT452" s="207" t="s">
        <v>447</v>
      </c>
      <c r="AU452" s="207" t="s">
        <v>88</v>
      </c>
      <c r="AY452" s="19" t="s">
        <v>128</v>
      </c>
      <c r="BE452" s="208">
        <f>IF(N452="základní",J452,0)</f>
        <v>0</v>
      </c>
      <c r="BF452" s="208">
        <f>IF(N452="snížená",J452,0)</f>
        <v>0</v>
      </c>
      <c r="BG452" s="208">
        <f>IF(N452="zákl. přenesená",J452,0)</f>
        <v>0</v>
      </c>
      <c r="BH452" s="208">
        <f>IF(N452="sníž. přenesená",J452,0)</f>
        <v>0</v>
      </c>
      <c r="BI452" s="208">
        <f>IF(N452="nulová",J452,0)</f>
        <v>0</v>
      </c>
      <c r="BJ452" s="19" t="s">
        <v>86</v>
      </c>
      <c r="BK452" s="208">
        <f>ROUND(I452*H452,2)</f>
        <v>0</v>
      </c>
      <c r="BL452" s="19" t="s">
        <v>127</v>
      </c>
      <c r="BM452" s="207" t="s">
        <v>749</v>
      </c>
    </row>
    <row r="453" spans="2:51" s="12" customFormat="1" ht="10.2">
      <c r="B453" s="209"/>
      <c r="C453" s="210"/>
      <c r="D453" s="211" t="s">
        <v>136</v>
      </c>
      <c r="E453" s="212" t="s">
        <v>1</v>
      </c>
      <c r="F453" s="213" t="s">
        <v>741</v>
      </c>
      <c r="G453" s="210"/>
      <c r="H453" s="214">
        <v>16</v>
      </c>
      <c r="I453" s="215"/>
      <c r="J453" s="210"/>
      <c r="K453" s="210"/>
      <c r="L453" s="216"/>
      <c r="M453" s="217"/>
      <c r="N453" s="218"/>
      <c r="O453" s="218"/>
      <c r="P453" s="218"/>
      <c r="Q453" s="218"/>
      <c r="R453" s="218"/>
      <c r="S453" s="218"/>
      <c r="T453" s="219"/>
      <c r="AT453" s="220" t="s">
        <v>136</v>
      </c>
      <c r="AU453" s="220" t="s">
        <v>88</v>
      </c>
      <c r="AV453" s="12" t="s">
        <v>88</v>
      </c>
      <c r="AW453" s="12" t="s">
        <v>34</v>
      </c>
      <c r="AX453" s="12" t="s">
        <v>86</v>
      </c>
      <c r="AY453" s="220" t="s">
        <v>128</v>
      </c>
    </row>
    <row r="454" spans="1:65" s="2" customFormat="1" ht="16.5" customHeight="1">
      <c r="A454" s="36"/>
      <c r="B454" s="37"/>
      <c r="C454" s="254" t="s">
        <v>750</v>
      </c>
      <c r="D454" s="254" t="s">
        <v>447</v>
      </c>
      <c r="E454" s="255" t="s">
        <v>751</v>
      </c>
      <c r="F454" s="256" t="s">
        <v>752</v>
      </c>
      <c r="G454" s="257" t="s">
        <v>233</v>
      </c>
      <c r="H454" s="258">
        <v>16</v>
      </c>
      <c r="I454" s="259"/>
      <c r="J454" s="260">
        <f>ROUND(I454*H454,2)</f>
        <v>0</v>
      </c>
      <c r="K454" s="256" t="s">
        <v>133</v>
      </c>
      <c r="L454" s="261"/>
      <c r="M454" s="262" t="s">
        <v>1</v>
      </c>
      <c r="N454" s="263" t="s">
        <v>43</v>
      </c>
      <c r="O454" s="73"/>
      <c r="P454" s="205">
        <f>O454*H454</f>
        <v>0</v>
      </c>
      <c r="Q454" s="205">
        <v>0.175</v>
      </c>
      <c r="R454" s="205">
        <f>Q454*H454</f>
        <v>2.8</v>
      </c>
      <c r="S454" s="205">
        <v>0</v>
      </c>
      <c r="T454" s="206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207" t="s">
        <v>175</v>
      </c>
      <c r="AT454" s="207" t="s">
        <v>447</v>
      </c>
      <c r="AU454" s="207" t="s">
        <v>88</v>
      </c>
      <c r="AY454" s="19" t="s">
        <v>128</v>
      </c>
      <c r="BE454" s="208">
        <f>IF(N454="základní",J454,0)</f>
        <v>0</v>
      </c>
      <c r="BF454" s="208">
        <f>IF(N454="snížená",J454,0)</f>
        <v>0</v>
      </c>
      <c r="BG454" s="208">
        <f>IF(N454="zákl. přenesená",J454,0)</f>
        <v>0</v>
      </c>
      <c r="BH454" s="208">
        <f>IF(N454="sníž. přenesená",J454,0)</f>
        <v>0</v>
      </c>
      <c r="BI454" s="208">
        <f>IF(N454="nulová",J454,0)</f>
        <v>0</v>
      </c>
      <c r="BJ454" s="19" t="s">
        <v>86</v>
      </c>
      <c r="BK454" s="208">
        <f>ROUND(I454*H454,2)</f>
        <v>0</v>
      </c>
      <c r="BL454" s="19" t="s">
        <v>127</v>
      </c>
      <c r="BM454" s="207" t="s">
        <v>753</v>
      </c>
    </row>
    <row r="455" spans="2:51" s="12" customFormat="1" ht="10.2">
      <c r="B455" s="209"/>
      <c r="C455" s="210"/>
      <c r="D455" s="211" t="s">
        <v>136</v>
      </c>
      <c r="E455" s="212" t="s">
        <v>1</v>
      </c>
      <c r="F455" s="213" t="s">
        <v>741</v>
      </c>
      <c r="G455" s="210"/>
      <c r="H455" s="214">
        <v>16</v>
      </c>
      <c r="I455" s="215"/>
      <c r="J455" s="210"/>
      <c r="K455" s="210"/>
      <c r="L455" s="216"/>
      <c r="M455" s="217"/>
      <c r="N455" s="218"/>
      <c r="O455" s="218"/>
      <c r="P455" s="218"/>
      <c r="Q455" s="218"/>
      <c r="R455" s="218"/>
      <c r="S455" s="218"/>
      <c r="T455" s="219"/>
      <c r="AT455" s="220" t="s">
        <v>136</v>
      </c>
      <c r="AU455" s="220" t="s">
        <v>88</v>
      </c>
      <c r="AV455" s="12" t="s">
        <v>88</v>
      </c>
      <c r="AW455" s="12" t="s">
        <v>34</v>
      </c>
      <c r="AX455" s="12" t="s">
        <v>86</v>
      </c>
      <c r="AY455" s="220" t="s">
        <v>128</v>
      </c>
    </row>
    <row r="456" spans="1:65" s="2" customFormat="1" ht="16.5" customHeight="1">
      <c r="A456" s="36"/>
      <c r="B456" s="37"/>
      <c r="C456" s="196" t="s">
        <v>754</v>
      </c>
      <c r="D456" s="196" t="s">
        <v>129</v>
      </c>
      <c r="E456" s="197" t="s">
        <v>755</v>
      </c>
      <c r="F456" s="198" t="s">
        <v>756</v>
      </c>
      <c r="G456" s="199" t="s">
        <v>233</v>
      </c>
      <c r="H456" s="200">
        <v>5</v>
      </c>
      <c r="I456" s="201"/>
      <c r="J456" s="202">
        <f>ROUND(I456*H456,2)</f>
        <v>0</v>
      </c>
      <c r="K456" s="198" t="s">
        <v>133</v>
      </c>
      <c r="L456" s="41"/>
      <c r="M456" s="203" t="s">
        <v>1</v>
      </c>
      <c r="N456" s="204" t="s">
        <v>43</v>
      </c>
      <c r="O456" s="73"/>
      <c r="P456" s="205">
        <f>O456*H456</f>
        <v>0</v>
      </c>
      <c r="Q456" s="205">
        <v>0</v>
      </c>
      <c r="R456" s="205">
        <f>Q456*H456</f>
        <v>0</v>
      </c>
      <c r="S456" s="205">
        <v>0.1</v>
      </c>
      <c r="T456" s="206">
        <f>S456*H456</f>
        <v>0.5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207" t="s">
        <v>127</v>
      </c>
      <c r="AT456" s="207" t="s">
        <v>129</v>
      </c>
      <c r="AU456" s="207" t="s">
        <v>88</v>
      </c>
      <c r="AY456" s="19" t="s">
        <v>128</v>
      </c>
      <c r="BE456" s="208">
        <f>IF(N456="základní",J456,0)</f>
        <v>0</v>
      </c>
      <c r="BF456" s="208">
        <f>IF(N456="snížená",J456,0)</f>
        <v>0</v>
      </c>
      <c r="BG456" s="208">
        <f>IF(N456="zákl. přenesená",J456,0)</f>
        <v>0</v>
      </c>
      <c r="BH456" s="208">
        <f>IF(N456="sníž. přenesená",J456,0)</f>
        <v>0</v>
      </c>
      <c r="BI456" s="208">
        <f>IF(N456="nulová",J456,0)</f>
        <v>0</v>
      </c>
      <c r="BJ456" s="19" t="s">
        <v>86</v>
      </c>
      <c r="BK456" s="208">
        <f>ROUND(I456*H456,2)</f>
        <v>0</v>
      </c>
      <c r="BL456" s="19" t="s">
        <v>127</v>
      </c>
      <c r="BM456" s="207" t="s">
        <v>757</v>
      </c>
    </row>
    <row r="457" spans="2:51" s="12" customFormat="1" ht="10.2">
      <c r="B457" s="209"/>
      <c r="C457" s="210"/>
      <c r="D457" s="211" t="s">
        <v>136</v>
      </c>
      <c r="E457" s="212" t="s">
        <v>1</v>
      </c>
      <c r="F457" s="213" t="s">
        <v>758</v>
      </c>
      <c r="G457" s="210"/>
      <c r="H457" s="214">
        <v>5</v>
      </c>
      <c r="I457" s="215"/>
      <c r="J457" s="210"/>
      <c r="K457" s="210"/>
      <c r="L457" s="216"/>
      <c r="M457" s="217"/>
      <c r="N457" s="218"/>
      <c r="O457" s="218"/>
      <c r="P457" s="218"/>
      <c r="Q457" s="218"/>
      <c r="R457" s="218"/>
      <c r="S457" s="218"/>
      <c r="T457" s="219"/>
      <c r="AT457" s="220" t="s">
        <v>136</v>
      </c>
      <c r="AU457" s="220" t="s">
        <v>88</v>
      </c>
      <c r="AV457" s="12" t="s">
        <v>88</v>
      </c>
      <c r="AW457" s="12" t="s">
        <v>34</v>
      </c>
      <c r="AX457" s="12" t="s">
        <v>86</v>
      </c>
      <c r="AY457" s="220" t="s">
        <v>128</v>
      </c>
    </row>
    <row r="458" spans="1:65" s="2" customFormat="1" ht="16.5" customHeight="1">
      <c r="A458" s="36"/>
      <c r="B458" s="37"/>
      <c r="C458" s="196" t="s">
        <v>759</v>
      </c>
      <c r="D458" s="196" t="s">
        <v>129</v>
      </c>
      <c r="E458" s="197" t="s">
        <v>760</v>
      </c>
      <c r="F458" s="198" t="s">
        <v>761</v>
      </c>
      <c r="G458" s="199" t="s">
        <v>233</v>
      </c>
      <c r="H458" s="200">
        <v>16</v>
      </c>
      <c r="I458" s="201"/>
      <c r="J458" s="202">
        <f>ROUND(I458*H458,2)</f>
        <v>0</v>
      </c>
      <c r="K458" s="198" t="s">
        <v>133</v>
      </c>
      <c r="L458" s="41"/>
      <c r="M458" s="203" t="s">
        <v>1</v>
      </c>
      <c r="N458" s="204" t="s">
        <v>43</v>
      </c>
      <c r="O458" s="73"/>
      <c r="P458" s="205">
        <f>O458*H458</f>
        <v>0</v>
      </c>
      <c r="Q458" s="205">
        <v>0.21734</v>
      </c>
      <c r="R458" s="205">
        <f>Q458*H458</f>
        <v>3.47744</v>
      </c>
      <c r="S458" s="205">
        <v>0</v>
      </c>
      <c r="T458" s="206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207" t="s">
        <v>127</v>
      </c>
      <c r="AT458" s="207" t="s">
        <v>129</v>
      </c>
      <c r="AU458" s="207" t="s">
        <v>88</v>
      </c>
      <c r="AY458" s="19" t="s">
        <v>128</v>
      </c>
      <c r="BE458" s="208">
        <f>IF(N458="základní",J458,0)</f>
        <v>0</v>
      </c>
      <c r="BF458" s="208">
        <f>IF(N458="snížená",J458,0)</f>
        <v>0</v>
      </c>
      <c r="BG458" s="208">
        <f>IF(N458="zákl. přenesená",J458,0)</f>
        <v>0</v>
      </c>
      <c r="BH458" s="208">
        <f>IF(N458="sníž. přenesená",J458,0)</f>
        <v>0</v>
      </c>
      <c r="BI458" s="208">
        <f>IF(N458="nulová",J458,0)</f>
        <v>0</v>
      </c>
      <c r="BJ458" s="19" t="s">
        <v>86</v>
      </c>
      <c r="BK458" s="208">
        <f>ROUND(I458*H458,2)</f>
        <v>0</v>
      </c>
      <c r="BL458" s="19" t="s">
        <v>127</v>
      </c>
      <c r="BM458" s="207" t="s">
        <v>762</v>
      </c>
    </row>
    <row r="459" spans="2:51" s="12" customFormat="1" ht="10.2">
      <c r="B459" s="209"/>
      <c r="C459" s="210"/>
      <c r="D459" s="211" t="s">
        <v>136</v>
      </c>
      <c r="E459" s="212" t="s">
        <v>1</v>
      </c>
      <c r="F459" s="213" t="s">
        <v>763</v>
      </c>
      <c r="G459" s="210"/>
      <c r="H459" s="214">
        <v>16</v>
      </c>
      <c r="I459" s="215"/>
      <c r="J459" s="210"/>
      <c r="K459" s="210"/>
      <c r="L459" s="216"/>
      <c r="M459" s="217"/>
      <c r="N459" s="218"/>
      <c r="O459" s="218"/>
      <c r="P459" s="218"/>
      <c r="Q459" s="218"/>
      <c r="R459" s="218"/>
      <c r="S459" s="218"/>
      <c r="T459" s="219"/>
      <c r="AT459" s="220" t="s">
        <v>136</v>
      </c>
      <c r="AU459" s="220" t="s">
        <v>88</v>
      </c>
      <c r="AV459" s="12" t="s">
        <v>88</v>
      </c>
      <c r="AW459" s="12" t="s">
        <v>34</v>
      </c>
      <c r="AX459" s="12" t="s">
        <v>86</v>
      </c>
      <c r="AY459" s="220" t="s">
        <v>128</v>
      </c>
    </row>
    <row r="460" spans="1:65" s="2" customFormat="1" ht="16.5" customHeight="1">
      <c r="A460" s="36"/>
      <c r="B460" s="37"/>
      <c r="C460" s="254" t="s">
        <v>764</v>
      </c>
      <c r="D460" s="254" t="s">
        <v>447</v>
      </c>
      <c r="E460" s="255" t="s">
        <v>765</v>
      </c>
      <c r="F460" s="256" t="s">
        <v>766</v>
      </c>
      <c r="G460" s="257" t="s">
        <v>233</v>
      </c>
      <c r="H460" s="258">
        <v>16</v>
      </c>
      <c r="I460" s="259"/>
      <c r="J460" s="260">
        <f>ROUND(I460*H460,2)</f>
        <v>0</v>
      </c>
      <c r="K460" s="256" t="s">
        <v>133</v>
      </c>
      <c r="L460" s="261"/>
      <c r="M460" s="262" t="s">
        <v>1</v>
      </c>
      <c r="N460" s="263" t="s">
        <v>43</v>
      </c>
      <c r="O460" s="73"/>
      <c r="P460" s="205">
        <f>O460*H460</f>
        <v>0</v>
      </c>
      <c r="Q460" s="205">
        <v>0.0085</v>
      </c>
      <c r="R460" s="205">
        <f>Q460*H460</f>
        <v>0.136</v>
      </c>
      <c r="S460" s="205">
        <v>0</v>
      </c>
      <c r="T460" s="206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207" t="s">
        <v>175</v>
      </c>
      <c r="AT460" s="207" t="s">
        <v>447</v>
      </c>
      <c r="AU460" s="207" t="s">
        <v>88</v>
      </c>
      <c r="AY460" s="19" t="s">
        <v>128</v>
      </c>
      <c r="BE460" s="208">
        <f>IF(N460="základní",J460,0)</f>
        <v>0</v>
      </c>
      <c r="BF460" s="208">
        <f>IF(N460="snížená",J460,0)</f>
        <v>0</v>
      </c>
      <c r="BG460" s="208">
        <f>IF(N460="zákl. přenesená",J460,0)</f>
        <v>0</v>
      </c>
      <c r="BH460" s="208">
        <f>IF(N460="sníž. přenesená",J460,0)</f>
        <v>0</v>
      </c>
      <c r="BI460" s="208">
        <f>IF(N460="nulová",J460,0)</f>
        <v>0</v>
      </c>
      <c r="BJ460" s="19" t="s">
        <v>86</v>
      </c>
      <c r="BK460" s="208">
        <f>ROUND(I460*H460,2)</f>
        <v>0</v>
      </c>
      <c r="BL460" s="19" t="s">
        <v>127</v>
      </c>
      <c r="BM460" s="207" t="s">
        <v>767</v>
      </c>
    </row>
    <row r="461" spans="2:51" s="12" customFormat="1" ht="10.2">
      <c r="B461" s="209"/>
      <c r="C461" s="210"/>
      <c r="D461" s="211" t="s">
        <v>136</v>
      </c>
      <c r="E461" s="212" t="s">
        <v>1</v>
      </c>
      <c r="F461" s="213" t="s">
        <v>768</v>
      </c>
      <c r="G461" s="210"/>
      <c r="H461" s="214">
        <v>16</v>
      </c>
      <c r="I461" s="215"/>
      <c r="J461" s="210"/>
      <c r="K461" s="210"/>
      <c r="L461" s="216"/>
      <c r="M461" s="217"/>
      <c r="N461" s="218"/>
      <c r="O461" s="218"/>
      <c r="P461" s="218"/>
      <c r="Q461" s="218"/>
      <c r="R461" s="218"/>
      <c r="S461" s="218"/>
      <c r="T461" s="219"/>
      <c r="AT461" s="220" t="s">
        <v>136</v>
      </c>
      <c r="AU461" s="220" t="s">
        <v>88</v>
      </c>
      <c r="AV461" s="12" t="s">
        <v>88</v>
      </c>
      <c r="AW461" s="12" t="s">
        <v>34</v>
      </c>
      <c r="AX461" s="12" t="s">
        <v>86</v>
      </c>
      <c r="AY461" s="220" t="s">
        <v>128</v>
      </c>
    </row>
    <row r="462" spans="1:65" s="2" customFormat="1" ht="16.5" customHeight="1">
      <c r="A462" s="36"/>
      <c r="B462" s="37"/>
      <c r="C462" s="254" t="s">
        <v>769</v>
      </c>
      <c r="D462" s="254" t="s">
        <v>447</v>
      </c>
      <c r="E462" s="255" t="s">
        <v>770</v>
      </c>
      <c r="F462" s="256" t="s">
        <v>771</v>
      </c>
      <c r="G462" s="257" t="s">
        <v>233</v>
      </c>
      <c r="H462" s="258">
        <v>16</v>
      </c>
      <c r="I462" s="259"/>
      <c r="J462" s="260">
        <f>ROUND(I462*H462,2)</f>
        <v>0</v>
      </c>
      <c r="K462" s="256" t="s">
        <v>133</v>
      </c>
      <c r="L462" s="261"/>
      <c r="M462" s="262" t="s">
        <v>1</v>
      </c>
      <c r="N462" s="263" t="s">
        <v>43</v>
      </c>
      <c r="O462" s="73"/>
      <c r="P462" s="205">
        <f>O462*H462</f>
        <v>0</v>
      </c>
      <c r="Q462" s="205">
        <v>0.0506</v>
      </c>
      <c r="R462" s="205">
        <f>Q462*H462</f>
        <v>0.8096</v>
      </c>
      <c r="S462" s="205">
        <v>0</v>
      </c>
      <c r="T462" s="206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207" t="s">
        <v>175</v>
      </c>
      <c r="AT462" s="207" t="s">
        <v>447</v>
      </c>
      <c r="AU462" s="207" t="s">
        <v>88</v>
      </c>
      <c r="AY462" s="19" t="s">
        <v>128</v>
      </c>
      <c r="BE462" s="208">
        <f>IF(N462="základní",J462,0)</f>
        <v>0</v>
      </c>
      <c r="BF462" s="208">
        <f>IF(N462="snížená",J462,0)</f>
        <v>0</v>
      </c>
      <c r="BG462" s="208">
        <f>IF(N462="zákl. přenesená",J462,0)</f>
        <v>0</v>
      </c>
      <c r="BH462" s="208">
        <f>IF(N462="sníž. přenesená",J462,0)</f>
        <v>0</v>
      </c>
      <c r="BI462" s="208">
        <f>IF(N462="nulová",J462,0)</f>
        <v>0</v>
      </c>
      <c r="BJ462" s="19" t="s">
        <v>86</v>
      </c>
      <c r="BK462" s="208">
        <f>ROUND(I462*H462,2)</f>
        <v>0</v>
      </c>
      <c r="BL462" s="19" t="s">
        <v>127</v>
      </c>
      <c r="BM462" s="207" t="s">
        <v>772</v>
      </c>
    </row>
    <row r="463" spans="2:51" s="12" customFormat="1" ht="10.2">
      <c r="B463" s="209"/>
      <c r="C463" s="210"/>
      <c r="D463" s="211" t="s">
        <v>136</v>
      </c>
      <c r="E463" s="212" t="s">
        <v>1</v>
      </c>
      <c r="F463" s="213" t="s">
        <v>773</v>
      </c>
      <c r="G463" s="210"/>
      <c r="H463" s="214">
        <v>16</v>
      </c>
      <c r="I463" s="215"/>
      <c r="J463" s="210"/>
      <c r="K463" s="210"/>
      <c r="L463" s="216"/>
      <c r="M463" s="217"/>
      <c r="N463" s="218"/>
      <c r="O463" s="218"/>
      <c r="P463" s="218"/>
      <c r="Q463" s="218"/>
      <c r="R463" s="218"/>
      <c r="S463" s="218"/>
      <c r="T463" s="219"/>
      <c r="AT463" s="220" t="s">
        <v>136</v>
      </c>
      <c r="AU463" s="220" t="s">
        <v>88</v>
      </c>
      <c r="AV463" s="12" t="s">
        <v>88</v>
      </c>
      <c r="AW463" s="12" t="s">
        <v>34</v>
      </c>
      <c r="AX463" s="12" t="s">
        <v>86</v>
      </c>
      <c r="AY463" s="220" t="s">
        <v>128</v>
      </c>
    </row>
    <row r="464" spans="1:65" s="2" customFormat="1" ht="16.5" customHeight="1">
      <c r="A464" s="36"/>
      <c r="B464" s="37"/>
      <c r="C464" s="196" t="s">
        <v>774</v>
      </c>
      <c r="D464" s="196" t="s">
        <v>129</v>
      </c>
      <c r="E464" s="197" t="s">
        <v>775</v>
      </c>
      <c r="F464" s="198" t="s">
        <v>776</v>
      </c>
      <c r="G464" s="199" t="s">
        <v>233</v>
      </c>
      <c r="H464" s="200">
        <v>11</v>
      </c>
      <c r="I464" s="201"/>
      <c r="J464" s="202">
        <f>ROUND(I464*H464,2)</f>
        <v>0</v>
      </c>
      <c r="K464" s="198" t="s">
        <v>133</v>
      </c>
      <c r="L464" s="41"/>
      <c r="M464" s="203" t="s">
        <v>1</v>
      </c>
      <c r="N464" s="204" t="s">
        <v>43</v>
      </c>
      <c r="O464" s="73"/>
      <c r="P464" s="205">
        <f>O464*H464</f>
        <v>0</v>
      </c>
      <c r="Q464" s="205">
        <v>0.4208</v>
      </c>
      <c r="R464" s="205">
        <f>Q464*H464</f>
        <v>4.6288</v>
      </c>
      <c r="S464" s="205">
        <v>0</v>
      </c>
      <c r="T464" s="206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207" t="s">
        <v>127</v>
      </c>
      <c r="AT464" s="207" t="s">
        <v>129</v>
      </c>
      <c r="AU464" s="207" t="s">
        <v>88</v>
      </c>
      <c r="AY464" s="19" t="s">
        <v>128</v>
      </c>
      <c r="BE464" s="208">
        <f>IF(N464="základní",J464,0)</f>
        <v>0</v>
      </c>
      <c r="BF464" s="208">
        <f>IF(N464="snížená",J464,0)</f>
        <v>0</v>
      </c>
      <c r="BG464" s="208">
        <f>IF(N464="zákl. přenesená",J464,0)</f>
        <v>0</v>
      </c>
      <c r="BH464" s="208">
        <f>IF(N464="sníž. přenesená",J464,0)</f>
        <v>0</v>
      </c>
      <c r="BI464" s="208">
        <f>IF(N464="nulová",J464,0)</f>
        <v>0</v>
      </c>
      <c r="BJ464" s="19" t="s">
        <v>86</v>
      </c>
      <c r="BK464" s="208">
        <f>ROUND(I464*H464,2)</f>
        <v>0</v>
      </c>
      <c r="BL464" s="19" t="s">
        <v>127</v>
      </c>
      <c r="BM464" s="207" t="s">
        <v>777</v>
      </c>
    </row>
    <row r="465" spans="2:51" s="12" customFormat="1" ht="10.2">
      <c r="B465" s="209"/>
      <c r="C465" s="210"/>
      <c r="D465" s="211" t="s">
        <v>136</v>
      </c>
      <c r="E465" s="212" t="s">
        <v>1</v>
      </c>
      <c r="F465" s="213" t="s">
        <v>778</v>
      </c>
      <c r="G465" s="210"/>
      <c r="H465" s="214">
        <v>11</v>
      </c>
      <c r="I465" s="215"/>
      <c r="J465" s="210"/>
      <c r="K465" s="210"/>
      <c r="L465" s="216"/>
      <c r="M465" s="217"/>
      <c r="N465" s="218"/>
      <c r="O465" s="218"/>
      <c r="P465" s="218"/>
      <c r="Q465" s="218"/>
      <c r="R465" s="218"/>
      <c r="S465" s="218"/>
      <c r="T465" s="219"/>
      <c r="AT465" s="220" t="s">
        <v>136</v>
      </c>
      <c r="AU465" s="220" t="s">
        <v>88</v>
      </c>
      <c r="AV465" s="12" t="s">
        <v>88</v>
      </c>
      <c r="AW465" s="12" t="s">
        <v>34</v>
      </c>
      <c r="AX465" s="12" t="s">
        <v>86</v>
      </c>
      <c r="AY465" s="220" t="s">
        <v>128</v>
      </c>
    </row>
    <row r="466" spans="1:65" s="2" customFormat="1" ht="21.75" customHeight="1">
      <c r="A466" s="36"/>
      <c r="B466" s="37"/>
      <c r="C466" s="196" t="s">
        <v>779</v>
      </c>
      <c r="D466" s="196" t="s">
        <v>129</v>
      </c>
      <c r="E466" s="197" t="s">
        <v>780</v>
      </c>
      <c r="F466" s="198" t="s">
        <v>781</v>
      </c>
      <c r="G466" s="199" t="s">
        <v>233</v>
      </c>
      <c r="H466" s="200">
        <v>25</v>
      </c>
      <c r="I466" s="201"/>
      <c r="J466" s="202">
        <f>ROUND(I466*H466,2)</f>
        <v>0</v>
      </c>
      <c r="K466" s="198" t="s">
        <v>133</v>
      </c>
      <c r="L466" s="41"/>
      <c r="M466" s="203" t="s">
        <v>1</v>
      </c>
      <c r="N466" s="204" t="s">
        <v>43</v>
      </c>
      <c r="O466" s="73"/>
      <c r="P466" s="205">
        <f>O466*H466</f>
        <v>0</v>
      </c>
      <c r="Q466" s="205">
        <v>0.31108</v>
      </c>
      <c r="R466" s="205">
        <f>Q466*H466</f>
        <v>7.777000000000001</v>
      </c>
      <c r="S466" s="205">
        <v>0</v>
      </c>
      <c r="T466" s="206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207" t="s">
        <v>127</v>
      </c>
      <c r="AT466" s="207" t="s">
        <v>129</v>
      </c>
      <c r="AU466" s="207" t="s">
        <v>88</v>
      </c>
      <c r="AY466" s="19" t="s">
        <v>128</v>
      </c>
      <c r="BE466" s="208">
        <f>IF(N466="základní",J466,0)</f>
        <v>0</v>
      </c>
      <c r="BF466" s="208">
        <f>IF(N466="snížená",J466,0)</f>
        <v>0</v>
      </c>
      <c r="BG466" s="208">
        <f>IF(N466="zákl. přenesená",J466,0)</f>
        <v>0</v>
      </c>
      <c r="BH466" s="208">
        <f>IF(N466="sníž. přenesená",J466,0)</f>
        <v>0</v>
      </c>
      <c r="BI466" s="208">
        <f>IF(N466="nulová",J466,0)</f>
        <v>0</v>
      </c>
      <c r="BJ466" s="19" t="s">
        <v>86</v>
      </c>
      <c r="BK466" s="208">
        <f>ROUND(I466*H466,2)</f>
        <v>0</v>
      </c>
      <c r="BL466" s="19" t="s">
        <v>127</v>
      </c>
      <c r="BM466" s="207" t="s">
        <v>782</v>
      </c>
    </row>
    <row r="467" spans="2:51" s="12" customFormat="1" ht="10.2">
      <c r="B467" s="209"/>
      <c r="C467" s="210"/>
      <c r="D467" s="211" t="s">
        <v>136</v>
      </c>
      <c r="E467" s="212" t="s">
        <v>1</v>
      </c>
      <c r="F467" s="213" t="s">
        <v>783</v>
      </c>
      <c r="G467" s="210"/>
      <c r="H467" s="214">
        <v>25</v>
      </c>
      <c r="I467" s="215"/>
      <c r="J467" s="210"/>
      <c r="K467" s="210"/>
      <c r="L467" s="216"/>
      <c r="M467" s="217"/>
      <c r="N467" s="218"/>
      <c r="O467" s="218"/>
      <c r="P467" s="218"/>
      <c r="Q467" s="218"/>
      <c r="R467" s="218"/>
      <c r="S467" s="218"/>
      <c r="T467" s="219"/>
      <c r="AT467" s="220" t="s">
        <v>136</v>
      </c>
      <c r="AU467" s="220" t="s">
        <v>88</v>
      </c>
      <c r="AV467" s="12" t="s">
        <v>88</v>
      </c>
      <c r="AW467" s="12" t="s">
        <v>34</v>
      </c>
      <c r="AX467" s="12" t="s">
        <v>86</v>
      </c>
      <c r="AY467" s="220" t="s">
        <v>128</v>
      </c>
    </row>
    <row r="468" spans="2:63" s="11" customFormat="1" ht="22.8" customHeight="1">
      <c r="B468" s="182"/>
      <c r="C468" s="183"/>
      <c r="D468" s="184" t="s">
        <v>77</v>
      </c>
      <c r="E468" s="241" t="s">
        <v>180</v>
      </c>
      <c r="F468" s="241" t="s">
        <v>784</v>
      </c>
      <c r="G468" s="183"/>
      <c r="H468" s="183"/>
      <c r="I468" s="186"/>
      <c r="J468" s="242">
        <f>BK468</f>
        <v>0</v>
      </c>
      <c r="K468" s="183"/>
      <c r="L468" s="188"/>
      <c r="M468" s="189"/>
      <c r="N468" s="190"/>
      <c r="O468" s="190"/>
      <c r="P468" s="191">
        <f>SUM(P469:P560)</f>
        <v>0</v>
      </c>
      <c r="Q468" s="190"/>
      <c r="R468" s="191">
        <f>SUM(R469:R560)</f>
        <v>279.25791928</v>
      </c>
      <c r="S468" s="190"/>
      <c r="T468" s="192">
        <f>SUM(T469:T560)</f>
        <v>12.597999999999999</v>
      </c>
      <c r="AR468" s="193" t="s">
        <v>86</v>
      </c>
      <c r="AT468" s="194" t="s">
        <v>77</v>
      </c>
      <c r="AU468" s="194" t="s">
        <v>86</v>
      </c>
      <c r="AY468" s="193" t="s">
        <v>128</v>
      </c>
      <c r="BK468" s="195">
        <f>SUM(BK469:BK560)</f>
        <v>0</v>
      </c>
    </row>
    <row r="469" spans="1:65" s="2" customFormat="1" ht="16.5" customHeight="1">
      <c r="A469" s="36"/>
      <c r="B469" s="37"/>
      <c r="C469" s="196" t="s">
        <v>785</v>
      </c>
      <c r="D469" s="196" t="s">
        <v>129</v>
      </c>
      <c r="E469" s="197" t="s">
        <v>786</v>
      </c>
      <c r="F469" s="198" t="s">
        <v>787</v>
      </c>
      <c r="G469" s="199" t="s">
        <v>233</v>
      </c>
      <c r="H469" s="200">
        <v>2</v>
      </c>
      <c r="I469" s="201"/>
      <c r="J469" s="202">
        <f>ROUND(I469*H469,2)</f>
        <v>0</v>
      </c>
      <c r="K469" s="198" t="s">
        <v>133</v>
      </c>
      <c r="L469" s="41"/>
      <c r="M469" s="203" t="s">
        <v>1</v>
      </c>
      <c r="N469" s="204" t="s">
        <v>43</v>
      </c>
      <c r="O469" s="73"/>
      <c r="P469" s="205">
        <f>O469*H469</f>
        <v>0</v>
      </c>
      <c r="Q469" s="205">
        <v>0</v>
      </c>
      <c r="R469" s="205">
        <f>Q469*H469</f>
        <v>0</v>
      </c>
      <c r="S469" s="205">
        <v>0</v>
      </c>
      <c r="T469" s="206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207" t="s">
        <v>127</v>
      </c>
      <c r="AT469" s="207" t="s">
        <v>129</v>
      </c>
      <c r="AU469" s="207" t="s">
        <v>88</v>
      </c>
      <c r="AY469" s="19" t="s">
        <v>128</v>
      </c>
      <c r="BE469" s="208">
        <f>IF(N469="základní",J469,0)</f>
        <v>0</v>
      </c>
      <c r="BF469" s="208">
        <f>IF(N469="snížená",J469,0)</f>
        <v>0</v>
      </c>
      <c r="BG469" s="208">
        <f>IF(N469="zákl. přenesená",J469,0)</f>
        <v>0</v>
      </c>
      <c r="BH469" s="208">
        <f>IF(N469="sníž. přenesená",J469,0)</f>
        <v>0</v>
      </c>
      <c r="BI469" s="208">
        <f>IF(N469="nulová",J469,0)</f>
        <v>0</v>
      </c>
      <c r="BJ469" s="19" t="s">
        <v>86</v>
      </c>
      <c r="BK469" s="208">
        <f>ROUND(I469*H469,2)</f>
        <v>0</v>
      </c>
      <c r="BL469" s="19" t="s">
        <v>127</v>
      </c>
      <c r="BM469" s="207" t="s">
        <v>788</v>
      </c>
    </row>
    <row r="470" spans="2:51" s="12" customFormat="1" ht="10.2">
      <c r="B470" s="209"/>
      <c r="C470" s="210"/>
      <c r="D470" s="211" t="s">
        <v>136</v>
      </c>
      <c r="E470" s="212" t="s">
        <v>1</v>
      </c>
      <c r="F470" s="213" t="s">
        <v>789</v>
      </c>
      <c r="G470" s="210"/>
      <c r="H470" s="214">
        <v>2</v>
      </c>
      <c r="I470" s="215"/>
      <c r="J470" s="210"/>
      <c r="K470" s="210"/>
      <c r="L470" s="216"/>
      <c r="M470" s="217"/>
      <c r="N470" s="218"/>
      <c r="O470" s="218"/>
      <c r="P470" s="218"/>
      <c r="Q470" s="218"/>
      <c r="R470" s="218"/>
      <c r="S470" s="218"/>
      <c r="T470" s="219"/>
      <c r="AT470" s="220" t="s">
        <v>136</v>
      </c>
      <c r="AU470" s="220" t="s">
        <v>88</v>
      </c>
      <c r="AV470" s="12" t="s">
        <v>88</v>
      </c>
      <c r="AW470" s="12" t="s">
        <v>34</v>
      </c>
      <c r="AX470" s="12" t="s">
        <v>86</v>
      </c>
      <c r="AY470" s="220" t="s">
        <v>128</v>
      </c>
    </row>
    <row r="471" spans="1:65" s="2" customFormat="1" ht="16.5" customHeight="1">
      <c r="A471" s="36"/>
      <c r="B471" s="37"/>
      <c r="C471" s="254" t="s">
        <v>790</v>
      </c>
      <c r="D471" s="254" t="s">
        <v>447</v>
      </c>
      <c r="E471" s="255" t="s">
        <v>791</v>
      </c>
      <c r="F471" s="256" t="s">
        <v>792</v>
      </c>
      <c r="G471" s="257" t="s">
        <v>233</v>
      </c>
      <c r="H471" s="258">
        <v>2</v>
      </c>
      <c r="I471" s="259"/>
      <c r="J471" s="260">
        <f>ROUND(I471*H471,2)</f>
        <v>0</v>
      </c>
      <c r="K471" s="256" t="s">
        <v>133</v>
      </c>
      <c r="L471" s="261"/>
      <c r="M471" s="262" t="s">
        <v>1</v>
      </c>
      <c r="N471" s="263" t="s">
        <v>43</v>
      </c>
      <c r="O471" s="73"/>
      <c r="P471" s="205">
        <f>O471*H471</f>
        <v>0</v>
      </c>
      <c r="Q471" s="205">
        <v>0.0021</v>
      </c>
      <c r="R471" s="205">
        <f>Q471*H471</f>
        <v>0.0042</v>
      </c>
      <c r="S471" s="205">
        <v>0</v>
      </c>
      <c r="T471" s="206">
        <f>S471*H471</f>
        <v>0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207" t="s">
        <v>175</v>
      </c>
      <c r="AT471" s="207" t="s">
        <v>447</v>
      </c>
      <c r="AU471" s="207" t="s">
        <v>88</v>
      </c>
      <c r="AY471" s="19" t="s">
        <v>128</v>
      </c>
      <c r="BE471" s="208">
        <f>IF(N471="základní",J471,0)</f>
        <v>0</v>
      </c>
      <c r="BF471" s="208">
        <f>IF(N471="snížená",J471,0)</f>
        <v>0</v>
      </c>
      <c r="BG471" s="208">
        <f>IF(N471="zákl. přenesená",J471,0)</f>
        <v>0</v>
      </c>
      <c r="BH471" s="208">
        <f>IF(N471="sníž. přenesená",J471,0)</f>
        <v>0</v>
      </c>
      <c r="BI471" s="208">
        <f>IF(N471="nulová",J471,0)</f>
        <v>0</v>
      </c>
      <c r="BJ471" s="19" t="s">
        <v>86</v>
      </c>
      <c r="BK471" s="208">
        <f>ROUND(I471*H471,2)</f>
        <v>0</v>
      </c>
      <c r="BL471" s="19" t="s">
        <v>127</v>
      </c>
      <c r="BM471" s="207" t="s">
        <v>793</v>
      </c>
    </row>
    <row r="472" spans="2:51" s="12" customFormat="1" ht="10.2">
      <c r="B472" s="209"/>
      <c r="C472" s="210"/>
      <c r="D472" s="211" t="s">
        <v>136</v>
      </c>
      <c r="E472" s="212" t="s">
        <v>1</v>
      </c>
      <c r="F472" s="213" t="s">
        <v>794</v>
      </c>
      <c r="G472" s="210"/>
      <c r="H472" s="214">
        <v>2</v>
      </c>
      <c r="I472" s="215"/>
      <c r="J472" s="210"/>
      <c r="K472" s="210"/>
      <c r="L472" s="216"/>
      <c r="M472" s="217"/>
      <c r="N472" s="218"/>
      <c r="O472" s="218"/>
      <c r="P472" s="218"/>
      <c r="Q472" s="218"/>
      <c r="R472" s="218"/>
      <c r="S472" s="218"/>
      <c r="T472" s="219"/>
      <c r="AT472" s="220" t="s">
        <v>136</v>
      </c>
      <c r="AU472" s="220" t="s">
        <v>88</v>
      </c>
      <c r="AV472" s="12" t="s">
        <v>88</v>
      </c>
      <c r="AW472" s="12" t="s">
        <v>34</v>
      </c>
      <c r="AX472" s="12" t="s">
        <v>86</v>
      </c>
      <c r="AY472" s="220" t="s">
        <v>128</v>
      </c>
    </row>
    <row r="473" spans="1:65" s="2" customFormat="1" ht="16.5" customHeight="1">
      <c r="A473" s="36"/>
      <c r="B473" s="37"/>
      <c r="C473" s="196" t="s">
        <v>89</v>
      </c>
      <c r="D473" s="196" t="s">
        <v>129</v>
      </c>
      <c r="E473" s="197" t="s">
        <v>795</v>
      </c>
      <c r="F473" s="198" t="s">
        <v>796</v>
      </c>
      <c r="G473" s="199" t="s">
        <v>233</v>
      </c>
      <c r="H473" s="200">
        <v>10</v>
      </c>
      <c r="I473" s="201"/>
      <c r="J473" s="202">
        <f>ROUND(I473*H473,2)</f>
        <v>0</v>
      </c>
      <c r="K473" s="198" t="s">
        <v>133</v>
      </c>
      <c r="L473" s="41"/>
      <c r="M473" s="203" t="s">
        <v>1</v>
      </c>
      <c r="N473" s="204" t="s">
        <v>43</v>
      </c>
      <c r="O473" s="73"/>
      <c r="P473" s="205">
        <f>O473*H473</f>
        <v>0</v>
      </c>
      <c r="Q473" s="205">
        <v>0.0007</v>
      </c>
      <c r="R473" s="205">
        <f>Q473*H473</f>
        <v>0.007</v>
      </c>
      <c r="S473" s="205">
        <v>0</v>
      </c>
      <c r="T473" s="206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207" t="s">
        <v>127</v>
      </c>
      <c r="AT473" s="207" t="s">
        <v>129</v>
      </c>
      <c r="AU473" s="207" t="s">
        <v>88</v>
      </c>
      <c r="AY473" s="19" t="s">
        <v>128</v>
      </c>
      <c r="BE473" s="208">
        <f>IF(N473="základní",J473,0)</f>
        <v>0</v>
      </c>
      <c r="BF473" s="208">
        <f>IF(N473="snížená",J473,0)</f>
        <v>0</v>
      </c>
      <c r="BG473" s="208">
        <f>IF(N473="zákl. přenesená",J473,0)</f>
        <v>0</v>
      </c>
      <c r="BH473" s="208">
        <f>IF(N473="sníž. přenesená",J473,0)</f>
        <v>0</v>
      </c>
      <c r="BI473" s="208">
        <f>IF(N473="nulová",J473,0)</f>
        <v>0</v>
      </c>
      <c r="BJ473" s="19" t="s">
        <v>86</v>
      </c>
      <c r="BK473" s="208">
        <f>ROUND(I473*H473,2)</f>
        <v>0</v>
      </c>
      <c r="BL473" s="19" t="s">
        <v>127</v>
      </c>
      <c r="BM473" s="207" t="s">
        <v>797</v>
      </c>
    </row>
    <row r="474" spans="2:51" s="12" customFormat="1" ht="10.2">
      <c r="B474" s="209"/>
      <c r="C474" s="210"/>
      <c r="D474" s="211" t="s">
        <v>136</v>
      </c>
      <c r="E474" s="212" t="s">
        <v>1</v>
      </c>
      <c r="F474" s="213" t="s">
        <v>798</v>
      </c>
      <c r="G474" s="210"/>
      <c r="H474" s="214">
        <v>10</v>
      </c>
      <c r="I474" s="215"/>
      <c r="J474" s="210"/>
      <c r="K474" s="210"/>
      <c r="L474" s="216"/>
      <c r="M474" s="217"/>
      <c r="N474" s="218"/>
      <c r="O474" s="218"/>
      <c r="P474" s="218"/>
      <c r="Q474" s="218"/>
      <c r="R474" s="218"/>
      <c r="S474" s="218"/>
      <c r="T474" s="219"/>
      <c r="AT474" s="220" t="s">
        <v>136</v>
      </c>
      <c r="AU474" s="220" t="s">
        <v>88</v>
      </c>
      <c r="AV474" s="12" t="s">
        <v>88</v>
      </c>
      <c r="AW474" s="12" t="s">
        <v>34</v>
      </c>
      <c r="AX474" s="12" t="s">
        <v>86</v>
      </c>
      <c r="AY474" s="220" t="s">
        <v>128</v>
      </c>
    </row>
    <row r="475" spans="1:65" s="2" customFormat="1" ht="16.5" customHeight="1">
      <c r="A475" s="36"/>
      <c r="B475" s="37"/>
      <c r="C475" s="254" t="s">
        <v>799</v>
      </c>
      <c r="D475" s="254" t="s">
        <v>447</v>
      </c>
      <c r="E475" s="255" t="s">
        <v>800</v>
      </c>
      <c r="F475" s="256" t="s">
        <v>801</v>
      </c>
      <c r="G475" s="257" t="s">
        <v>233</v>
      </c>
      <c r="H475" s="258">
        <v>3</v>
      </c>
      <c r="I475" s="259"/>
      <c r="J475" s="260">
        <f>ROUND(I475*H475,2)</f>
        <v>0</v>
      </c>
      <c r="K475" s="256" t="s">
        <v>133</v>
      </c>
      <c r="L475" s="261"/>
      <c r="M475" s="262" t="s">
        <v>1</v>
      </c>
      <c r="N475" s="263" t="s">
        <v>43</v>
      </c>
      <c r="O475" s="73"/>
      <c r="P475" s="205">
        <f>O475*H475</f>
        <v>0</v>
      </c>
      <c r="Q475" s="205">
        <v>0.0025</v>
      </c>
      <c r="R475" s="205">
        <f>Q475*H475</f>
        <v>0.0075</v>
      </c>
      <c r="S475" s="205">
        <v>0</v>
      </c>
      <c r="T475" s="206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207" t="s">
        <v>175</v>
      </c>
      <c r="AT475" s="207" t="s">
        <v>447</v>
      </c>
      <c r="AU475" s="207" t="s">
        <v>88</v>
      </c>
      <c r="AY475" s="19" t="s">
        <v>128</v>
      </c>
      <c r="BE475" s="208">
        <f>IF(N475="základní",J475,0)</f>
        <v>0</v>
      </c>
      <c r="BF475" s="208">
        <f>IF(N475="snížená",J475,0)</f>
        <v>0</v>
      </c>
      <c r="BG475" s="208">
        <f>IF(N475="zákl. přenesená",J475,0)</f>
        <v>0</v>
      </c>
      <c r="BH475" s="208">
        <f>IF(N475="sníž. přenesená",J475,0)</f>
        <v>0</v>
      </c>
      <c r="BI475" s="208">
        <f>IF(N475="nulová",J475,0)</f>
        <v>0</v>
      </c>
      <c r="BJ475" s="19" t="s">
        <v>86</v>
      </c>
      <c r="BK475" s="208">
        <f>ROUND(I475*H475,2)</f>
        <v>0</v>
      </c>
      <c r="BL475" s="19" t="s">
        <v>127</v>
      </c>
      <c r="BM475" s="207" t="s">
        <v>802</v>
      </c>
    </row>
    <row r="476" spans="2:51" s="12" customFormat="1" ht="10.2">
      <c r="B476" s="209"/>
      <c r="C476" s="210"/>
      <c r="D476" s="211" t="s">
        <v>136</v>
      </c>
      <c r="E476" s="212" t="s">
        <v>1</v>
      </c>
      <c r="F476" s="213" t="s">
        <v>803</v>
      </c>
      <c r="G476" s="210"/>
      <c r="H476" s="214">
        <v>3</v>
      </c>
      <c r="I476" s="215"/>
      <c r="J476" s="210"/>
      <c r="K476" s="210"/>
      <c r="L476" s="216"/>
      <c r="M476" s="217"/>
      <c r="N476" s="218"/>
      <c r="O476" s="218"/>
      <c r="P476" s="218"/>
      <c r="Q476" s="218"/>
      <c r="R476" s="218"/>
      <c r="S476" s="218"/>
      <c r="T476" s="219"/>
      <c r="AT476" s="220" t="s">
        <v>136</v>
      </c>
      <c r="AU476" s="220" t="s">
        <v>88</v>
      </c>
      <c r="AV476" s="12" t="s">
        <v>88</v>
      </c>
      <c r="AW476" s="12" t="s">
        <v>34</v>
      </c>
      <c r="AX476" s="12" t="s">
        <v>86</v>
      </c>
      <c r="AY476" s="220" t="s">
        <v>128</v>
      </c>
    </row>
    <row r="477" spans="1:65" s="2" customFormat="1" ht="16.5" customHeight="1">
      <c r="A477" s="36"/>
      <c r="B477" s="37"/>
      <c r="C477" s="254" t="s">
        <v>804</v>
      </c>
      <c r="D477" s="254" t="s">
        <v>447</v>
      </c>
      <c r="E477" s="255" t="s">
        <v>805</v>
      </c>
      <c r="F477" s="256" t="s">
        <v>806</v>
      </c>
      <c r="G477" s="257" t="s">
        <v>233</v>
      </c>
      <c r="H477" s="258">
        <v>1</v>
      </c>
      <c r="I477" s="259"/>
      <c r="J477" s="260">
        <f>ROUND(I477*H477,2)</f>
        <v>0</v>
      </c>
      <c r="K477" s="256" t="s">
        <v>133</v>
      </c>
      <c r="L477" s="261"/>
      <c r="M477" s="262" t="s">
        <v>1</v>
      </c>
      <c r="N477" s="263" t="s">
        <v>43</v>
      </c>
      <c r="O477" s="73"/>
      <c r="P477" s="205">
        <f>O477*H477</f>
        <v>0</v>
      </c>
      <c r="Q477" s="205">
        <v>0.0026</v>
      </c>
      <c r="R477" s="205">
        <f>Q477*H477</f>
        <v>0.0026</v>
      </c>
      <c r="S477" s="205">
        <v>0</v>
      </c>
      <c r="T477" s="206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207" t="s">
        <v>175</v>
      </c>
      <c r="AT477" s="207" t="s">
        <v>447</v>
      </c>
      <c r="AU477" s="207" t="s">
        <v>88</v>
      </c>
      <c r="AY477" s="19" t="s">
        <v>128</v>
      </c>
      <c r="BE477" s="208">
        <f>IF(N477="základní",J477,0)</f>
        <v>0</v>
      </c>
      <c r="BF477" s="208">
        <f>IF(N477="snížená",J477,0)</f>
        <v>0</v>
      </c>
      <c r="BG477" s="208">
        <f>IF(N477="zákl. přenesená",J477,0)</f>
        <v>0</v>
      </c>
      <c r="BH477" s="208">
        <f>IF(N477="sníž. přenesená",J477,0)</f>
        <v>0</v>
      </c>
      <c r="BI477" s="208">
        <f>IF(N477="nulová",J477,0)</f>
        <v>0</v>
      </c>
      <c r="BJ477" s="19" t="s">
        <v>86</v>
      </c>
      <c r="BK477" s="208">
        <f>ROUND(I477*H477,2)</f>
        <v>0</v>
      </c>
      <c r="BL477" s="19" t="s">
        <v>127</v>
      </c>
      <c r="BM477" s="207" t="s">
        <v>807</v>
      </c>
    </row>
    <row r="478" spans="2:51" s="12" customFormat="1" ht="10.2">
      <c r="B478" s="209"/>
      <c r="C478" s="210"/>
      <c r="D478" s="211" t="s">
        <v>136</v>
      </c>
      <c r="E478" s="212" t="s">
        <v>1</v>
      </c>
      <c r="F478" s="213" t="s">
        <v>808</v>
      </c>
      <c r="G478" s="210"/>
      <c r="H478" s="214">
        <v>1</v>
      </c>
      <c r="I478" s="215"/>
      <c r="J478" s="210"/>
      <c r="K478" s="210"/>
      <c r="L478" s="216"/>
      <c r="M478" s="217"/>
      <c r="N478" s="218"/>
      <c r="O478" s="218"/>
      <c r="P478" s="218"/>
      <c r="Q478" s="218"/>
      <c r="R478" s="218"/>
      <c r="S478" s="218"/>
      <c r="T478" s="219"/>
      <c r="AT478" s="220" t="s">
        <v>136</v>
      </c>
      <c r="AU478" s="220" t="s">
        <v>88</v>
      </c>
      <c r="AV478" s="12" t="s">
        <v>88</v>
      </c>
      <c r="AW478" s="12" t="s">
        <v>34</v>
      </c>
      <c r="AX478" s="12" t="s">
        <v>86</v>
      </c>
      <c r="AY478" s="220" t="s">
        <v>128</v>
      </c>
    </row>
    <row r="479" spans="1:65" s="2" customFormat="1" ht="16.5" customHeight="1">
      <c r="A479" s="36"/>
      <c r="B479" s="37"/>
      <c r="C479" s="254" t="s">
        <v>809</v>
      </c>
      <c r="D479" s="254" t="s">
        <v>447</v>
      </c>
      <c r="E479" s="255" t="s">
        <v>810</v>
      </c>
      <c r="F479" s="256" t="s">
        <v>811</v>
      </c>
      <c r="G479" s="257" t="s">
        <v>233</v>
      </c>
      <c r="H479" s="258">
        <v>2</v>
      </c>
      <c r="I479" s="259"/>
      <c r="J479" s="260">
        <f>ROUND(I479*H479,2)</f>
        <v>0</v>
      </c>
      <c r="K479" s="256" t="s">
        <v>133</v>
      </c>
      <c r="L479" s="261"/>
      <c r="M479" s="262" t="s">
        <v>1</v>
      </c>
      <c r="N479" s="263" t="s">
        <v>43</v>
      </c>
      <c r="O479" s="73"/>
      <c r="P479" s="205">
        <f>O479*H479</f>
        <v>0</v>
      </c>
      <c r="Q479" s="205">
        <v>0.0035</v>
      </c>
      <c r="R479" s="205">
        <f>Q479*H479</f>
        <v>0.007</v>
      </c>
      <c r="S479" s="205">
        <v>0</v>
      </c>
      <c r="T479" s="206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207" t="s">
        <v>175</v>
      </c>
      <c r="AT479" s="207" t="s">
        <v>447</v>
      </c>
      <c r="AU479" s="207" t="s">
        <v>88</v>
      </c>
      <c r="AY479" s="19" t="s">
        <v>128</v>
      </c>
      <c r="BE479" s="208">
        <f>IF(N479="základní",J479,0)</f>
        <v>0</v>
      </c>
      <c r="BF479" s="208">
        <f>IF(N479="snížená",J479,0)</f>
        <v>0</v>
      </c>
      <c r="BG479" s="208">
        <f>IF(N479="zákl. přenesená",J479,0)</f>
        <v>0</v>
      </c>
      <c r="BH479" s="208">
        <f>IF(N479="sníž. přenesená",J479,0)</f>
        <v>0</v>
      </c>
      <c r="BI479" s="208">
        <f>IF(N479="nulová",J479,0)</f>
        <v>0</v>
      </c>
      <c r="BJ479" s="19" t="s">
        <v>86</v>
      </c>
      <c r="BK479" s="208">
        <f>ROUND(I479*H479,2)</f>
        <v>0</v>
      </c>
      <c r="BL479" s="19" t="s">
        <v>127</v>
      </c>
      <c r="BM479" s="207" t="s">
        <v>812</v>
      </c>
    </row>
    <row r="480" spans="2:51" s="12" customFormat="1" ht="10.2">
      <c r="B480" s="209"/>
      <c r="C480" s="210"/>
      <c r="D480" s="211" t="s">
        <v>136</v>
      </c>
      <c r="E480" s="212" t="s">
        <v>1</v>
      </c>
      <c r="F480" s="213" t="s">
        <v>813</v>
      </c>
      <c r="G480" s="210"/>
      <c r="H480" s="214">
        <v>1</v>
      </c>
      <c r="I480" s="215"/>
      <c r="J480" s="210"/>
      <c r="K480" s="210"/>
      <c r="L480" s="216"/>
      <c r="M480" s="217"/>
      <c r="N480" s="218"/>
      <c r="O480" s="218"/>
      <c r="P480" s="218"/>
      <c r="Q480" s="218"/>
      <c r="R480" s="218"/>
      <c r="S480" s="218"/>
      <c r="T480" s="219"/>
      <c r="AT480" s="220" t="s">
        <v>136</v>
      </c>
      <c r="AU480" s="220" t="s">
        <v>88</v>
      </c>
      <c r="AV480" s="12" t="s">
        <v>88</v>
      </c>
      <c r="AW480" s="12" t="s">
        <v>34</v>
      </c>
      <c r="AX480" s="12" t="s">
        <v>78</v>
      </c>
      <c r="AY480" s="220" t="s">
        <v>128</v>
      </c>
    </row>
    <row r="481" spans="2:51" s="12" customFormat="1" ht="10.2">
      <c r="B481" s="209"/>
      <c r="C481" s="210"/>
      <c r="D481" s="211" t="s">
        <v>136</v>
      </c>
      <c r="E481" s="212" t="s">
        <v>1</v>
      </c>
      <c r="F481" s="213" t="s">
        <v>814</v>
      </c>
      <c r="G481" s="210"/>
      <c r="H481" s="214">
        <v>1</v>
      </c>
      <c r="I481" s="215"/>
      <c r="J481" s="210"/>
      <c r="K481" s="210"/>
      <c r="L481" s="216"/>
      <c r="M481" s="217"/>
      <c r="N481" s="218"/>
      <c r="O481" s="218"/>
      <c r="P481" s="218"/>
      <c r="Q481" s="218"/>
      <c r="R481" s="218"/>
      <c r="S481" s="218"/>
      <c r="T481" s="219"/>
      <c r="AT481" s="220" t="s">
        <v>136</v>
      </c>
      <c r="AU481" s="220" t="s">
        <v>88</v>
      </c>
      <c r="AV481" s="12" t="s">
        <v>88</v>
      </c>
      <c r="AW481" s="12" t="s">
        <v>34</v>
      </c>
      <c r="AX481" s="12" t="s">
        <v>78</v>
      </c>
      <c r="AY481" s="220" t="s">
        <v>128</v>
      </c>
    </row>
    <row r="482" spans="2:51" s="15" customFormat="1" ht="10.2">
      <c r="B482" s="243"/>
      <c r="C482" s="244"/>
      <c r="D482" s="211" t="s">
        <v>136</v>
      </c>
      <c r="E482" s="245" t="s">
        <v>1</v>
      </c>
      <c r="F482" s="246" t="s">
        <v>230</v>
      </c>
      <c r="G482" s="244"/>
      <c r="H482" s="247">
        <v>2</v>
      </c>
      <c r="I482" s="248"/>
      <c r="J482" s="244"/>
      <c r="K482" s="244"/>
      <c r="L482" s="249"/>
      <c r="M482" s="250"/>
      <c r="N482" s="251"/>
      <c r="O482" s="251"/>
      <c r="P482" s="251"/>
      <c r="Q482" s="251"/>
      <c r="R482" s="251"/>
      <c r="S482" s="251"/>
      <c r="T482" s="252"/>
      <c r="AT482" s="253" t="s">
        <v>136</v>
      </c>
      <c r="AU482" s="253" t="s">
        <v>88</v>
      </c>
      <c r="AV482" s="15" t="s">
        <v>127</v>
      </c>
      <c r="AW482" s="15" t="s">
        <v>34</v>
      </c>
      <c r="AX482" s="15" t="s">
        <v>86</v>
      </c>
      <c r="AY482" s="253" t="s">
        <v>128</v>
      </c>
    </row>
    <row r="483" spans="1:65" s="2" customFormat="1" ht="16.5" customHeight="1">
      <c r="A483" s="36"/>
      <c r="B483" s="37"/>
      <c r="C483" s="254" t="s">
        <v>815</v>
      </c>
      <c r="D483" s="254" t="s">
        <v>447</v>
      </c>
      <c r="E483" s="255" t="s">
        <v>816</v>
      </c>
      <c r="F483" s="256" t="s">
        <v>817</v>
      </c>
      <c r="G483" s="257" t="s">
        <v>233</v>
      </c>
      <c r="H483" s="258">
        <v>4</v>
      </c>
      <c r="I483" s="259"/>
      <c r="J483" s="260">
        <f>ROUND(I483*H483,2)</f>
        <v>0</v>
      </c>
      <c r="K483" s="256" t="s">
        <v>133</v>
      </c>
      <c r="L483" s="261"/>
      <c r="M483" s="262" t="s">
        <v>1</v>
      </c>
      <c r="N483" s="263" t="s">
        <v>43</v>
      </c>
      <c r="O483" s="73"/>
      <c r="P483" s="205">
        <f>O483*H483</f>
        <v>0</v>
      </c>
      <c r="Q483" s="205">
        <v>0.0077</v>
      </c>
      <c r="R483" s="205">
        <f>Q483*H483</f>
        <v>0.0308</v>
      </c>
      <c r="S483" s="205">
        <v>0</v>
      </c>
      <c r="T483" s="206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207" t="s">
        <v>175</v>
      </c>
      <c r="AT483" s="207" t="s">
        <v>447</v>
      </c>
      <c r="AU483" s="207" t="s">
        <v>88</v>
      </c>
      <c r="AY483" s="19" t="s">
        <v>128</v>
      </c>
      <c r="BE483" s="208">
        <f>IF(N483="základní",J483,0)</f>
        <v>0</v>
      </c>
      <c r="BF483" s="208">
        <f>IF(N483="snížená",J483,0)</f>
        <v>0</v>
      </c>
      <c r="BG483" s="208">
        <f>IF(N483="zákl. přenesená",J483,0)</f>
        <v>0</v>
      </c>
      <c r="BH483" s="208">
        <f>IF(N483="sníž. přenesená",J483,0)</f>
        <v>0</v>
      </c>
      <c r="BI483" s="208">
        <f>IF(N483="nulová",J483,0)</f>
        <v>0</v>
      </c>
      <c r="BJ483" s="19" t="s">
        <v>86</v>
      </c>
      <c r="BK483" s="208">
        <f>ROUND(I483*H483,2)</f>
        <v>0</v>
      </c>
      <c r="BL483" s="19" t="s">
        <v>127</v>
      </c>
      <c r="BM483" s="207" t="s">
        <v>818</v>
      </c>
    </row>
    <row r="484" spans="2:51" s="12" customFormat="1" ht="10.2">
      <c r="B484" s="209"/>
      <c r="C484" s="210"/>
      <c r="D484" s="211" t="s">
        <v>136</v>
      </c>
      <c r="E484" s="212" t="s">
        <v>1</v>
      </c>
      <c r="F484" s="213" t="s">
        <v>819</v>
      </c>
      <c r="G484" s="210"/>
      <c r="H484" s="214">
        <v>2</v>
      </c>
      <c r="I484" s="215"/>
      <c r="J484" s="210"/>
      <c r="K484" s="210"/>
      <c r="L484" s="216"/>
      <c r="M484" s="217"/>
      <c r="N484" s="218"/>
      <c r="O484" s="218"/>
      <c r="P484" s="218"/>
      <c r="Q484" s="218"/>
      <c r="R484" s="218"/>
      <c r="S484" s="218"/>
      <c r="T484" s="219"/>
      <c r="AT484" s="220" t="s">
        <v>136</v>
      </c>
      <c r="AU484" s="220" t="s">
        <v>88</v>
      </c>
      <c r="AV484" s="12" t="s">
        <v>88</v>
      </c>
      <c r="AW484" s="12" t="s">
        <v>34</v>
      </c>
      <c r="AX484" s="12" t="s">
        <v>78</v>
      </c>
      <c r="AY484" s="220" t="s">
        <v>128</v>
      </c>
    </row>
    <row r="485" spans="2:51" s="12" customFormat="1" ht="10.2">
      <c r="B485" s="209"/>
      <c r="C485" s="210"/>
      <c r="D485" s="211" t="s">
        <v>136</v>
      </c>
      <c r="E485" s="212" t="s">
        <v>1</v>
      </c>
      <c r="F485" s="213" t="s">
        <v>820</v>
      </c>
      <c r="G485" s="210"/>
      <c r="H485" s="214">
        <v>2</v>
      </c>
      <c r="I485" s="215"/>
      <c r="J485" s="210"/>
      <c r="K485" s="210"/>
      <c r="L485" s="216"/>
      <c r="M485" s="217"/>
      <c r="N485" s="218"/>
      <c r="O485" s="218"/>
      <c r="P485" s="218"/>
      <c r="Q485" s="218"/>
      <c r="R485" s="218"/>
      <c r="S485" s="218"/>
      <c r="T485" s="219"/>
      <c r="AT485" s="220" t="s">
        <v>136</v>
      </c>
      <c r="AU485" s="220" t="s">
        <v>88</v>
      </c>
      <c r="AV485" s="12" t="s">
        <v>88</v>
      </c>
      <c r="AW485" s="12" t="s">
        <v>34</v>
      </c>
      <c r="AX485" s="12" t="s">
        <v>78</v>
      </c>
      <c r="AY485" s="220" t="s">
        <v>128</v>
      </c>
    </row>
    <row r="486" spans="2:51" s="15" customFormat="1" ht="10.2">
      <c r="B486" s="243"/>
      <c r="C486" s="244"/>
      <c r="D486" s="211" t="s">
        <v>136</v>
      </c>
      <c r="E486" s="245" t="s">
        <v>1</v>
      </c>
      <c r="F486" s="246" t="s">
        <v>230</v>
      </c>
      <c r="G486" s="244"/>
      <c r="H486" s="247">
        <v>4</v>
      </c>
      <c r="I486" s="248"/>
      <c r="J486" s="244"/>
      <c r="K486" s="244"/>
      <c r="L486" s="249"/>
      <c r="M486" s="250"/>
      <c r="N486" s="251"/>
      <c r="O486" s="251"/>
      <c r="P486" s="251"/>
      <c r="Q486" s="251"/>
      <c r="R486" s="251"/>
      <c r="S486" s="251"/>
      <c r="T486" s="252"/>
      <c r="AT486" s="253" t="s">
        <v>136</v>
      </c>
      <c r="AU486" s="253" t="s">
        <v>88</v>
      </c>
      <c r="AV486" s="15" t="s">
        <v>127</v>
      </c>
      <c r="AW486" s="15" t="s">
        <v>34</v>
      </c>
      <c r="AX486" s="15" t="s">
        <v>86</v>
      </c>
      <c r="AY486" s="253" t="s">
        <v>128</v>
      </c>
    </row>
    <row r="487" spans="1:65" s="2" customFormat="1" ht="16.5" customHeight="1">
      <c r="A487" s="36"/>
      <c r="B487" s="37"/>
      <c r="C487" s="196" t="s">
        <v>821</v>
      </c>
      <c r="D487" s="196" t="s">
        <v>129</v>
      </c>
      <c r="E487" s="197" t="s">
        <v>822</v>
      </c>
      <c r="F487" s="198" t="s">
        <v>823</v>
      </c>
      <c r="G487" s="199" t="s">
        <v>233</v>
      </c>
      <c r="H487" s="200">
        <v>1</v>
      </c>
      <c r="I487" s="201"/>
      <c r="J487" s="202">
        <f>ROUND(I487*H487,2)</f>
        <v>0</v>
      </c>
      <c r="K487" s="198" t="s">
        <v>133</v>
      </c>
      <c r="L487" s="41"/>
      <c r="M487" s="203" t="s">
        <v>1</v>
      </c>
      <c r="N487" s="204" t="s">
        <v>43</v>
      </c>
      <c r="O487" s="73"/>
      <c r="P487" s="205">
        <f>O487*H487</f>
        <v>0</v>
      </c>
      <c r="Q487" s="205">
        <v>1E-05</v>
      </c>
      <c r="R487" s="205">
        <f>Q487*H487</f>
        <v>1E-05</v>
      </c>
      <c r="S487" s="205">
        <v>0</v>
      </c>
      <c r="T487" s="206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207" t="s">
        <v>127</v>
      </c>
      <c r="AT487" s="207" t="s">
        <v>129</v>
      </c>
      <c r="AU487" s="207" t="s">
        <v>88</v>
      </c>
      <c r="AY487" s="19" t="s">
        <v>128</v>
      </c>
      <c r="BE487" s="208">
        <f>IF(N487="základní",J487,0)</f>
        <v>0</v>
      </c>
      <c r="BF487" s="208">
        <f>IF(N487="snížená",J487,0)</f>
        <v>0</v>
      </c>
      <c r="BG487" s="208">
        <f>IF(N487="zákl. přenesená",J487,0)</f>
        <v>0</v>
      </c>
      <c r="BH487" s="208">
        <f>IF(N487="sníž. přenesená",J487,0)</f>
        <v>0</v>
      </c>
      <c r="BI487" s="208">
        <f>IF(N487="nulová",J487,0)</f>
        <v>0</v>
      </c>
      <c r="BJ487" s="19" t="s">
        <v>86</v>
      </c>
      <c r="BK487" s="208">
        <f>ROUND(I487*H487,2)</f>
        <v>0</v>
      </c>
      <c r="BL487" s="19" t="s">
        <v>127</v>
      </c>
      <c r="BM487" s="207" t="s">
        <v>824</v>
      </c>
    </row>
    <row r="488" spans="2:51" s="12" customFormat="1" ht="10.2">
      <c r="B488" s="209"/>
      <c r="C488" s="210"/>
      <c r="D488" s="211" t="s">
        <v>136</v>
      </c>
      <c r="E488" s="212" t="s">
        <v>1</v>
      </c>
      <c r="F488" s="213" t="s">
        <v>825</v>
      </c>
      <c r="G488" s="210"/>
      <c r="H488" s="214">
        <v>1</v>
      </c>
      <c r="I488" s="215"/>
      <c r="J488" s="210"/>
      <c r="K488" s="210"/>
      <c r="L488" s="216"/>
      <c r="M488" s="217"/>
      <c r="N488" s="218"/>
      <c r="O488" s="218"/>
      <c r="P488" s="218"/>
      <c r="Q488" s="218"/>
      <c r="R488" s="218"/>
      <c r="S488" s="218"/>
      <c r="T488" s="219"/>
      <c r="AT488" s="220" t="s">
        <v>136</v>
      </c>
      <c r="AU488" s="220" t="s">
        <v>88</v>
      </c>
      <c r="AV488" s="12" t="s">
        <v>88</v>
      </c>
      <c r="AW488" s="12" t="s">
        <v>34</v>
      </c>
      <c r="AX488" s="12" t="s">
        <v>86</v>
      </c>
      <c r="AY488" s="220" t="s">
        <v>128</v>
      </c>
    </row>
    <row r="489" spans="1:65" s="2" customFormat="1" ht="16.5" customHeight="1">
      <c r="A489" s="36"/>
      <c r="B489" s="37"/>
      <c r="C489" s="254" t="s">
        <v>826</v>
      </c>
      <c r="D489" s="254" t="s">
        <v>447</v>
      </c>
      <c r="E489" s="255" t="s">
        <v>827</v>
      </c>
      <c r="F489" s="256" t="s">
        <v>828</v>
      </c>
      <c r="G489" s="257" t="s">
        <v>233</v>
      </c>
      <c r="H489" s="258">
        <v>1</v>
      </c>
      <c r="I489" s="259"/>
      <c r="J489" s="260">
        <f>ROUND(I489*H489,2)</f>
        <v>0</v>
      </c>
      <c r="K489" s="256" t="s">
        <v>133</v>
      </c>
      <c r="L489" s="261"/>
      <c r="M489" s="262" t="s">
        <v>1</v>
      </c>
      <c r="N489" s="263" t="s">
        <v>43</v>
      </c>
      <c r="O489" s="73"/>
      <c r="P489" s="205">
        <f>O489*H489</f>
        <v>0</v>
      </c>
      <c r="Q489" s="205">
        <v>0.0013</v>
      </c>
      <c r="R489" s="205">
        <f>Q489*H489</f>
        <v>0.0013</v>
      </c>
      <c r="S489" s="205">
        <v>0</v>
      </c>
      <c r="T489" s="206">
        <f>S489*H489</f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207" t="s">
        <v>175</v>
      </c>
      <c r="AT489" s="207" t="s">
        <v>447</v>
      </c>
      <c r="AU489" s="207" t="s">
        <v>88</v>
      </c>
      <c r="AY489" s="19" t="s">
        <v>128</v>
      </c>
      <c r="BE489" s="208">
        <f>IF(N489="základní",J489,0)</f>
        <v>0</v>
      </c>
      <c r="BF489" s="208">
        <f>IF(N489="snížená",J489,0)</f>
        <v>0</v>
      </c>
      <c r="BG489" s="208">
        <f>IF(N489="zákl. přenesená",J489,0)</f>
        <v>0</v>
      </c>
      <c r="BH489" s="208">
        <f>IF(N489="sníž. přenesená",J489,0)</f>
        <v>0</v>
      </c>
      <c r="BI489" s="208">
        <f>IF(N489="nulová",J489,0)</f>
        <v>0</v>
      </c>
      <c r="BJ489" s="19" t="s">
        <v>86</v>
      </c>
      <c r="BK489" s="208">
        <f>ROUND(I489*H489,2)</f>
        <v>0</v>
      </c>
      <c r="BL489" s="19" t="s">
        <v>127</v>
      </c>
      <c r="BM489" s="207" t="s">
        <v>829</v>
      </c>
    </row>
    <row r="490" spans="2:51" s="12" customFormat="1" ht="10.2">
      <c r="B490" s="209"/>
      <c r="C490" s="210"/>
      <c r="D490" s="211" t="s">
        <v>136</v>
      </c>
      <c r="E490" s="212" t="s">
        <v>1</v>
      </c>
      <c r="F490" s="213" t="s">
        <v>830</v>
      </c>
      <c r="G490" s="210"/>
      <c r="H490" s="214">
        <v>1</v>
      </c>
      <c r="I490" s="215"/>
      <c r="J490" s="210"/>
      <c r="K490" s="210"/>
      <c r="L490" s="216"/>
      <c r="M490" s="217"/>
      <c r="N490" s="218"/>
      <c r="O490" s="218"/>
      <c r="P490" s="218"/>
      <c r="Q490" s="218"/>
      <c r="R490" s="218"/>
      <c r="S490" s="218"/>
      <c r="T490" s="219"/>
      <c r="AT490" s="220" t="s">
        <v>136</v>
      </c>
      <c r="AU490" s="220" t="s">
        <v>88</v>
      </c>
      <c r="AV490" s="12" t="s">
        <v>88</v>
      </c>
      <c r="AW490" s="12" t="s">
        <v>34</v>
      </c>
      <c r="AX490" s="12" t="s">
        <v>86</v>
      </c>
      <c r="AY490" s="220" t="s">
        <v>128</v>
      </c>
    </row>
    <row r="491" spans="2:51" s="13" customFormat="1" ht="10.2">
      <c r="B491" s="221"/>
      <c r="C491" s="222"/>
      <c r="D491" s="211" t="s">
        <v>136</v>
      </c>
      <c r="E491" s="223" t="s">
        <v>1</v>
      </c>
      <c r="F491" s="224" t="s">
        <v>831</v>
      </c>
      <c r="G491" s="222"/>
      <c r="H491" s="223" t="s">
        <v>1</v>
      </c>
      <c r="I491" s="225"/>
      <c r="J491" s="222"/>
      <c r="K491" s="222"/>
      <c r="L491" s="226"/>
      <c r="M491" s="227"/>
      <c r="N491" s="228"/>
      <c r="O491" s="228"/>
      <c r="P491" s="228"/>
      <c r="Q491" s="228"/>
      <c r="R491" s="228"/>
      <c r="S491" s="228"/>
      <c r="T491" s="229"/>
      <c r="AT491" s="230" t="s">
        <v>136</v>
      </c>
      <c r="AU491" s="230" t="s">
        <v>88</v>
      </c>
      <c r="AV491" s="13" t="s">
        <v>86</v>
      </c>
      <c r="AW491" s="13" t="s">
        <v>34</v>
      </c>
      <c r="AX491" s="13" t="s">
        <v>78</v>
      </c>
      <c r="AY491" s="230" t="s">
        <v>128</v>
      </c>
    </row>
    <row r="492" spans="1:65" s="2" customFormat="1" ht="16.5" customHeight="1">
      <c r="A492" s="36"/>
      <c r="B492" s="37"/>
      <c r="C492" s="196" t="s">
        <v>832</v>
      </c>
      <c r="D492" s="196" t="s">
        <v>129</v>
      </c>
      <c r="E492" s="197" t="s">
        <v>833</v>
      </c>
      <c r="F492" s="198" t="s">
        <v>834</v>
      </c>
      <c r="G492" s="199" t="s">
        <v>233</v>
      </c>
      <c r="H492" s="200">
        <v>10</v>
      </c>
      <c r="I492" s="201"/>
      <c r="J492" s="202">
        <f>ROUND(I492*H492,2)</f>
        <v>0</v>
      </c>
      <c r="K492" s="198" t="s">
        <v>133</v>
      </c>
      <c r="L492" s="41"/>
      <c r="M492" s="203" t="s">
        <v>1</v>
      </c>
      <c r="N492" s="204" t="s">
        <v>43</v>
      </c>
      <c r="O492" s="73"/>
      <c r="P492" s="205">
        <f>O492*H492</f>
        <v>0</v>
      </c>
      <c r="Q492" s="205">
        <v>0.11241</v>
      </c>
      <c r="R492" s="205">
        <f>Q492*H492</f>
        <v>1.1240999999999999</v>
      </c>
      <c r="S492" s="205">
        <v>0</v>
      </c>
      <c r="T492" s="206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207" t="s">
        <v>127</v>
      </c>
      <c r="AT492" s="207" t="s">
        <v>129</v>
      </c>
      <c r="AU492" s="207" t="s">
        <v>88</v>
      </c>
      <c r="AY492" s="19" t="s">
        <v>128</v>
      </c>
      <c r="BE492" s="208">
        <f>IF(N492="základní",J492,0)</f>
        <v>0</v>
      </c>
      <c r="BF492" s="208">
        <f>IF(N492="snížená",J492,0)</f>
        <v>0</v>
      </c>
      <c r="BG492" s="208">
        <f>IF(N492="zákl. přenesená",J492,0)</f>
        <v>0</v>
      </c>
      <c r="BH492" s="208">
        <f>IF(N492="sníž. přenesená",J492,0)</f>
        <v>0</v>
      </c>
      <c r="BI492" s="208">
        <f>IF(N492="nulová",J492,0)</f>
        <v>0</v>
      </c>
      <c r="BJ492" s="19" t="s">
        <v>86</v>
      </c>
      <c r="BK492" s="208">
        <f>ROUND(I492*H492,2)</f>
        <v>0</v>
      </c>
      <c r="BL492" s="19" t="s">
        <v>127</v>
      </c>
      <c r="BM492" s="207" t="s">
        <v>835</v>
      </c>
    </row>
    <row r="493" spans="2:51" s="12" customFormat="1" ht="10.2">
      <c r="B493" s="209"/>
      <c r="C493" s="210"/>
      <c r="D493" s="211" t="s">
        <v>136</v>
      </c>
      <c r="E493" s="212" t="s">
        <v>1</v>
      </c>
      <c r="F493" s="213" t="s">
        <v>836</v>
      </c>
      <c r="G493" s="210"/>
      <c r="H493" s="214">
        <v>7</v>
      </c>
      <c r="I493" s="215"/>
      <c r="J493" s="210"/>
      <c r="K493" s="210"/>
      <c r="L493" s="216"/>
      <c r="M493" s="217"/>
      <c r="N493" s="218"/>
      <c r="O493" s="218"/>
      <c r="P493" s="218"/>
      <c r="Q493" s="218"/>
      <c r="R493" s="218"/>
      <c r="S493" s="218"/>
      <c r="T493" s="219"/>
      <c r="AT493" s="220" t="s">
        <v>136</v>
      </c>
      <c r="AU493" s="220" t="s">
        <v>88</v>
      </c>
      <c r="AV493" s="12" t="s">
        <v>88</v>
      </c>
      <c r="AW493" s="12" t="s">
        <v>34</v>
      </c>
      <c r="AX493" s="12" t="s">
        <v>78</v>
      </c>
      <c r="AY493" s="220" t="s">
        <v>128</v>
      </c>
    </row>
    <row r="494" spans="2:51" s="12" customFormat="1" ht="10.2">
      <c r="B494" s="209"/>
      <c r="C494" s="210"/>
      <c r="D494" s="211" t="s">
        <v>136</v>
      </c>
      <c r="E494" s="212" t="s">
        <v>1</v>
      </c>
      <c r="F494" s="213" t="s">
        <v>837</v>
      </c>
      <c r="G494" s="210"/>
      <c r="H494" s="214">
        <v>2</v>
      </c>
      <c r="I494" s="215"/>
      <c r="J494" s="210"/>
      <c r="K494" s="210"/>
      <c r="L494" s="216"/>
      <c r="M494" s="217"/>
      <c r="N494" s="218"/>
      <c r="O494" s="218"/>
      <c r="P494" s="218"/>
      <c r="Q494" s="218"/>
      <c r="R494" s="218"/>
      <c r="S494" s="218"/>
      <c r="T494" s="219"/>
      <c r="AT494" s="220" t="s">
        <v>136</v>
      </c>
      <c r="AU494" s="220" t="s">
        <v>88</v>
      </c>
      <c r="AV494" s="12" t="s">
        <v>88</v>
      </c>
      <c r="AW494" s="12" t="s">
        <v>34</v>
      </c>
      <c r="AX494" s="12" t="s">
        <v>78</v>
      </c>
      <c r="AY494" s="220" t="s">
        <v>128</v>
      </c>
    </row>
    <row r="495" spans="2:51" s="12" customFormat="1" ht="10.2">
      <c r="B495" s="209"/>
      <c r="C495" s="210"/>
      <c r="D495" s="211" t="s">
        <v>136</v>
      </c>
      <c r="E495" s="212" t="s">
        <v>1</v>
      </c>
      <c r="F495" s="213" t="s">
        <v>838</v>
      </c>
      <c r="G495" s="210"/>
      <c r="H495" s="214">
        <v>1</v>
      </c>
      <c r="I495" s="215"/>
      <c r="J495" s="210"/>
      <c r="K495" s="210"/>
      <c r="L495" s="216"/>
      <c r="M495" s="217"/>
      <c r="N495" s="218"/>
      <c r="O495" s="218"/>
      <c r="P495" s="218"/>
      <c r="Q495" s="218"/>
      <c r="R495" s="218"/>
      <c r="S495" s="218"/>
      <c r="T495" s="219"/>
      <c r="AT495" s="220" t="s">
        <v>136</v>
      </c>
      <c r="AU495" s="220" t="s">
        <v>88</v>
      </c>
      <c r="AV495" s="12" t="s">
        <v>88</v>
      </c>
      <c r="AW495" s="12" t="s">
        <v>34</v>
      </c>
      <c r="AX495" s="12" t="s">
        <v>78</v>
      </c>
      <c r="AY495" s="220" t="s">
        <v>128</v>
      </c>
    </row>
    <row r="496" spans="2:51" s="15" customFormat="1" ht="10.2">
      <c r="B496" s="243"/>
      <c r="C496" s="244"/>
      <c r="D496" s="211" t="s">
        <v>136</v>
      </c>
      <c r="E496" s="245" t="s">
        <v>1</v>
      </c>
      <c r="F496" s="246" t="s">
        <v>230</v>
      </c>
      <c r="G496" s="244"/>
      <c r="H496" s="247">
        <v>10</v>
      </c>
      <c r="I496" s="248"/>
      <c r="J496" s="244"/>
      <c r="K496" s="244"/>
      <c r="L496" s="249"/>
      <c r="M496" s="250"/>
      <c r="N496" s="251"/>
      <c r="O496" s="251"/>
      <c r="P496" s="251"/>
      <c r="Q496" s="251"/>
      <c r="R496" s="251"/>
      <c r="S496" s="251"/>
      <c r="T496" s="252"/>
      <c r="AT496" s="253" t="s">
        <v>136</v>
      </c>
      <c r="AU496" s="253" t="s">
        <v>88</v>
      </c>
      <c r="AV496" s="15" t="s">
        <v>127</v>
      </c>
      <c r="AW496" s="15" t="s">
        <v>34</v>
      </c>
      <c r="AX496" s="15" t="s">
        <v>86</v>
      </c>
      <c r="AY496" s="253" t="s">
        <v>128</v>
      </c>
    </row>
    <row r="497" spans="1:65" s="2" customFormat="1" ht="16.5" customHeight="1">
      <c r="A497" s="36"/>
      <c r="B497" s="37"/>
      <c r="C497" s="254" t="s">
        <v>839</v>
      </c>
      <c r="D497" s="254" t="s">
        <v>447</v>
      </c>
      <c r="E497" s="255" t="s">
        <v>840</v>
      </c>
      <c r="F497" s="256" t="s">
        <v>841</v>
      </c>
      <c r="G497" s="257" t="s">
        <v>233</v>
      </c>
      <c r="H497" s="258">
        <v>8</v>
      </c>
      <c r="I497" s="259"/>
      <c r="J497" s="260">
        <f>ROUND(I497*H497,2)</f>
        <v>0</v>
      </c>
      <c r="K497" s="256" t="s">
        <v>133</v>
      </c>
      <c r="L497" s="261"/>
      <c r="M497" s="262" t="s">
        <v>1</v>
      </c>
      <c r="N497" s="263" t="s">
        <v>43</v>
      </c>
      <c r="O497" s="73"/>
      <c r="P497" s="205">
        <f>O497*H497</f>
        <v>0</v>
      </c>
      <c r="Q497" s="205">
        <v>0.0061</v>
      </c>
      <c r="R497" s="205">
        <f>Q497*H497</f>
        <v>0.0488</v>
      </c>
      <c r="S497" s="205">
        <v>0</v>
      </c>
      <c r="T497" s="206">
        <f>S497*H497</f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207" t="s">
        <v>175</v>
      </c>
      <c r="AT497" s="207" t="s">
        <v>447</v>
      </c>
      <c r="AU497" s="207" t="s">
        <v>88</v>
      </c>
      <c r="AY497" s="19" t="s">
        <v>128</v>
      </c>
      <c r="BE497" s="208">
        <f>IF(N497="základní",J497,0)</f>
        <v>0</v>
      </c>
      <c r="BF497" s="208">
        <f>IF(N497="snížená",J497,0)</f>
        <v>0</v>
      </c>
      <c r="BG497" s="208">
        <f>IF(N497="zákl. přenesená",J497,0)</f>
        <v>0</v>
      </c>
      <c r="BH497" s="208">
        <f>IF(N497="sníž. přenesená",J497,0)</f>
        <v>0</v>
      </c>
      <c r="BI497" s="208">
        <f>IF(N497="nulová",J497,0)</f>
        <v>0</v>
      </c>
      <c r="BJ497" s="19" t="s">
        <v>86</v>
      </c>
      <c r="BK497" s="208">
        <f>ROUND(I497*H497,2)</f>
        <v>0</v>
      </c>
      <c r="BL497" s="19" t="s">
        <v>127</v>
      </c>
      <c r="BM497" s="207" t="s">
        <v>842</v>
      </c>
    </row>
    <row r="498" spans="2:51" s="12" customFormat="1" ht="10.2">
      <c r="B498" s="209"/>
      <c r="C498" s="210"/>
      <c r="D498" s="211" t="s">
        <v>136</v>
      </c>
      <c r="E498" s="212" t="s">
        <v>1</v>
      </c>
      <c r="F498" s="213" t="s">
        <v>843</v>
      </c>
      <c r="G498" s="210"/>
      <c r="H498" s="214">
        <v>8</v>
      </c>
      <c r="I498" s="215"/>
      <c r="J498" s="210"/>
      <c r="K498" s="210"/>
      <c r="L498" s="216"/>
      <c r="M498" s="217"/>
      <c r="N498" s="218"/>
      <c r="O498" s="218"/>
      <c r="P498" s="218"/>
      <c r="Q498" s="218"/>
      <c r="R498" s="218"/>
      <c r="S498" s="218"/>
      <c r="T498" s="219"/>
      <c r="AT498" s="220" t="s">
        <v>136</v>
      </c>
      <c r="AU498" s="220" t="s">
        <v>88</v>
      </c>
      <c r="AV498" s="12" t="s">
        <v>88</v>
      </c>
      <c r="AW498" s="12" t="s">
        <v>34</v>
      </c>
      <c r="AX498" s="12" t="s">
        <v>86</v>
      </c>
      <c r="AY498" s="220" t="s">
        <v>128</v>
      </c>
    </row>
    <row r="499" spans="1:65" s="2" customFormat="1" ht="16.5" customHeight="1">
      <c r="A499" s="36"/>
      <c r="B499" s="37"/>
      <c r="C499" s="196" t="s">
        <v>844</v>
      </c>
      <c r="D499" s="196" t="s">
        <v>129</v>
      </c>
      <c r="E499" s="197" t="s">
        <v>845</v>
      </c>
      <c r="F499" s="198" t="s">
        <v>846</v>
      </c>
      <c r="G499" s="199" t="s">
        <v>306</v>
      </c>
      <c r="H499" s="200">
        <v>15.4</v>
      </c>
      <c r="I499" s="201"/>
      <c r="J499" s="202">
        <f>ROUND(I499*H499,2)</f>
        <v>0</v>
      </c>
      <c r="K499" s="198" t="s">
        <v>133</v>
      </c>
      <c r="L499" s="41"/>
      <c r="M499" s="203" t="s">
        <v>1</v>
      </c>
      <c r="N499" s="204" t="s">
        <v>43</v>
      </c>
      <c r="O499" s="73"/>
      <c r="P499" s="205">
        <f>O499*H499</f>
        <v>0</v>
      </c>
      <c r="Q499" s="205">
        <v>0.00011</v>
      </c>
      <c r="R499" s="205">
        <f>Q499*H499</f>
        <v>0.0016940000000000002</v>
      </c>
      <c r="S499" s="205">
        <v>0</v>
      </c>
      <c r="T499" s="206">
        <f>S499*H499</f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207" t="s">
        <v>127</v>
      </c>
      <c r="AT499" s="207" t="s">
        <v>129</v>
      </c>
      <c r="AU499" s="207" t="s">
        <v>88</v>
      </c>
      <c r="AY499" s="19" t="s">
        <v>128</v>
      </c>
      <c r="BE499" s="208">
        <f>IF(N499="základní",J499,0)</f>
        <v>0</v>
      </c>
      <c r="BF499" s="208">
        <f>IF(N499="snížená",J499,0)</f>
        <v>0</v>
      </c>
      <c r="BG499" s="208">
        <f>IF(N499="zákl. přenesená",J499,0)</f>
        <v>0</v>
      </c>
      <c r="BH499" s="208">
        <f>IF(N499="sníž. přenesená",J499,0)</f>
        <v>0</v>
      </c>
      <c r="BI499" s="208">
        <f>IF(N499="nulová",J499,0)</f>
        <v>0</v>
      </c>
      <c r="BJ499" s="19" t="s">
        <v>86</v>
      </c>
      <c r="BK499" s="208">
        <f>ROUND(I499*H499,2)</f>
        <v>0</v>
      </c>
      <c r="BL499" s="19" t="s">
        <v>127</v>
      </c>
      <c r="BM499" s="207" t="s">
        <v>847</v>
      </c>
    </row>
    <row r="500" spans="2:51" s="12" customFormat="1" ht="10.2">
      <c r="B500" s="209"/>
      <c r="C500" s="210"/>
      <c r="D500" s="211" t="s">
        <v>136</v>
      </c>
      <c r="E500" s="212" t="s">
        <v>1</v>
      </c>
      <c r="F500" s="213" t="s">
        <v>848</v>
      </c>
      <c r="G500" s="210"/>
      <c r="H500" s="214">
        <v>15.4</v>
      </c>
      <c r="I500" s="215"/>
      <c r="J500" s="210"/>
      <c r="K500" s="210"/>
      <c r="L500" s="216"/>
      <c r="M500" s="217"/>
      <c r="N500" s="218"/>
      <c r="O500" s="218"/>
      <c r="P500" s="218"/>
      <c r="Q500" s="218"/>
      <c r="R500" s="218"/>
      <c r="S500" s="218"/>
      <c r="T500" s="219"/>
      <c r="AT500" s="220" t="s">
        <v>136</v>
      </c>
      <c r="AU500" s="220" t="s">
        <v>88</v>
      </c>
      <c r="AV500" s="12" t="s">
        <v>88</v>
      </c>
      <c r="AW500" s="12" t="s">
        <v>34</v>
      </c>
      <c r="AX500" s="12" t="s">
        <v>86</v>
      </c>
      <c r="AY500" s="220" t="s">
        <v>128</v>
      </c>
    </row>
    <row r="501" spans="1:65" s="2" customFormat="1" ht="16.5" customHeight="1">
      <c r="A501" s="36"/>
      <c r="B501" s="37"/>
      <c r="C501" s="196" t="s">
        <v>849</v>
      </c>
      <c r="D501" s="196" t="s">
        <v>129</v>
      </c>
      <c r="E501" s="197" t="s">
        <v>850</v>
      </c>
      <c r="F501" s="198" t="s">
        <v>851</v>
      </c>
      <c r="G501" s="199" t="s">
        <v>220</v>
      </c>
      <c r="H501" s="200">
        <v>1.5</v>
      </c>
      <c r="I501" s="201"/>
      <c r="J501" s="202">
        <f>ROUND(I501*H501,2)</f>
        <v>0</v>
      </c>
      <c r="K501" s="198" t="s">
        <v>133</v>
      </c>
      <c r="L501" s="41"/>
      <c r="M501" s="203" t="s">
        <v>1</v>
      </c>
      <c r="N501" s="204" t="s">
        <v>43</v>
      </c>
      <c r="O501" s="73"/>
      <c r="P501" s="205">
        <f>O501*H501</f>
        <v>0</v>
      </c>
      <c r="Q501" s="205">
        <v>0.00085</v>
      </c>
      <c r="R501" s="205">
        <f>Q501*H501</f>
        <v>0.0012749999999999999</v>
      </c>
      <c r="S501" s="205">
        <v>0</v>
      </c>
      <c r="T501" s="206">
        <f>S501*H501</f>
        <v>0</v>
      </c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R501" s="207" t="s">
        <v>127</v>
      </c>
      <c r="AT501" s="207" t="s">
        <v>129</v>
      </c>
      <c r="AU501" s="207" t="s">
        <v>88</v>
      </c>
      <c r="AY501" s="19" t="s">
        <v>128</v>
      </c>
      <c r="BE501" s="208">
        <f>IF(N501="základní",J501,0)</f>
        <v>0</v>
      </c>
      <c r="BF501" s="208">
        <f>IF(N501="snížená",J501,0)</f>
        <v>0</v>
      </c>
      <c r="BG501" s="208">
        <f>IF(N501="zákl. přenesená",J501,0)</f>
        <v>0</v>
      </c>
      <c r="BH501" s="208">
        <f>IF(N501="sníž. přenesená",J501,0)</f>
        <v>0</v>
      </c>
      <c r="BI501" s="208">
        <f>IF(N501="nulová",J501,0)</f>
        <v>0</v>
      </c>
      <c r="BJ501" s="19" t="s">
        <v>86</v>
      </c>
      <c r="BK501" s="208">
        <f>ROUND(I501*H501,2)</f>
        <v>0</v>
      </c>
      <c r="BL501" s="19" t="s">
        <v>127</v>
      </c>
      <c r="BM501" s="207" t="s">
        <v>852</v>
      </c>
    </row>
    <row r="502" spans="2:51" s="12" customFormat="1" ht="10.2">
      <c r="B502" s="209"/>
      <c r="C502" s="210"/>
      <c r="D502" s="211" t="s">
        <v>136</v>
      </c>
      <c r="E502" s="212" t="s">
        <v>1</v>
      </c>
      <c r="F502" s="213" t="s">
        <v>853</v>
      </c>
      <c r="G502" s="210"/>
      <c r="H502" s="214">
        <v>1.5</v>
      </c>
      <c r="I502" s="215"/>
      <c r="J502" s="210"/>
      <c r="K502" s="210"/>
      <c r="L502" s="216"/>
      <c r="M502" s="217"/>
      <c r="N502" s="218"/>
      <c r="O502" s="218"/>
      <c r="P502" s="218"/>
      <c r="Q502" s="218"/>
      <c r="R502" s="218"/>
      <c r="S502" s="218"/>
      <c r="T502" s="219"/>
      <c r="AT502" s="220" t="s">
        <v>136</v>
      </c>
      <c r="AU502" s="220" t="s">
        <v>88</v>
      </c>
      <c r="AV502" s="12" t="s">
        <v>88</v>
      </c>
      <c r="AW502" s="12" t="s">
        <v>34</v>
      </c>
      <c r="AX502" s="12" t="s">
        <v>86</v>
      </c>
      <c r="AY502" s="220" t="s">
        <v>128</v>
      </c>
    </row>
    <row r="503" spans="1:65" s="2" customFormat="1" ht="16.5" customHeight="1">
      <c r="A503" s="36"/>
      <c r="B503" s="37"/>
      <c r="C503" s="196" t="s">
        <v>854</v>
      </c>
      <c r="D503" s="196" t="s">
        <v>129</v>
      </c>
      <c r="E503" s="197" t="s">
        <v>855</v>
      </c>
      <c r="F503" s="198" t="s">
        <v>856</v>
      </c>
      <c r="G503" s="199" t="s">
        <v>306</v>
      </c>
      <c r="H503" s="200">
        <v>7</v>
      </c>
      <c r="I503" s="201"/>
      <c r="J503" s="202">
        <f>ROUND(I503*H503,2)</f>
        <v>0</v>
      </c>
      <c r="K503" s="198" t="s">
        <v>133</v>
      </c>
      <c r="L503" s="41"/>
      <c r="M503" s="203" t="s">
        <v>1</v>
      </c>
      <c r="N503" s="204" t="s">
        <v>43</v>
      </c>
      <c r="O503" s="73"/>
      <c r="P503" s="205">
        <f>O503*H503</f>
        <v>0</v>
      </c>
      <c r="Q503" s="205">
        <v>0.00014</v>
      </c>
      <c r="R503" s="205">
        <f>Q503*H503</f>
        <v>0.00098</v>
      </c>
      <c r="S503" s="205">
        <v>0</v>
      </c>
      <c r="T503" s="206">
        <f>S503*H503</f>
        <v>0</v>
      </c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R503" s="207" t="s">
        <v>127</v>
      </c>
      <c r="AT503" s="207" t="s">
        <v>129</v>
      </c>
      <c r="AU503" s="207" t="s">
        <v>88</v>
      </c>
      <c r="AY503" s="19" t="s">
        <v>128</v>
      </c>
      <c r="BE503" s="208">
        <f>IF(N503="základní",J503,0)</f>
        <v>0</v>
      </c>
      <c r="BF503" s="208">
        <f>IF(N503="snížená",J503,0)</f>
        <v>0</v>
      </c>
      <c r="BG503" s="208">
        <f>IF(N503="zákl. přenesená",J503,0)</f>
        <v>0</v>
      </c>
      <c r="BH503" s="208">
        <f>IF(N503="sníž. přenesená",J503,0)</f>
        <v>0</v>
      </c>
      <c r="BI503" s="208">
        <f>IF(N503="nulová",J503,0)</f>
        <v>0</v>
      </c>
      <c r="BJ503" s="19" t="s">
        <v>86</v>
      </c>
      <c r="BK503" s="208">
        <f>ROUND(I503*H503,2)</f>
        <v>0</v>
      </c>
      <c r="BL503" s="19" t="s">
        <v>127</v>
      </c>
      <c r="BM503" s="207" t="s">
        <v>857</v>
      </c>
    </row>
    <row r="504" spans="2:51" s="12" customFormat="1" ht="10.2">
      <c r="B504" s="209"/>
      <c r="C504" s="210"/>
      <c r="D504" s="211" t="s">
        <v>136</v>
      </c>
      <c r="E504" s="212" t="s">
        <v>1</v>
      </c>
      <c r="F504" s="213" t="s">
        <v>858</v>
      </c>
      <c r="G504" s="210"/>
      <c r="H504" s="214">
        <v>7</v>
      </c>
      <c r="I504" s="215"/>
      <c r="J504" s="210"/>
      <c r="K504" s="210"/>
      <c r="L504" s="216"/>
      <c r="M504" s="217"/>
      <c r="N504" s="218"/>
      <c r="O504" s="218"/>
      <c r="P504" s="218"/>
      <c r="Q504" s="218"/>
      <c r="R504" s="218"/>
      <c r="S504" s="218"/>
      <c r="T504" s="219"/>
      <c r="AT504" s="220" t="s">
        <v>136</v>
      </c>
      <c r="AU504" s="220" t="s">
        <v>88</v>
      </c>
      <c r="AV504" s="12" t="s">
        <v>88</v>
      </c>
      <c r="AW504" s="12" t="s">
        <v>34</v>
      </c>
      <c r="AX504" s="12" t="s">
        <v>86</v>
      </c>
      <c r="AY504" s="220" t="s">
        <v>128</v>
      </c>
    </row>
    <row r="505" spans="1:65" s="2" customFormat="1" ht="21.75" customHeight="1">
      <c r="A505" s="36"/>
      <c r="B505" s="37"/>
      <c r="C505" s="196" t="s">
        <v>859</v>
      </c>
      <c r="D505" s="196" t="s">
        <v>129</v>
      </c>
      <c r="E505" s="197" t="s">
        <v>860</v>
      </c>
      <c r="F505" s="198" t="s">
        <v>861</v>
      </c>
      <c r="G505" s="199" t="s">
        <v>306</v>
      </c>
      <c r="H505" s="200">
        <v>22.4</v>
      </c>
      <c r="I505" s="201"/>
      <c r="J505" s="202">
        <f>ROUND(I505*H505,2)</f>
        <v>0</v>
      </c>
      <c r="K505" s="198" t="s">
        <v>133</v>
      </c>
      <c r="L505" s="41"/>
      <c r="M505" s="203" t="s">
        <v>1</v>
      </c>
      <c r="N505" s="204" t="s">
        <v>43</v>
      </c>
      <c r="O505" s="73"/>
      <c r="P505" s="205">
        <f>O505*H505</f>
        <v>0</v>
      </c>
      <c r="Q505" s="205">
        <v>0</v>
      </c>
      <c r="R505" s="205">
        <f>Q505*H505</f>
        <v>0</v>
      </c>
      <c r="S505" s="205">
        <v>0</v>
      </c>
      <c r="T505" s="206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207" t="s">
        <v>127</v>
      </c>
      <c r="AT505" s="207" t="s">
        <v>129</v>
      </c>
      <c r="AU505" s="207" t="s">
        <v>88</v>
      </c>
      <c r="AY505" s="19" t="s">
        <v>128</v>
      </c>
      <c r="BE505" s="208">
        <f>IF(N505="základní",J505,0)</f>
        <v>0</v>
      </c>
      <c r="BF505" s="208">
        <f>IF(N505="snížená",J505,0)</f>
        <v>0</v>
      </c>
      <c r="BG505" s="208">
        <f>IF(N505="zákl. přenesená",J505,0)</f>
        <v>0</v>
      </c>
      <c r="BH505" s="208">
        <f>IF(N505="sníž. přenesená",J505,0)</f>
        <v>0</v>
      </c>
      <c r="BI505" s="208">
        <f>IF(N505="nulová",J505,0)</f>
        <v>0</v>
      </c>
      <c r="BJ505" s="19" t="s">
        <v>86</v>
      </c>
      <c r="BK505" s="208">
        <f>ROUND(I505*H505,2)</f>
        <v>0</v>
      </c>
      <c r="BL505" s="19" t="s">
        <v>127</v>
      </c>
      <c r="BM505" s="207" t="s">
        <v>862</v>
      </c>
    </row>
    <row r="506" spans="2:51" s="12" customFormat="1" ht="10.2">
      <c r="B506" s="209"/>
      <c r="C506" s="210"/>
      <c r="D506" s="211" t="s">
        <v>136</v>
      </c>
      <c r="E506" s="212" t="s">
        <v>1</v>
      </c>
      <c r="F506" s="213" t="s">
        <v>863</v>
      </c>
      <c r="G506" s="210"/>
      <c r="H506" s="214">
        <v>22.4</v>
      </c>
      <c r="I506" s="215"/>
      <c r="J506" s="210"/>
      <c r="K506" s="210"/>
      <c r="L506" s="216"/>
      <c r="M506" s="217"/>
      <c r="N506" s="218"/>
      <c r="O506" s="218"/>
      <c r="P506" s="218"/>
      <c r="Q506" s="218"/>
      <c r="R506" s="218"/>
      <c r="S506" s="218"/>
      <c r="T506" s="219"/>
      <c r="AT506" s="220" t="s">
        <v>136</v>
      </c>
      <c r="AU506" s="220" t="s">
        <v>88</v>
      </c>
      <c r="AV506" s="12" t="s">
        <v>88</v>
      </c>
      <c r="AW506" s="12" t="s">
        <v>34</v>
      </c>
      <c r="AX506" s="12" t="s">
        <v>86</v>
      </c>
      <c r="AY506" s="220" t="s">
        <v>128</v>
      </c>
    </row>
    <row r="507" spans="1:65" s="2" customFormat="1" ht="21.75" customHeight="1">
      <c r="A507" s="36"/>
      <c r="B507" s="37"/>
      <c r="C507" s="196" t="s">
        <v>864</v>
      </c>
      <c r="D507" s="196" t="s">
        <v>129</v>
      </c>
      <c r="E507" s="197" t="s">
        <v>865</v>
      </c>
      <c r="F507" s="198" t="s">
        <v>866</v>
      </c>
      <c r="G507" s="199" t="s">
        <v>220</v>
      </c>
      <c r="H507" s="200">
        <v>1.5</v>
      </c>
      <c r="I507" s="201"/>
      <c r="J507" s="202">
        <f>ROUND(I507*H507,2)</f>
        <v>0</v>
      </c>
      <c r="K507" s="198" t="s">
        <v>133</v>
      </c>
      <c r="L507" s="41"/>
      <c r="M507" s="203" t="s">
        <v>1</v>
      </c>
      <c r="N507" s="204" t="s">
        <v>43</v>
      </c>
      <c r="O507" s="73"/>
      <c r="P507" s="205">
        <f>O507*H507</f>
        <v>0</v>
      </c>
      <c r="Q507" s="205">
        <v>1E-05</v>
      </c>
      <c r="R507" s="205">
        <f>Q507*H507</f>
        <v>1.5000000000000002E-05</v>
      </c>
      <c r="S507" s="205">
        <v>0</v>
      </c>
      <c r="T507" s="206">
        <f>S507*H507</f>
        <v>0</v>
      </c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R507" s="207" t="s">
        <v>127</v>
      </c>
      <c r="AT507" s="207" t="s">
        <v>129</v>
      </c>
      <c r="AU507" s="207" t="s">
        <v>88</v>
      </c>
      <c r="AY507" s="19" t="s">
        <v>128</v>
      </c>
      <c r="BE507" s="208">
        <f>IF(N507="základní",J507,0)</f>
        <v>0</v>
      </c>
      <c r="BF507" s="208">
        <f>IF(N507="snížená",J507,0)</f>
        <v>0</v>
      </c>
      <c r="BG507" s="208">
        <f>IF(N507="zákl. přenesená",J507,0)</f>
        <v>0</v>
      </c>
      <c r="BH507" s="208">
        <f>IF(N507="sníž. přenesená",J507,0)</f>
        <v>0</v>
      </c>
      <c r="BI507" s="208">
        <f>IF(N507="nulová",J507,0)</f>
        <v>0</v>
      </c>
      <c r="BJ507" s="19" t="s">
        <v>86</v>
      </c>
      <c r="BK507" s="208">
        <f>ROUND(I507*H507,2)</f>
        <v>0</v>
      </c>
      <c r="BL507" s="19" t="s">
        <v>127</v>
      </c>
      <c r="BM507" s="207" t="s">
        <v>867</v>
      </c>
    </row>
    <row r="508" spans="2:51" s="12" customFormat="1" ht="10.2">
      <c r="B508" s="209"/>
      <c r="C508" s="210"/>
      <c r="D508" s="211" t="s">
        <v>136</v>
      </c>
      <c r="E508" s="212" t="s">
        <v>1</v>
      </c>
      <c r="F508" s="213" t="s">
        <v>868</v>
      </c>
      <c r="G508" s="210"/>
      <c r="H508" s="214">
        <v>1.5</v>
      </c>
      <c r="I508" s="215"/>
      <c r="J508" s="210"/>
      <c r="K508" s="210"/>
      <c r="L508" s="216"/>
      <c r="M508" s="217"/>
      <c r="N508" s="218"/>
      <c r="O508" s="218"/>
      <c r="P508" s="218"/>
      <c r="Q508" s="218"/>
      <c r="R508" s="218"/>
      <c r="S508" s="218"/>
      <c r="T508" s="219"/>
      <c r="AT508" s="220" t="s">
        <v>136</v>
      </c>
      <c r="AU508" s="220" t="s">
        <v>88</v>
      </c>
      <c r="AV508" s="12" t="s">
        <v>88</v>
      </c>
      <c r="AW508" s="12" t="s">
        <v>34</v>
      </c>
      <c r="AX508" s="12" t="s">
        <v>86</v>
      </c>
      <c r="AY508" s="220" t="s">
        <v>128</v>
      </c>
    </row>
    <row r="509" spans="1:65" s="2" customFormat="1" ht="21.75" customHeight="1">
      <c r="A509" s="36"/>
      <c r="B509" s="37"/>
      <c r="C509" s="196" t="s">
        <v>869</v>
      </c>
      <c r="D509" s="196" t="s">
        <v>129</v>
      </c>
      <c r="E509" s="197" t="s">
        <v>870</v>
      </c>
      <c r="F509" s="198" t="s">
        <v>871</v>
      </c>
      <c r="G509" s="199" t="s">
        <v>306</v>
      </c>
      <c r="H509" s="200">
        <v>928.6</v>
      </c>
      <c r="I509" s="201"/>
      <c r="J509" s="202">
        <f>ROUND(I509*H509,2)</f>
        <v>0</v>
      </c>
      <c r="K509" s="198" t="s">
        <v>133</v>
      </c>
      <c r="L509" s="41"/>
      <c r="M509" s="203" t="s">
        <v>1</v>
      </c>
      <c r="N509" s="204" t="s">
        <v>43</v>
      </c>
      <c r="O509" s="73"/>
      <c r="P509" s="205">
        <f>O509*H509</f>
        <v>0</v>
      </c>
      <c r="Q509" s="205">
        <v>0.1554</v>
      </c>
      <c r="R509" s="205">
        <f>Q509*H509</f>
        <v>144.30444</v>
      </c>
      <c r="S509" s="205">
        <v>0</v>
      </c>
      <c r="T509" s="206">
        <f>S509*H509</f>
        <v>0</v>
      </c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R509" s="207" t="s">
        <v>127</v>
      </c>
      <c r="AT509" s="207" t="s">
        <v>129</v>
      </c>
      <c r="AU509" s="207" t="s">
        <v>88</v>
      </c>
      <c r="AY509" s="19" t="s">
        <v>128</v>
      </c>
      <c r="BE509" s="208">
        <f>IF(N509="základní",J509,0)</f>
        <v>0</v>
      </c>
      <c r="BF509" s="208">
        <f>IF(N509="snížená",J509,0)</f>
        <v>0</v>
      </c>
      <c r="BG509" s="208">
        <f>IF(N509="zákl. přenesená",J509,0)</f>
        <v>0</v>
      </c>
      <c r="BH509" s="208">
        <f>IF(N509="sníž. přenesená",J509,0)</f>
        <v>0</v>
      </c>
      <c r="BI509" s="208">
        <f>IF(N509="nulová",J509,0)</f>
        <v>0</v>
      </c>
      <c r="BJ509" s="19" t="s">
        <v>86</v>
      </c>
      <c r="BK509" s="208">
        <f>ROUND(I509*H509,2)</f>
        <v>0</v>
      </c>
      <c r="BL509" s="19" t="s">
        <v>127</v>
      </c>
      <c r="BM509" s="207" t="s">
        <v>872</v>
      </c>
    </row>
    <row r="510" spans="2:51" s="12" customFormat="1" ht="10.2">
      <c r="B510" s="209"/>
      <c r="C510" s="210"/>
      <c r="D510" s="211" t="s">
        <v>136</v>
      </c>
      <c r="E510" s="212" t="s">
        <v>1</v>
      </c>
      <c r="F510" s="213" t="s">
        <v>873</v>
      </c>
      <c r="G510" s="210"/>
      <c r="H510" s="214">
        <v>552.8</v>
      </c>
      <c r="I510" s="215"/>
      <c r="J510" s="210"/>
      <c r="K510" s="210"/>
      <c r="L510" s="216"/>
      <c r="M510" s="217"/>
      <c r="N510" s="218"/>
      <c r="O510" s="218"/>
      <c r="P510" s="218"/>
      <c r="Q510" s="218"/>
      <c r="R510" s="218"/>
      <c r="S510" s="218"/>
      <c r="T510" s="219"/>
      <c r="AT510" s="220" t="s">
        <v>136</v>
      </c>
      <c r="AU510" s="220" t="s">
        <v>88</v>
      </c>
      <c r="AV510" s="12" t="s">
        <v>88</v>
      </c>
      <c r="AW510" s="12" t="s">
        <v>34</v>
      </c>
      <c r="AX510" s="12" t="s">
        <v>78</v>
      </c>
      <c r="AY510" s="220" t="s">
        <v>128</v>
      </c>
    </row>
    <row r="511" spans="2:51" s="12" customFormat="1" ht="10.2">
      <c r="B511" s="209"/>
      <c r="C511" s="210"/>
      <c r="D511" s="211" t="s">
        <v>136</v>
      </c>
      <c r="E511" s="212" t="s">
        <v>1</v>
      </c>
      <c r="F511" s="213" t="s">
        <v>874</v>
      </c>
      <c r="G511" s="210"/>
      <c r="H511" s="214">
        <v>304.9</v>
      </c>
      <c r="I511" s="215"/>
      <c r="J511" s="210"/>
      <c r="K511" s="210"/>
      <c r="L511" s="216"/>
      <c r="M511" s="217"/>
      <c r="N511" s="218"/>
      <c r="O511" s="218"/>
      <c r="P511" s="218"/>
      <c r="Q511" s="218"/>
      <c r="R511" s="218"/>
      <c r="S511" s="218"/>
      <c r="T511" s="219"/>
      <c r="AT511" s="220" t="s">
        <v>136</v>
      </c>
      <c r="AU511" s="220" t="s">
        <v>88</v>
      </c>
      <c r="AV511" s="12" t="s">
        <v>88</v>
      </c>
      <c r="AW511" s="12" t="s">
        <v>34</v>
      </c>
      <c r="AX511" s="12" t="s">
        <v>78</v>
      </c>
      <c r="AY511" s="220" t="s">
        <v>128</v>
      </c>
    </row>
    <row r="512" spans="2:51" s="12" customFormat="1" ht="10.2">
      <c r="B512" s="209"/>
      <c r="C512" s="210"/>
      <c r="D512" s="211" t="s">
        <v>136</v>
      </c>
      <c r="E512" s="212" t="s">
        <v>1</v>
      </c>
      <c r="F512" s="213" t="s">
        <v>875</v>
      </c>
      <c r="G512" s="210"/>
      <c r="H512" s="214">
        <v>70.9</v>
      </c>
      <c r="I512" s="215"/>
      <c r="J512" s="210"/>
      <c r="K512" s="210"/>
      <c r="L512" s="216"/>
      <c r="M512" s="217"/>
      <c r="N512" s="218"/>
      <c r="O512" s="218"/>
      <c r="P512" s="218"/>
      <c r="Q512" s="218"/>
      <c r="R512" s="218"/>
      <c r="S512" s="218"/>
      <c r="T512" s="219"/>
      <c r="AT512" s="220" t="s">
        <v>136</v>
      </c>
      <c r="AU512" s="220" t="s">
        <v>88</v>
      </c>
      <c r="AV512" s="12" t="s">
        <v>88</v>
      </c>
      <c r="AW512" s="12" t="s">
        <v>34</v>
      </c>
      <c r="AX512" s="12" t="s">
        <v>78</v>
      </c>
      <c r="AY512" s="220" t="s">
        <v>128</v>
      </c>
    </row>
    <row r="513" spans="2:51" s="15" customFormat="1" ht="10.2">
      <c r="B513" s="243"/>
      <c r="C513" s="244"/>
      <c r="D513" s="211" t="s">
        <v>136</v>
      </c>
      <c r="E513" s="245" t="s">
        <v>1</v>
      </c>
      <c r="F513" s="246" t="s">
        <v>230</v>
      </c>
      <c r="G513" s="244"/>
      <c r="H513" s="247">
        <v>928.6</v>
      </c>
      <c r="I513" s="248"/>
      <c r="J513" s="244"/>
      <c r="K513" s="244"/>
      <c r="L513" s="249"/>
      <c r="M513" s="250"/>
      <c r="N513" s="251"/>
      <c r="O513" s="251"/>
      <c r="P513" s="251"/>
      <c r="Q513" s="251"/>
      <c r="R513" s="251"/>
      <c r="S513" s="251"/>
      <c r="T513" s="252"/>
      <c r="AT513" s="253" t="s">
        <v>136</v>
      </c>
      <c r="AU513" s="253" t="s">
        <v>88</v>
      </c>
      <c r="AV513" s="15" t="s">
        <v>127</v>
      </c>
      <c r="AW513" s="15" t="s">
        <v>34</v>
      </c>
      <c r="AX513" s="15" t="s">
        <v>86</v>
      </c>
      <c r="AY513" s="253" t="s">
        <v>128</v>
      </c>
    </row>
    <row r="514" spans="1:65" s="2" customFormat="1" ht="16.5" customHeight="1">
      <c r="A514" s="36"/>
      <c r="B514" s="37"/>
      <c r="C514" s="254" t="s">
        <v>876</v>
      </c>
      <c r="D514" s="254" t="s">
        <v>447</v>
      </c>
      <c r="E514" s="255" t="s">
        <v>877</v>
      </c>
      <c r="F514" s="256" t="s">
        <v>878</v>
      </c>
      <c r="G514" s="257" t="s">
        <v>306</v>
      </c>
      <c r="H514" s="258">
        <v>552.8</v>
      </c>
      <c r="I514" s="259"/>
      <c r="J514" s="260">
        <f>ROUND(I514*H514,2)</f>
        <v>0</v>
      </c>
      <c r="K514" s="256" t="s">
        <v>133</v>
      </c>
      <c r="L514" s="261"/>
      <c r="M514" s="262" t="s">
        <v>1</v>
      </c>
      <c r="N514" s="263" t="s">
        <v>43</v>
      </c>
      <c r="O514" s="73"/>
      <c r="P514" s="205">
        <f>O514*H514</f>
        <v>0</v>
      </c>
      <c r="Q514" s="205">
        <v>0.08</v>
      </c>
      <c r="R514" s="205">
        <f>Q514*H514</f>
        <v>44.224</v>
      </c>
      <c r="S514" s="205">
        <v>0</v>
      </c>
      <c r="T514" s="206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207" t="s">
        <v>175</v>
      </c>
      <c r="AT514" s="207" t="s">
        <v>447</v>
      </c>
      <c r="AU514" s="207" t="s">
        <v>88</v>
      </c>
      <c r="AY514" s="19" t="s">
        <v>128</v>
      </c>
      <c r="BE514" s="208">
        <f>IF(N514="základní",J514,0)</f>
        <v>0</v>
      </c>
      <c r="BF514" s="208">
        <f>IF(N514="snížená",J514,0)</f>
        <v>0</v>
      </c>
      <c r="BG514" s="208">
        <f>IF(N514="zákl. přenesená",J514,0)</f>
        <v>0</v>
      </c>
      <c r="BH514" s="208">
        <f>IF(N514="sníž. přenesená",J514,0)</f>
        <v>0</v>
      </c>
      <c r="BI514" s="208">
        <f>IF(N514="nulová",J514,0)</f>
        <v>0</v>
      </c>
      <c r="BJ514" s="19" t="s">
        <v>86</v>
      </c>
      <c r="BK514" s="208">
        <f>ROUND(I514*H514,2)</f>
        <v>0</v>
      </c>
      <c r="BL514" s="19" t="s">
        <v>127</v>
      </c>
      <c r="BM514" s="207" t="s">
        <v>879</v>
      </c>
    </row>
    <row r="515" spans="2:51" s="12" customFormat="1" ht="10.2">
      <c r="B515" s="209"/>
      <c r="C515" s="210"/>
      <c r="D515" s="211" t="s">
        <v>136</v>
      </c>
      <c r="E515" s="212" t="s">
        <v>1</v>
      </c>
      <c r="F515" s="213" t="s">
        <v>880</v>
      </c>
      <c r="G515" s="210"/>
      <c r="H515" s="214">
        <v>552.8</v>
      </c>
      <c r="I515" s="215"/>
      <c r="J515" s="210"/>
      <c r="K515" s="210"/>
      <c r="L515" s="216"/>
      <c r="M515" s="217"/>
      <c r="N515" s="218"/>
      <c r="O515" s="218"/>
      <c r="P515" s="218"/>
      <c r="Q515" s="218"/>
      <c r="R515" s="218"/>
      <c r="S515" s="218"/>
      <c r="T515" s="219"/>
      <c r="AT515" s="220" t="s">
        <v>136</v>
      </c>
      <c r="AU515" s="220" t="s">
        <v>88</v>
      </c>
      <c r="AV515" s="12" t="s">
        <v>88</v>
      </c>
      <c r="AW515" s="12" t="s">
        <v>34</v>
      </c>
      <c r="AX515" s="12" t="s">
        <v>86</v>
      </c>
      <c r="AY515" s="220" t="s">
        <v>128</v>
      </c>
    </row>
    <row r="516" spans="2:51" s="13" customFormat="1" ht="10.2">
      <c r="B516" s="221"/>
      <c r="C516" s="222"/>
      <c r="D516" s="211" t="s">
        <v>136</v>
      </c>
      <c r="E516" s="223" t="s">
        <v>1</v>
      </c>
      <c r="F516" s="224" t="s">
        <v>881</v>
      </c>
      <c r="G516" s="222"/>
      <c r="H516" s="223" t="s">
        <v>1</v>
      </c>
      <c r="I516" s="225"/>
      <c r="J516" s="222"/>
      <c r="K516" s="222"/>
      <c r="L516" s="226"/>
      <c r="M516" s="227"/>
      <c r="N516" s="228"/>
      <c r="O516" s="228"/>
      <c r="P516" s="228"/>
      <c r="Q516" s="228"/>
      <c r="R516" s="228"/>
      <c r="S516" s="228"/>
      <c r="T516" s="229"/>
      <c r="AT516" s="230" t="s">
        <v>136</v>
      </c>
      <c r="AU516" s="230" t="s">
        <v>88</v>
      </c>
      <c r="AV516" s="13" t="s">
        <v>86</v>
      </c>
      <c r="AW516" s="13" t="s">
        <v>34</v>
      </c>
      <c r="AX516" s="13" t="s">
        <v>78</v>
      </c>
      <c r="AY516" s="230" t="s">
        <v>128</v>
      </c>
    </row>
    <row r="517" spans="2:51" s="13" customFormat="1" ht="10.2">
      <c r="B517" s="221"/>
      <c r="C517" s="222"/>
      <c r="D517" s="211" t="s">
        <v>136</v>
      </c>
      <c r="E517" s="223" t="s">
        <v>1</v>
      </c>
      <c r="F517" s="224" t="s">
        <v>882</v>
      </c>
      <c r="G517" s="222"/>
      <c r="H517" s="223" t="s">
        <v>1</v>
      </c>
      <c r="I517" s="225"/>
      <c r="J517" s="222"/>
      <c r="K517" s="222"/>
      <c r="L517" s="226"/>
      <c r="M517" s="227"/>
      <c r="N517" s="228"/>
      <c r="O517" s="228"/>
      <c r="P517" s="228"/>
      <c r="Q517" s="228"/>
      <c r="R517" s="228"/>
      <c r="S517" s="228"/>
      <c r="T517" s="229"/>
      <c r="AT517" s="230" t="s">
        <v>136</v>
      </c>
      <c r="AU517" s="230" t="s">
        <v>88</v>
      </c>
      <c r="AV517" s="13" t="s">
        <v>86</v>
      </c>
      <c r="AW517" s="13" t="s">
        <v>34</v>
      </c>
      <c r="AX517" s="13" t="s">
        <v>78</v>
      </c>
      <c r="AY517" s="230" t="s">
        <v>128</v>
      </c>
    </row>
    <row r="518" spans="1:65" s="2" customFormat="1" ht="16.5" customHeight="1">
      <c r="A518" s="36"/>
      <c r="B518" s="37"/>
      <c r="C518" s="254" t="s">
        <v>883</v>
      </c>
      <c r="D518" s="254" t="s">
        <v>447</v>
      </c>
      <c r="E518" s="255" t="s">
        <v>884</v>
      </c>
      <c r="F518" s="256" t="s">
        <v>885</v>
      </c>
      <c r="G518" s="257" t="s">
        <v>306</v>
      </c>
      <c r="H518" s="258">
        <v>304.9</v>
      </c>
      <c r="I518" s="259"/>
      <c r="J518" s="260">
        <f>ROUND(I518*H518,2)</f>
        <v>0</v>
      </c>
      <c r="K518" s="256" t="s">
        <v>133</v>
      </c>
      <c r="L518" s="261"/>
      <c r="M518" s="262" t="s">
        <v>1</v>
      </c>
      <c r="N518" s="263" t="s">
        <v>43</v>
      </c>
      <c r="O518" s="73"/>
      <c r="P518" s="205">
        <f>O518*H518</f>
        <v>0</v>
      </c>
      <c r="Q518" s="205">
        <v>0.0483</v>
      </c>
      <c r="R518" s="205">
        <f>Q518*H518</f>
        <v>14.72667</v>
      </c>
      <c r="S518" s="205">
        <v>0</v>
      </c>
      <c r="T518" s="206">
        <f>S518*H518</f>
        <v>0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207" t="s">
        <v>175</v>
      </c>
      <c r="AT518" s="207" t="s">
        <v>447</v>
      </c>
      <c r="AU518" s="207" t="s">
        <v>88</v>
      </c>
      <c r="AY518" s="19" t="s">
        <v>128</v>
      </c>
      <c r="BE518" s="208">
        <f>IF(N518="základní",J518,0)</f>
        <v>0</v>
      </c>
      <c r="BF518" s="208">
        <f>IF(N518="snížená",J518,0)</f>
        <v>0</v>
      </c>
      <c r="BG518" s="208">
        <f>IF(N518="zákl. přenesená",J518,0)</f>
        <v>0</v>
      </c>
      <c r="BH518" s="208">
        <f>IF(N518="sníž. přenesená",J518,0)</f>
        <v>0</v>
      </c>
      <c r="BI518" s="208">
        <f>IF(N518="nulová",J518,0)</f>
        <v>0</v>
      </c>
      <c r="BJ518" s="19" t="s">
        <v>86</v>
      </c>
      <c r="BK518" s="208">
        <f>ROUND(I518*H518,2)</f>
        <v>0</v>
      </c>
      <c r="BL518" s="19" t="s">
        <v>127</v>
      </c>
      <c r="BM518" s="207" t="s">
        <v>886</v>
      </c>
    </row>
    <row r="519" spans="2:51" s="12" customFormat="1" ht="10.2">
      <c r="B519" s="209"/>
      <c r="C519" s="210"/>
      <c r="D519" s="211" t="s">
        <v>136</v>
      </c>
      <c r="E519" s="212" t="s">
        <v>1</v>
      </c>
      <c r="F519" s="213" t="s">
        <v>887</v>
      </c>
      <c r="G519" s="210"/>
      <c r="H519" s="214">
        <v>304.9</v>
      </c>
      <c r="I519" s="215"/>
      <c r="J519" s="210"/>
      <c r="K519" s="210"/>
      <c r="L519" s="216"/>
      <c r="M519" s="217"/>
      <c r="N519" s="218"/>
      <c r="O519" s="218"/>
      <c r="P519" s="218"/>
      <c r="Q519" s="218"/>
      <c r="R519" s="218"/>
      <c r="S519" s="218"/>
      <c r="T519" s="219"/>
      <c r="AT519" s="220" t="s">
        <v>136</v>
      </c>
      <c r="AU519" s="220" t="s">
        <v>88</v>
      </c>
      <c r="AV519" s="12" t="s">
        <v>88</v>
      </c>
      <c r="AW519" s="12" t="s">
        <v>34</v>
      </c>
      <c r="AX519" s="12" t="s">
        <v>86</v>
      </c>
      <c r="AY519" s="220" t="s">
        <v>128</v>
      </c>
    </row>
    <row r="520" spans="1:65" s="2" customFormat="1" ht="21.75" customHeight="1">
      <c r="A520" s="36"/>
      <c r="B520" s="37"/>
      <c r="C520" s="196" t="s">
        <v>888</v>
      </c>
      <c r="D520" s="196" t="s">
        <v>129</v>
      </c>
      <c r="E520" s="197" t="s">
        <v>889</v>
      </c>
      <c r="F520" s="198" t="s">
        <v>890</v>
      </c>
      <c r="G520" s="199" t="s">
        <v>306</v>
      </c>
      <c r="H520" s="200">
        <v>351</v>
      </c>
      <c r="I520" s="201"/>
      <c r="J520" s="202">
        <f>ROUND(I520*H520,2)</f>
        <v>0</v>
      </c>
      <c r="K520" s="198" t="s">
        <v>133</v>
      </c>
      <c r="L520" s="41"/>
      <c r="M520" s="203" t="s">
        <v>1</v>
      </c>
      <c r="N520" s="204" t="s">
        <v>43</v>
      </c>
      <c r="O520" s="73"/>
      <c r="P520" s="205">
        <f>O520*H520</f>
        <v>0</v>
      </c>
      <c r="Q520" s="205">
        <v>0.1295</v>
      </c>
      <c r="R520" s="205">
        <f>Q520*H520</f>
        <v>45.4545</v>
      </c>
      <c r="S520" s="205">
        <v>0</v>
      </c>
      <c r="T520" s="206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207" t="s">
        <v>127</v>
      </c>
      <c r="AT520" s="207" t="s">
        <v>129</v>
      </c>
      <c r="AU520" s="207" t="s">
        <v>88</v>
      </c>
      <c r="AY520" s="19" t="s">
        <v>128</v>
      </c>
      <c r="BE520" s="208">
        <f>IF(N520="základní",J520,0)</f>
        <v>0</v>
      </c>
      <c r="BF520" s="208">
        <f>IF(N520="snížená",J520,0)</f>
        <v>0</v>
      </c>
      <c r="BG520" s="208">
        <f>IF(N520="zákl. přenesená",J520,0)</f>
        <v>0</v>
      </c>
      <c r="BH520" s="208">
        <f>IF(N520="sníž. přenesená",J520,0)</f>
        <v>0</v>
      </c>
      <c r="BI520" s="208">
        <f>IF(N520="nulová",J520,0)</f>
        <v>0</v>
      </c>
      <c r="BJ520" s="19" t="s">
        <v>86</v>
      </c>
      <c r="BK520" s="208">
        <f>ROUND(I520*H520,2)</f>
        <v>0</v>
      </c>
      <c r="BL520" s="19" t="s">
        <v>127</v>
      </c>
      <c r="BM520" s="207" t="s">
        <v>891</v>
      </c>
    </row>
    <row r="521" spans="2:51" s="12" customFormat="1" ht="10.2">
      <c r="B521" s="209"/>
      <c r="C521" s="210"/>
      <c r="D521" s="211" t="s">
        <v>136</v>
      </c>
      <c r="E521" s="212" t="s">
        <v>1</v>
      </c>
      <c r="F521" s="213" t="s">
        <v>892</v>
      </c>
      <c r="G521" s="210"/>
      <c r="H521" s="214">
        <v>276.5</v>
      </c>
      <c r="I521" s="215"/>
      <c r="J521" s="210"/>
      <c r="K521" s="210"/>
      <c r="L521" s="216"/>
      <c r="M521" s="217"/>
      <c r="N521" s="218"/>
      <c r="O521" s="218"/>
      <c r="P521" s="218"/>
      <c r="Q521" s="218"/>
      <c r="R521" s="218"/>
      <c r="S521" s="218"/>
      <c r="T521" s="219"/>
      <c r="AT521" s="220" t="s">
        <v>136</v>
      </c>
      <c r="AU521" s="220" t="s">
        <v>88</v>
      </c>
      <c r="AV521" s="12" t="s">
        <v>88</v>
      </c>
      <c r="AW521" s="12" t="s">
        <v>34</v>
      </c>
      <c r="AX521" s="12" t="s">
        <v>78</v>
      </c>
      <c r="AY521" s="220" t="s">
        <v>128</v>
      </c>
    </row>
    <row r="522" spans="2:51" s="12" customFormat="1" ht="10.2">
      <c r="B522" s="209"/>
      <c r="C522" s="210"/>
      <c r="D522" s="211" t="s">
        <v>136</v>
      </c>
      <c r="E522" s="212" t="s">
        <v>1</v>
      </c>
      <c r="F522" s="213" t="s">
        <v>893</v>
      </c>
      <c r="G522" s="210"/>
      <c r="H522" s="214">
        <v>74.5</v>
      </c>
      <c r="I522" s="215"/>
      <c r="J522" s="210"/>
      <c r="K522" s="210"/>
      <c r="L522" s="216"/>
      <c r="M522" s="217"/>
      <c r="N522" s="218"/>
      <c r="O522" s="218"/>
      <c r="P522" s="218"/>
      <c r="Q522" s="218"/>
      <c r="R522" s="218"/>
      <c r="S522" s="218"/>
      <c r="T522" s="219"/>
      <c r="AT522" s="220" t="s">
        <v>136</v>
      </c>
      <c r="AU522" s="220" t="s">
        <v>88</v>
      </c>
      <c r="AV522" s="12" t="s">
        <v>88</v>
      </c>
      <c r="AW522" s="12" t="s">
        <v>34</v>
      </c>
      <c r="AX522" s="12" t="s">
        <v>78</v>
      </c>
      <c r="AY522" s="220" t="s">
        <v>128</v>
      </c>
    </row>
    <row r="523" spans="2:51" s="15" customFormat="1" ht="10.2">
      <c r="B523" s="243"/>
      <c r="C523" s="244"/>
      <c r="D523" s="211" t="s">
        <v>136</v>
      </c>
      <c r="E523" s="245" t="s">
        <v>1</v>
      </c>
      <c r="F523" s="246" t="s">
        <v>230</v>
      </c>
      <c r="G523" s="244"/>
      <c r="H523" s="247">
        <v>351</v>
      </c>
      <c r="I523" s="248"/>
      <c r="J523" s="244"/>
      <c r="K523" s="244"/>
      <c r="L523" s="249"/>
      <c r="M523" s="250"/>
      <c r="N523" s="251"/>
      <c r="O523" s="251"/>
      <c r="P523" s="251"/>
      <c r="Q523" s="251"/>
      <c r="R523" s="251"/>
      <c r="S523" s="251"/>
      <c r="T523" s="252"/>
      <c r="AT523" s="253" t="s">
        <v>136</v>
      </c>
      <c r="AU523" s="253" t="s">
        <v>88</v>
      </c>
      <c r="AV523" s="15" t="s">
        <v>127</v>
      </c>
      <c r="AW523" s="15" t="s">
        <v>34</v>
      </c>
      <c r="AX523" s="15" t="s">
        <v>86</v>
      </c>
      <c r="AY523" s="253" t="s">
        <v>128</v>
      </c>
    </row>
    <row r="524" spans="1:65" s="2" customFormat="1" ht="16.5" customHeight="1">
      <c r="A524" s="36"/>
      <c r="B524" s="37"/>
      <c r="C524" s="254" t="s">
        <v>894</v>
      </c>
      <c r="D524" s="254" t="s">
        <v>447</v>
      </c>
      <c r="E524" s="255" t="s">
        <v>895</v>
      </c>
      <c r="F524" s="256" t="s">
        <v>896</v>
      </c>
      <c r="G524" s="257" t="s">
        <v>306</v>
      </c>
      <c r="H524" s="258">
        <v>276.5</v>
      </c>
      <c r="I524" s="259"/>
      <c r="J524" s="260">
        <f>ROUND(I524*H524,2)</f>
        <v>0</v>
      </c>
      <c r="K524" s="256" t="s">
        <v>226</v>
      </c>
      <c r="L524" s="261"/>
      <c r="M524" s="262" t="s">
        <v>1</v>
      </c>
      <c r="N524" s="263" t="s">
        <v>43</v>
      </c>
      <c r="O524" s="73"/>
      <c r="P524" s="205">
        <f>O524*H524</f>
        <v>0</v>
      </c>
      <c r="Q524" s="205">
        <v>0.058</v>
      </c>
      <c r="R524" s="205">
        <f>Q524*H524</f>
        <v>16.037000000000003</v>
      </c>
      <c r="S524" s="205">
        <v>0</v>
      </c>
      <c r="T524" s="206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207" t="s">
        <v>175</v>
      </c>
      <c r="AT524" s="207" t="s">
        <v>447</v>
      </c>
      <c r="AU524" s="207" t="s">
        <v>88</v>
      </c>
      <c r="AY524" s="19" t="s">
        <v>128</v>
      </c>
      <c r="BE524" s="208">
        <f>IF(N524="základní",J524,0)</f>
        <v>0</v>
      </c>
      <c r="BF524" s="208">
        <f>IF(N524="snížená",J524,0)</f>
        <v>0</v>
      </c>
      <c r="BG524" s="208">
        <f>IF(N524="zákl. přenesená",J524,0)</f>
        <v>0</v>
      </c>
      <c r="BH524" s="208">
        <f>IF(N524="sníž. přenesená",J524,0)</f>
        <v>0</v>
      </c>
      <c r="BI524" s="208">
        <f>IF(N524="nulová",J524,0)</f>
        <v>0</v>
      </c>
      <c r="BJ524" s="19" t="s">
        <v>86</v>
      </c>
      <c r="BK524" s="208">
        <f>ROUND(I524*H524,2)</f>
        <v>0</v>
      </c>
      <c r="BL524" s="19" t="s">
        <v>127</v>
      </c>
      <c r="BM524" s="207" t="s">
        <v>897</v>
      </c>
    </row>
    <row r="525" spans="2:51" s="12" customFormat="1" ht="10.2">
      <c r="B525" s="209"/>
      <c r="C525" s="210"/>
      <c r="D525" s="211" t="s">
        <v>136</v>
      </c>
      <c r="E525" s="212" t="s">
        <v>1</v>
      </c>
      <c r="F525" s="213" t="s">
        <v>898</v>
      </c>
      <c r="G525" s="210"/>
      <c r="H525" s="214">
        <v>276.5</v>
      </c>
      <c r="I525" s="215"/>
      <c r="J525" s="210"/>
      <c r="K525" s="210"/>
      <c r="L525" s="216"/>
      <c r="M525" s="217"/>
      <c r="N525" s="218"/>
      <c r="O525" s="218"/>
      <c r="P525" s="218"/>
      <c r="Q525" s="218"/>
      <c r="R525" s="218"/>
      <c r="S525" s="218"/>
      <c r="T525" s="219"/>
      <c r="AT525" s="220" t="s">
        <v>136</v>
      </c>
      <c r="AU525" s="220" t="s">
        <v>88</v>
      </c>
      <c r="AV525" s="12" t="s">
        <v>88</v>
      </c>
      <c r="AW525" s="12" t="s">
        <v>34</v>
      </c>
      <c r="AX525" s="12" t="s">
        <v>86</v>
      </c>
      <c r="AY525" s="220" t="s">
        <v>128</v>
      </c>
    </row>
    <row r="526" spans="1:65" s="2" customFormat="1" ht="16.5" customHeight="1">
      <c r="A526" s="36"/>
      <c r="B526" s="37"/>
      <c r="C526" s="254" t="s">
        <v>899</v>
      </c>
      <c r="D526" s="254" t="s">
        <v>447</v>
      </c>
      <c r="E526" s="255" t="s">
        <v>900</v>
      </c>
      <c r="F526" s="256" t="s">
        <v>901</v>
      </c>
      <c r="G526" s="257" t="s">
        <v>306</v>
      </c>
      <c r="H526" s="258">
        <v>74.5</v>
      </c>
      <c r="I526" s="259"/>
      <c r="J526" s="260">
        <f>ROUND(I526*H526,2)</f>
        <v>0</v>
      </c>
      <c r="K526" s="256" t="s">
        <v>133</v>
      </c>
      <c r="L526" s="261"/>
      <c r="M526" s="262" t="s">
        <v>1</v>
      </c>
      <c r="N526" s="263" t="s">
        <v>43</v>
      </c>
      <c r="O526" s="73"/>
      <c r="P526" s="205">
        <f>O526*H526</f>
        <v>0</v>
      </c>
      <c r="Q526" s="205">
        <v>0.045</v>
      </c>
      <c r="R526" s="205">
        <f>Q526*H526</f>
        <v>3.3525</v>
      </c>
      <c r="S526" s="205">
        <v>0</v>
      </c>
      <c r="T526" s="206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207" t="s">
        <v>175</v>
      </c>
      <c r="AT526" s="207" t="s">
        <v>447</v>
      </c>
      <c r="AU526" s="207" t="s">
        <v>88</v>
      </c>
      <c r="AY526" s="19" t="s">
        <v>128</v>
      </c>
      <c r="BE526" s="208">
        <f>IF(N526="základní",J526,0)</f>
        <v>0</v>
      </c>
      <c r="BF526" s="208">
        <f>IF(N526="snížená",J526,0)</f>
        <v>0</v>
      </c>
      <c r="BG526" s="208">
        <f>IF(N526="zákl. přenesená",J526,0)</f>
        <v>0</v>
      </c>
      <c r="BH526" s="208">
        <f>IF(N526="sníž. přenesená",J526,0)</f>
        <v>0</v>
      </c>
      <c r="BI526" s="208">
        <f>IF(N526="nulová",J526,0)</f>
        <v>0</v>
      </c>
      <c r="BJ526" s="19" t="s">
        <v>86</v>
      </c>
      <c r="BK526" s="208">
        <f>ROUND(I526*H526,2)</f>
        <v>0</v>
      </c>
      <c r="BL526" s="19" t="s">
        <v>127</v>
      </c>
      <c r="BM526" s="207" t="s">
        <v>902</v>
      </c>
    </row>
    <row r="527" spans="2:51" s="12" customFormat="1" ht="10.2">
      <c r="B527" s="209"/>
      <c r="C527" s="210"/>
      <c r="D527" s="211" t="s">
        <v>136</v>
      </c>
      <c r="E527" s="212" t="s">
        <v>1</v>
      </c>
      <c r="F527" s="213" t="s">
        <v>903</v>
      </c>
      <c r="G527" s="210"/>
      <c r="H527" s="214">
        <v>74.5</v>
      </c>
      <c r="I527" s="215"/>
      <c r="J527" s="210"/>
      <c r="K527" s="210"/>
      <c r="L527" s="216"/>
      <c r="M527" s="217"/>
      <c r="N527" s="218"/>
      <c r="O527" s="218"/>
      <c r="P527" s="218"/>
      <c r="Q527" s="218"/>
      <c r="R527" s="218"/>
      <c r="S527" s="218"/>
      <c r="T527" s="219"/>
      <c r="AT527" s="220" t="s">
        <v>136</v>
      </c>
      <c r="AU527" s="220" t="s">
        <v>88</v>
      </c>
      <c r="AV527" s="12" t="s">
        <v>88</v>
      </c>
      <c r="AW527" s="12" t="s">
        <v>34</v>
      </c>
      <c r="AX527" s="12" t="s">
        <v>86</v>
      </c>
      <c r="AY527" s="220" t="s">
        <v>128</v>
      </c>
    </row>
    <row r="528" spans="1:65" s="2" customFormat="1" ht="16.5" customHeight="1">
      <c r="A528" s="36"/>
      <c r="B528" s="37"/>
      <c r="C528" s="196" t="s">
        <v>904</v>
      </c>
      <c r="D528" s="196" t="s">
        <v>129</v>
      </c>
      <c r="E528" s="197" t="s">
        <v>905</v>
      </c>
      <c r="F528" s="198" t="s">
        <v>906</v>
      </c>
      <c r="G528" s="199" t="s">
        <v>306</v>
      </c>
      <c r="H528" s="200">
        <v>82.8</v>
      </c>
      <c r="I528" s="201"/>
      <c r="J528" s="202">
        <f>ROUND(I528*H528,2)</f>
        <v>0</v>
      </c>
      <c r="K528" s="198" t="s">
        <v>133</v>
      </c>
      <c r="L528" s="41"/>
      <c r="M528" s="203" t="s">
        <v>1</v>
      </c>
      <c r="N528" s="204" t="s">
        <v>43</v>
      </c>
      <c r="O528" s="73"/>
      <c r="P528" s="205">
        <f>O528*H528</f>
        <v>0</v>
      </c>
      <c r="Q528" s="205">
        <v>0</v>
      </c>
      <c r="R528" s="205">
        <f>Q528*H528</f>
        <v>0</v>
      </c>
      <c r="S528" s="205">
        <v>0</v>
      </c>
      <c r="T528" s="206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207" t="s">
        <v>127</v>
      </c>
      <c r="AT528" s="207" t="s">
        <v>129</v>
      </c>
      <c r="AU528" s="207" t="s">
        <v>88</v>
      </c>
      <c r="AY528" s="19" t="s">
        <v>128</v>
      </c>
      <c r="BE528" s="208">
        <f>IF(N528="základní",J528,0)</f>
        <v>0</v>
      </c>
      <c r="BF528" s="208">
        <f>IF(N528="snížená",J528,0)</f>
        <v>0</v>
      </c>
      <c r="BG528" s="208">
        <f>IF(N528="zákl. přenesená",J528,0)</f>
        <v>0</v>
      </c>
      <c r="BH528" s="208">
        <f>IF(N528="sníž. přenesená",J528,0)</f>
        <v>0</v>
      </c>
      <c r="BI528" s="208">
        <f>IF(N528="nulová",J528,0)</f>
        <v>0</v>
      </c>
      <c r="BJ528" s="19" t="s">
        <v>86</v>
      </c>
      <c r="BK528" s="208">
        <f>ROUND(I528*H528,2)</f>
        <v>0</v>
      </c>
      <c r="BL528" s="19" t="s">
        <v>127</v>
      </c>
      <c r="BM528" s="207" t="s">
        <v>907</v>
      </c>
    </row>
    <row r="529" spans="2:51" s="12" customFormat="1" ht="10.2">
      <c r="B529" s="209"/>
      <c r="C529" s="210"/>
      <c r="D529" s="211" t="s">
        <v>136</v>
      </c>
      <c r="E529" s="212" t="s">
        <v>1</v>
      </c>
      <c r="F529" s="213" t="s">
        <v>908</v>
      </c>
      <c r="G529" s="210"/>
      <c r="H529" s="214">
        <v>82.8</v>
      </c>
      <c r="I529" s="215"/>
      <c r="J529" s="210"/>
      <c r="K529" s="210"/>
      <c r="L529" s="216"/>
      <c r="M529" s="217"/>
      <c r="N529" s="218"/>
      <c r="O529" s="218"/>
      <c r="P529" s="218"/>
      <c r="Q529" s="218"/>
      <c r="R529" s="218"/>
      <c r="S529" s="218"/>
      <c r="T529" s="219"/>
      <c r="AT529" s="220" t="s">
        <v>136</v>
      </c>
      <c r="AU529" s="220" t="s">
        <v>88</v>
      </c>
      <c r="AV529" s="12" t="s">
        <v>88</v>
      </c>
      <c r="AW529" s="12" t="s">
        <v>34</v>
      </c>
      <c r="AX529" s="12" t="s">
        <v>86</v>
      </c>
      <c r="AY529" s="220" t="s">
        <v>128</v>
      </c>
    </row>
    <row r="530" spans="1:65" s="2" customFormat="1" ht="21.75" customHeight="1">
      <c r="A530" s="36"/>
      <c r="B530" s="37"/>
      <c r="C530" s="196" t="s">
        <v>909</v>
      </c>
      <c r="D530" s="196" t="s">
        <v>129</v>
      </c>
      <c r="E530" s="197" t="s">
        <v>910</v>
      </c>
      <c r="F530" s="198" t="s">
        <v>911</v>
      </c>
      <c r="G530" s="199" t="s">
        <v>306</v>
      </c>
      <c r="H530" s="200">
        <v>82.8</v>
      </c>
      <c r="I530" s="201"/>
      <c r="J530" s="202">
        <f>ROUND(I530*H530,2)</f>
        <v>0</v>
      </c>
      <c r="K530" s="198" t="s">
        <v>133</v>
      </c>
      <c r="L530" s="41"/>
      <c r="M530" s="203" t="s">
        <v>1</v>
      </c>
      <c r="N530" s="204" t="s">
        <v>43</v>
      </c>
      <c r="O530" s="73"/>
      <c r="P530" s="205">
        <f>O530*H530</f>
        <v>0</v>
      </c>
      <c r="Q530" s="205">
        <v>0.00028</v>
      </c>
      <c r="R530" s="205">
        <f>Q530*H530</f>
        <v>0.023183999999999996</v>
      </c>
      <c r="S530" s="205">
        <v>0</v>
      </c>
      <c r="T530" s="206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207" t="s">
        <v>127</v>
      </c>
      <c r="AT530" s="207" t="s">
        <v>129</v>
      </c>
      <c r="AU530" s="207" t="s">
        <v>88</v>
      </c>
      <c r="AY530" s="19" t="s">
        <v>128</v>
      </c>
      <c r="BE530" s="208">
        <f>IF(N530="základní",J530,0)</f>
        <v>0</v>
      </c>
      <c r="BF530" s="208">
        <f>IF(N530="snížená",J530,0)</f>
        <v>0</v>
      </c>
      <c r="BG530" s="208">
        <f>IF(N530="zákl. přenesená",J530,0)</f>
        <v>0</v>
      </c>
      <c r="BH530" s="208">
        <f>IF(N530="sníž. přenesená",J530,0)</f>
        <v>0</v>
      </c>
      <c r="BI530" s="208">
        <f>IF(N530="nulová",J530,0)</f>
        <v>0</v>
      </c>
      <c r="BJ530" s="19" t="s">
        <v>86</v>
      </c>
      <c r="BK530" s="208">
        <f>ROUND(I530*H530,2)</f>
        <v>0</v>
      </c>
      <c r="BL530" s="19" t="s">
        <v>127</v>
      </c>
      <c r="BM530" s="207" t="s">
        <v>912</v>
      </c>
    </row>
    <row r="531" spans="2:51" s="12" customFormat="1" ht="10.2">
      <c r="B531" s="209"/>
      <c r="C531" s="210"/>
      <c r="D531" s="211" t="s">
        <v>136</v>
      </c>
      <c r="E531" s="212" t="s">
        <v>1</v>
      </c>
      <c r="F531" s="213" t="s">
        <v>908</v>
      </c>
      <c r="G531" s="210"/>
      <c r="H531" s="214">
        <v>82.8</v>
      </c>
      <c r="I531" s="215"/>
      <c r="J531" s="210"/>
      <c r="K531" s="210"/>
      <c r="L531" s="216"/>
      <c r="M531" s="217"/>
      <c r="N531" s="218"/>
      <c r="O531" s="218"/>
      <c r="P531" s="218"/>
      <c r="Q531" s="218"/>
      <c r="R531" s="218"/>
      <c r="S531" s="218"/>
      <c r="T531" s="219"/>
      <c r="AT531" s="220" t="s">
        <v>136</v>
      </c>
      <c r="AU531" s="220" t="s">
        <v>88</v>
      </c>
      <c r="AV531" s="12" t="s">
        <v>88</v>
      </c>
      <c r="AW531" s="12" t="s">
        <v>34</v>
      </c>
      <c r="AX531" s="12" t="s">
        <v>86</v>
      </c>
      <c r="AY531" s="220" t="s">
        <v>128</v>
      </c>
    </row>
    <row r="532" spans="1:65" s="2" customFormat="1" ht="16.5" customHeight="1">
      <c r="A532" s="36"/>
      <c r="B532" s="37"/>
      <c r="C532" s="196" t="s">
        <v>913</v>
      </c>
      <c r="D532" s="196" t="s">
        <v>129</v>
      </c>
      <c r="E532" s="197" t="s">
        <v>914</v>
      </c>
      <c r="F532" s="198" t="s">
        <v>915</v>
      </c>
      <c r="G532" s="199" t="s">
        <v>220</v>
      </c>
      <c r="H532" s="200">
        <v>3094.248</v>
      </c>
      <c r="I532" s="201"/>
      <c r="J532" s="202">
        <f>ROUND(I532*H532,2)</f>
        <v>0</v>
      </c>
      <c r="K532" s="198" t="s">
        <v>133</v>
      </c>
      <c r="L532" s="41"/>
      <c r="M532" s="203" t="s">
        <v>1</v>
      </c>
      <c r="N532" s="204" t="s">
        <v>43</v>
      </c>
      <c r="O532" s="73"/>
      <c r="P532" s="205">
        <f>O532*H532</f>
        <v>0</v>
      </c>
      <c r="Q532" s="205">
        <v>0.00036</v>
      </c>
      <c r="R532" s="205">
        <f>Q532*H532</f>
        <v>1.11392928</v>
      </c>
      <c r="S532" s="205">
        <v>0</v>
      </c>
      <c r="T532" s="206">
        <f>S532*H532</f>
        <v>0</v>
      </c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R532" s="207" t="s">
        <v>127</v>
      </c>
      <c r="AT532" s="207" t="s">
        <v>129</v>
      </c>
      <c r="AU532" s="207" t="s">
        <v>88</v>
      </c>
      <c r="AY532" s="19" t="s">
        <v>128</v>
      </c>
      <c r="BE532" s="208">
        <f>IF(N532="základní",J532,0)</f>
        <v>0</v>
      </c>
      <c r="BF532" s="208">
        <f>IF(N532="snížená",J532,0)</f>
        <v>0</v>
      </c>
      <c r="BG532" s="208">
        <f>IF(N532="zákl. přenesená",J532,0)</f>
        <v>0</v>
      </c>
      <c r="BH532" s="208">
        <f>IF(N532="sníž. přenesená",J532,0)</f>
        <v>0</v>
      </c>
      <c r="BI532" s="208">
        <f>IF(N532="nulová",J532,0)</f>
        <v>0</v>
      </c>
      <c r="BJ532" s="19" t="s">
        <v>86</v>
      </c>
      <c r="BK532" s="208">
        <f>ROUND(I532*H532,2)</f>
        <v>0</v>
      </c>
      <c r="BL532" s="19" t="s">
        <v>127</v>
      </c>
      <c r="BM532" s="207" t="s">
        <v>916</v>
      </c>
    </row>
    <row r="533" spans="2:51" s="13" customFormat="1" ht="10.2">
      <c r="B533" s="221"/>
      <c r="C533" s="222"/>
      <c r="D533" s="211" t="s">
        <v>136</v>
      </c>
      <c r="E533" s="223" t="s">
        <v>1</v>
      </c>
      <c r="F533" s="224" t="s">
        <v>917</v>
      </c>
      <c r="G533" s="222"/>
      <c r="H533" s="223" t="s">
        <v>1</v>
      </c>
      <c r="I533" s="225"/>
      <c r="J533" s="222"/>
      <c r="K533" s="222"/>
      <c r="L533" s="226"/>
      <c r="M533" s="227"/>
      <c r="N533" s="228"/>
      <c r="O533" s="228"/>
      <c r="P533" s="228"/>
      <c r="Q533" s="228"/>
      <c r="R533" s="228"/>
      <c r="S533" s="228"/>
      <c r="T533" s="229"/>
      <c r="AT533" s="230" t="s">
        <v>136</v>
      </c>
      <c r="AU533" s="230" t="s">
        <v>88</v>
      </c>
      <c r="AV533" s="13" t="s">
        <v>86</v>
      </c>
      <c r="AW533" s="13" t="s">
        <v>34</v>
      </c>
      <c r="AX533" s="13" t="s">
        <v>78</v>
      </c>
      <c r="AY533" s="230" t="s">
        <v>128</v>
      </c>
    </row>
    <row r="534" spans="2:51" s="12" customFormat="1" ht="10.2">
      <c r="B534" s="209"/>
      <c r="C534" s="210"/>
      <c r="D534" s="211" t="s">
        <v>136</v>
      </c>
      <c r="E534" s="212" t="s">
        <v>1</v>
      </c>
      <c r="F534" s="213" t="s">
        <v>918</v>
      </c>
      <c r="G534" s="210"/>
      <c r="H534" s="214">
        <v>2690.65</v>
      </c>
      <c r="I534" s="215"/>
      <c r="J534" s="210"/>
      <c r="K534" s="210"/>
      <c r="L534" s="216"/>
      <c r="M534" s="217"/>
      <c r="N534" s="218"/>
      <c r="O534" s="218"/>
      <c r="P534" s="218"/>
      <c r="Q534" s="218"/>
      <c r="R534" s="218"/>
      <c r="S534" s="218"/>
      <c r="T534" s="219"/>
      <c r="AT534" s="220" t="s">
        <v>136</v>
      </c>
      <c r="AU534" s="220" t="s">
        <v>88</v>
      </c>
      <c r="AV534" s="12" t="s">
        <v>88</v>
      </c>
      <c r="AW534" s="12" t="s">
        <v>34</v>
      </c>
      <c r="AX534" s="12" t="s">
        <v>78</v>
      </c>
      <c r="AY534" s="220" t="s">
        <v>128</v>
      </c>
    </row>
    <row r="535" spans="2:51" s="12" customFormat="1" ht="10.2">
      <c r="B535" s="209"/>
      <c r="C535" s="210"/>
      <c r="D535" s="211" t="s">
        <v>136</v>
      </c>
      <c r="E535" s="212" t="s">
        <v>1</v>
      </c>
      <c r="F535" s="213" t="s">
        <v>919</v>
      </c>
      <c r="G535" s="210"/>
      <c r="H535" s="214">
        <v>403.598</v>
      </c>
      <c r="I535" s="215"/>
      <c r="J535" s="210"/>
      <c r="K535" s="210"/>
      <c r="L535" s="216"/>
      <c r="M535" s="217"/>
      <c r="N535" s="218"/>
      <c r="O535" s="218"/>
      <c r="P535" s="218"/>
      <c r="Q535" s="218"/>
      <c r="R535" s="218"/>
      <c r="S535" s="218"/>
      <c r="T535" s="219"/>
      <c r="AT535" s="220" t="s">
        <v>136</v>
      </c>
      <c r="AU535" s="220" t="s">
        <v>88</v>
      </c>
      <c r="AV535" s="12" t="s">
        <v>88</v>
      </c>
      <c r="AW535" s="12" t="s">
        <v>34</v>
      </c>
      <c r="AX535" s="12" t="s">
        <v>78</v>
      </c>
      <c r="AY535" s="220" t="s">
        <v>128</v>
      </c>
    </row>
    <row r="536" spans="2:51" s="15" customFormat="1" ht="10.2">
      <c r="B536" s="243"/>
      <c r="C536" s="244"/>
      <c r="D536" s="211" t="s">
        <v>136</v>
      </c>
      <c r="E536" s="245" t="s">
        <v>1</v>
      </c>
      <c r="F536" s="246" t="s">
        <v>230</v>
      </c>
      <c r="G536" s="244"/>
      <c r="H536" s="247">
        <v>3094.248</v>
      </c>
      <c r="I536" s="248"/>
      <c r="J536" s="244"/>
      <c r="K536" s="244"/>
      <c r="L536" s="249"/>
      <c r="M536" s="250"/>
      <c r="N536" s="251"/>
      <c r="O536" s="251"/>
      <c r="P536" s="251"/>
      <c r="Q536" s="251"/>
      <c r="R536" s="251"/>
      <c r="S536" s="251"/>
      <c r="T536" s="252"/>
      <c r="AT536" s="253" t="s">
        <v>136</v>
      </c>
      <c r="AU536" s="253" t="s">
        <v>88</v>
      </c>
      <c r="AV536" s="15" t="s">
        <v>127</v>
      </c>
      <c r="AW536" s="15" t="s">
        <v>34</v>
      </c>
      <c r="AX536" s="15" t="s">
        <v>86</v>
      </c>
      <c r="AY536" s="253" t="s">
        <v>128</v>
      </c>
    </row>
    <row r="537" spans="1:65" s="2" customFormat="1" ht="16.5" customHeight="1">
      <c r="A537" s="36"/>
      <c r="B537" s="37"/>
      <c r="C537" s="196" t="s">
        <v>920</v>
      </c>
      <c r="D537" s="196" t="s">
        <v>129</v>
      </c>
      <c r="E537" s="197" t="s">
        <v>921</v>
      </c>
      <c r="F537" s="198" t="s">
        <v>922</v>
      </c>
      <c r="G537" s="199" t="s">
        <v>306</v>
      </c>
      <c r="H537" s="200">
        <v>82.8</v>
      </c>
      <c r="I537" s="201"/>
      <c r="J537" s="202">
        <f>ROUND(I537*H537,2)</f>
        <v>0</v>
      </c>
      <c r="K537" s="198" t="s">
        <v>133</v>
      </c>
      <c r="L537" s="41"/>
      <c r="M537" s="203" t="s">
        <v>1</v>
      </c>
      <c r="N537" s="204" t="s">
        <v>43</v>
      </c>
      <c r="O537" s="73"/>
      <c r="P537" s="205">
        <f>O537*H537</f>
        <v>0</v>
      </c>
      <c r="Q537" s="205">
        <v>0</v>
      </c>
      <c r="R537" s="205">
        <f>Q537*H537</f>
        <v>0</v>
      </c>
      <c r="S537" s="205">
        <v>0</v>
      </c>
      <c r="T537" s="206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207" t="s">
        <v>127</v>
      </c>
      <c r="AT537" s="207" t="s">
        <v>129</v>
      </c>
      <c r="AU537" s="207" t="s">
        <v>88</v>
      </c>
      <c r="AY537" s="19" t="s">
        <v>128</v>
      </c>
      <c r="BE537" s="208">
        <f>IF(N537="základní",J537,0)</f>
        <v>0</v>
      </c>
      <c r="BF537" s="208">
        <f>IF(N537="snížená",J537,0)</f>
        <v>0</v>
      </c>
      <c r="BG537" s="208">
        <f>IF(N537="zákl. přenesená",J537,0)</f>
        <v>0</v>
      </c>
      <c r="BH537" s="208">
        <f>IF(N537="sníž. přenesená",J537,0)</f>
        <v>0</v>
      </c>
      <c r="BI537" s="208">
        <f>IF(N537="nulová",J537,0)</f>
        <v>0</v>
      </c>
      <c r="BJ537" s="19" t="s">
        <v>86</v>
      </c>
      <c r="BK537" s="208">
        <f>ROUND(I537*H537,2)</f>
        <v>0</v>
      </c>
      <c r="BL537" s="19" t="s">
        <v>127</v>
      </c>
      <c r="BM537" s="207" t="s">
        <v>923</v>
      </c>
    </row>
    <row r="538" spans="2:51" s="12" customFormat="1" ht="10.2">
      <c r="B538" s="209"/>
      <c r="C538" s="210"/>
      <c r="D538" s="211" t="s">
        <v>136</v>
      </c>
      <c r="E538" s="212" t="s">
        <v>1</v>
      </c>
      <c r="F538" s="213" t="s">
        <v>924</v>
      </c>
      <c r="G538" s="210"/>
      <c r="H538" s="214">
        <v>82.8</v>
      </c>
      <c r="I538" s="215"/>
      <c r="J538" s="210"/>
      <c r="K538" s="210"/>
      <c r="L538" s="216"/>
      <c r="M538" s="217"/>
      <c r="N538" s="218"/>
      <c r="O538" s="218"/>
      <c r="P538" s="218"/>
      <c r="Q538" s="218"/>
      <c r="R538" s="218"/>
      <c r="S538" s="218"/>
      <c r="T538" s="219"/>
      <c r="AT538" s="220" t="s">
        <v>136</v>
      </c>
      <c r="AU538" s="220" t="s">
        <v>88</v>
      </c>
      <c r="AV538" s="12" t="s">
        <v>88</v>
      </c>
      <c r="AW538" s="12" t="s">
        <v>34</v>
      </c>
      <c r="AX538" s="12" t="s">
        <v>86</v>
      </c>
      <c r="AY538" s="220" t="s">
        <v>128</v>
      </c>
    </row>
    <row r="539" spans="1:65" s="2" customFormat="1" ht="16.5" customHeight="1">
      <c r="A539" s="36"/>
      <c r="B539" s="37"/>
      <c r="C539" s="196" t="s">
        <v>925</v>
      </c>
      <c r="D539" s="196" t="s">
        <v>129</v>
      </c>
      <c r="E539" s="197" t="s">
        <v>926</v>
      </c>
      <c r="F539" s="198" t="s">
        <v>927</v>
      </c>
      <c r="G539" s="199" t="s">
        <v>306</v>
      </c>
      <c r="H539" s="200">
        <v>6.7</v>
      </c>
      <c r="I539" s="201"/>
      <c r="J539" s="202">
        <f>ROUND(I539*H539,2)</f>
        <v>0</v>
      </c>
      <c r="K539" s="198" t="s">
        <v>133</v>
      </c>
      <c r="L539" s="41"/>
      <c r="M539" s="203" t="s">
        <v>1</v>
      </c>
      <c r="N539" s="204" t="s">
        <v>43</v>
      </c>
      <c r="O539" s="73"/>
      <c r="P539" s="205">
        <f>O539*H539</f>
        <v>0</v>
      </c>
      <c r="Q539" s="205">
        <v>2E-05</v>
      </c>
      <c r="R539" s="205">
        <f>Q539*H539</f>
        <v>0.000134</v>
      </c>
      <c r="S539" s="205">
        <v>0</v>
      </c>
      <c r="T539" s="206">
        <f>S539*H539</f>
        <v>0</v>
      </c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R539" s="207" t="s">
        <v>127</v>
      </c>
      <c r="AT539" s="207" t="s">
        <v>129</v>
      </c>
      <c r="AU539" s="207" t="s">
        <v>88</v>
      </c>
      <c r="AY539" s="19" t="s">
        <v>128</v>
      </c>
      <c r="BE539" s="208">
        <f>IF(N539="základní",J539,0)</f>
        <v>0</v>
      </c>
      <c r="BF539" s="208">
        <f>IF(N539="snížená",J539,0)</f>
        <v>0</v>
      </c>
      <c r="BG539" s="208">
        <f>IF(N539="zákl. přenesená",J539,0)</f>
        <v>0</v>
      </c>
      <c r="BH539" s="208">
        <f>IF(N539="sníž. přenesená",J539,0)</f>
        <v>0</v>
      </c>
      <c r="BI539" s="208">
        <f>IF(N539="nulová",J539,0)</f>
        <v>0</v>
      </c>
      <c r="BJ539" s="19" t="s">
        <v>86</v>
      </c>
      <c r="BK539" s="208">
        <f>ROUND(I539*H539,2)</f>
        <v>0</v>
      </c>
      <c r="BL539" s="19" t="s">
        <v>127</v>
      </c>
      <c r="BM539" s="207" t="s">
        <v>928</v>
      </c>
    </row>
    <row r="540" spans="2:51" s="12" customFormat="1" ht="10.2">
      <c r="B540" s="209"/>
      <c r="C540" s="210"/>
      <c r="D540" s="211" t="s">
        <v>136</v>
      </c>
      <c r="E540" s="212" t="s">
        <v>1</v>
      </c>
      <c r="F540" s="213" t="s">
        <v>929</v>
      </c>
      <c r="G540" s="210"/>
      <c r="H540" s="214">
        <v>6.7</v>
      </c>
      <c r="I540" s="215"/>
      <c r="J540" s="210"/>
      <c r="K540" s="210"/>
      <c r="L540" s="216"/>
      <c r="M540" s="217"/>
      <c r="N540" s="218"/>
      <c r="O540" s="218"/>
      <c r="P540" s="218"/>
      <c r="Q540" s="218"/>
      <c r="R540" s="218"/>
      <c r="S540" s="218"/>
      <c r="T540" s="219"/>
      <c r="AT540" s="220" t="s">
        <v>136</v>
      </c>
      <c r="AU540" s="220" t="s">
        <v>88</v>
      </c>
      <c r="AV540" s="12" t="s">
        <v>88</v>
      </c>
      <c r="AW540" s="12" t="s">
        <v>34</v>
      </c>
      <c r="AX540" s="12" t="s">
        <v>86</v>
      </c>
      <c r="AY540" s="220" t="s">
        <v>128</v>
      </c>
    </row>
    <row r="541" spans="1:65" s="2" customFormat="1" ht="16.5" customHeight="1">
      <c r="A541" s="36"/>
      <c r="B541" s="37"/>
      <c r="C541" s="196" t="s">
        <v>930</v>
      </c>
      <c r="D541" s="196" t="s">
        <v>129</v>
      </c>
      <c r="E541" s="197" t="s">
        <v>931</v>
      </c>
      <c r="F541" s="198" t="s">
        <v>932</v>
      </c>
      <c r="G541" s="199" t="s">
        <v>306</v>
      </c>
      <c r="H541" s="200">
        <v>29.8</v>
      </c>
      <c r="I541" s="201"/>
      <c r="J541" s="202">
        <f>ROUND(I541*H541,2)</f>
        <v>0</v>
      </c>
      <c r="K541" s="198" t="s">
        <v>133</v>
      </c>
      <c r="L541" s="41"/>
      <c r="M541" s="203" t="s">
        <v>1</v>
      </c>
      <c r="N541" s="204" t="s">
        <v>43</v>
      </c>
      <c r="O541" s="73"/>
      <c r="P541" s="205">
        <f>O541*H541</f>
        <v>0</v>
      </c>
      <c r="Q541" s="205">
        <v>0.24896</v>
      </c>
      <c r="R541" s="205">
        <f>Q541*H541</f>
        <v>7.419008</v>
      </c>
      <c r="S541" s="205">
        <v>0</v>
      </c>
      <c r="T541" s="206">
        <f>S541*H541</f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207" t="s">
        <v>127</v>
      </c>
      <c r="AT541" s="207" t="s">
        <v>129</v>
      </c>
      <c r="AU541" s="207" t="s">
        <v>88</v>
      </c>
      <c r="AY541" s="19" t="s">
        <v>128</v>
      </c>
      <c r="BE541" s="208">
        <f>IF(N541="základní",J541,0)</f>
        <v>0</v>
      </c>
      <c r="BF541" s="208">
        <f>IF(N541="snížená",J541,0)</f>
        <v>0</v>
      </c>
      <c r="BG541" s="208">
        <f>IF(N541="zákl. přenesená",J541,0)</f>
        <v>0</v>
      </c>
      <c r="BH541" s="208">
        <f>IF(N541="sníž. přenesená",J541,0)</f>
        <v>0</v>
      </c>
      <c r="BI541" s="208">
        <f>IF(N541="nulová",J541,0)</f>
        <v>0</v>
      </c>
      <c r="BJ541" s="19" t="s">
        <v>86</v>
      </c>
      <c r="BK541" s="208">
        <f>ROUND(I541*H541,2)</f>
        <v>0</v>
      </c>
      <c r="BL541" s="19" t="s">
        <v>127</v>
      </c>
      <c r="BM541" s="207" t="s">
        <v>933</v>
      </c>
    </row>
    <row r="542" spans="2:51" s="13" customFormat="1" ht="10.2">
      <c r="B542" s="221"/>
      <c r="C542" s="222"/>
      <c r="D542" s="211" t="s">
        <v>136</v>
      </c>
      <c r="E542" s="223" t="s">
        <v>1</v>
      </c>
      <c r="F542" s="224" t="s">
        <v>934</v>
      </c>
      <c r="G542" s="222"/>
      <c r="H542" s="223" t="s">
        <v>1</v>
      </c>
      <c r="I542" s="225"/>
      <c r="J542" s="222"/>
      <c r="K542" s="222"/>
      <c r="L542" s="226"/>
      <c r="M542" s="227"/>
      <c r="N542" s="228"/>
      <c r="O542" s="228"/>
      <c r="P542" s="228"/>
      <c r="Q542" s="228"/>
      <c r="R542" s="228"/>
      <c r="S542" s="228"/>
      <c r="T542" s="229"/>
      <c r="AT542" s="230" t="s">
        <v>136</v>
      </c>
      <c r="AU542" s="230" t="s">
        <v>88</v>
      </c>
      <c r="AV542" s="13" t="s">
        <v>86</v>
      </c>
      <c r="AW542" s="13" t="s">
        <v>34</v>
      </c>
      <c r="AX542" s="13" t="s">
        <v>78</v>
      </c>
      <c r="AY542" s="230" t="s">
        <v>128</v>
      </c>
    </row>
    <row r="543" spans="2:51" s="13" customFormat="1" ht="10.2">
      <c r="B543" s="221"/>
      <c r="C543" s="222"/>
      <c r="D543" s="211" t="s">
        <v>136</v>
      </c>
      <c r="E543" s="223" t="s">
        <v>1</v>
      </c>
      <c r="F543" s="224" t="s">
        <v>935</v>
      </c>
      <c r="G543" s="222"/>
      <c r="H543" s="223" t="s">
        <v>1</v>
      </c>
      <c r="I543" s="225"/>
      <c r="J543" s="222"/>
      <c r="K543" s="222"/>
      <c r="L543" s="226"/>
      <c r="M543" s="227"/>
      <c r="N543" s="228"/>
      <c r="O543" s="228"/>
      <c r="P543" s="228"/>
      <c r="Q543" s="228"/>
      <c r="R543" s="228"/>
      <c r="S543" s="228"/>
      <c r="T543" s="229"/>
      <c r="AT543" s="230" t="s">
        <v>136</v>
      </c>
      <c r="AU543" s="230" t="s">
        <v>88</v>
      </c>
      <c r="AV543" s="13" t="s">
        <v>86</v>
      </c>
      <c r="AW543" s="13" t="s">
        <v>34</v>
      </c>
      <c r="AX543" s="13" t="s">
        <v>78</v>
      </c>
      <c r="AY543" s="230" t="s">
        <v>128</v>
      </c>
    </row>
    <row r="544" spans="2:51" s="12" customFormat="1" ht="10.2">
      <c r="B544" s="209"/>
      <c r="C544" s="210"/>
      <c r="D544" s="211" t="s">
        <v>136</v>
      </c>
      <c r="E544" s="212" t="s">
        <v>1</v>
      </c>
      <c r="F544" s="213" t="s">
        <v>936</v>
      </c>
      <c r="G544" s="210"/>
      <c r="H544" s="214">
        <v>29.8</v>
      </c>
      <c r="I544" s="215"/>
      <c r="J544" s="210"/>
      <c r="K544" s="210"/>
      <c r="L544" s="216"/>
      <c r="M544" s="217"/>
      <c r="N544" s="218"/>
      <c r="O544" s="218"/>
      <c r="P544" s="218"/>
      <c r="Q544" s="218"/>
      <c r="R544" s="218"/>
      <c r="S544" s="218"/>
      <c r="T544" s="219"/>
      <c r="AT544" s="220" t="s">
        <v>136</v>
      </c>
      <c r="AU544" s="220" t="s">
        <v>88</v>
      </c>
      <c r="AV544" s="12" t="s">
        <v>88</v>
      </c>
      <c r="AW544" s="12" t="s">
        <v>34</v>
      </c>
      <c r="AX544" s="12" t="s">
        <v>86</v>
      </c>
      <c r="AY544" s="220" t="s">
        <v>128</v>
      </c>
    </row>
    <row r="545" spans="1:65" s="2" customFormat="1" ht="16.5" customHeight="1">
      <c r="A545" s="36"/>
      <c r="B545" s="37"/>
      <c r="C545" s="196" t="s">
        <v>937</v>
      </c>
      <c r="D545" s="196" t="s">
        <v>129</v>
      </c>
      <c r="E545" s="197" t="s">
        <v>938</v>
      </c>
      <c r="F545" s="198" t="s">
        <v>939</v>
      </c>
      <c r="G545" s="199" t="s">
        <v>233</v>
      </c>
      <c r="H545" s="200">
        <v>7</v>
      </c>
      <c r="I545" s="201"/>
      <c r="J545" s="202">
        <f>ROUND(I545*H545,2)</f>
        <v>0</v>
      </c>
      <c r="K545" s="198" t="s">
        <v>133</v>
      </c>
      <c r="L545" s="41"/>
      <c r="M545" s="203" t="s">
        <v>1</v>
      </c>
      <c r="N545" s="204" t="s">
        <v>43</v>
      </c>
      <c r="O545" s="73"/>
      <c r="P545" s="205">
        <f>O545*H545</f>
        <v>0</v>
      </c>
      <c r="Q545" s="205">
        <v>0.19504</v>
      </c>
      <c r="R545" s="205">
        <f>Q545*H545</f>
        <v>1.3652799999999998</v>
      </c>
      <c r="S545" s="205">
        <v>0</v>
      </c>
      <c r="T545" s="206">
        <f>S545*H545</f>
        <v>0</v>
      </c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R545" s="207" t="s">
        <v>127</v>
      </c>
      <c r="AT545" s="207" t="s">
        <v>129</v>
      </c>
      <c r="AU545" s="207" t="s">
        <v>88</v>
      </c>
      <c r="AY545" s="19" t="s">
        <v>128</v>
      </c>
      <c r="BE545" s="208">
        <f>IF(N545="základní",J545,0)</f>
        <v>0</v>
      </c>
      <c r="BF545" s="208">
        <f>IF(N545="snížená",J545,0)</f>
        <v>0</v>
      </c>
      <c r="BG545" s="208">
        <f>IF(N545="zákl. přenesená",J545,0)</f>
        <v>0</v>
      </c>
      <c r="BH545" s="208">
        <f>IF(N545="sníž. přenesená",J545,0)</f>
        <v>0</v>
      </c>
      <c r="BI545" s="208">
        <f>IF(N545="nulová",J545,0)</f>
        <v>0</v>
      </c>
      <c r="BJ545" s="19" t="s">
        <v>86</v>
      </c>
      <c r="BK545" s="208">
        <f>ROUND(I545*H545,2)</f>
        <v>0</v>
      </c>
      <c r="BL545" s="19" t="s">
        <v>127</v>
      </c>
      <c r="BM545" s="207" t="s">
        <v>940</v>
      </c>
    </row>
    <row r="546" spans="2:51" s="12" customFormat="1" ht="10.2">
      <c r="B546" s="209"/>
      <c r="C546" s="210"/>
      <c r="D546" s="211" t="s">
        <v>136</v>
      </c>
      <c r="E546" s="212" t="s">
        <v>1</v>
      </c>
      <c r="F546" s="213" t="s">
        <v>941</v>
      </c>
      <c r="G546" s="210"/>
      <c r="H546" s="214">
        <v>7</v>
      </c>
      <c r="I546" s="215"/>
      <c r="J546" s="210"/>
      <c r="K546" s="210"/>
      <c r="L546" s="216"/>
      <c r="M546" s="217"/>
      <c r="N546" s="218"/>
      <c r="O546" s="218"/>
      <c r="P546" s="218"/>
      <c r="Q546" s="218"/>
      <c r="R546" s="218"/>
      <c r="S546" s="218"/>
      <c r="T546" s="219"/>
      <c r="AT546" s="220" t="s">
        <v>136</v>
      </c>
      <c r="AU546" s="220" t="s">
        <v>88</v>
      </c>
      <c r="AV546" s="12" t="s">
        <v>88</v>
      </c>
      <c r="AW546" s="12" t="s">
        <v>34</v>
      </c>
      <c r="AX546" s="12" t="s">
        <v>86</v>
      </c>
      <c r="AY546" s="220" t="s">
        <v>128</v>
      </c>
    </row>
    <row r="547" spans="1:65" s="2" customFormat="1" ht="21.75" customHeight="1">
      <c r="A547" s="36"/>
      <c r="B547" s="37"/>
      <c r="C547" s="196" t="s">
        <v>942</v>
      </c>
      <c r="D547" s="196" t="s">
        <v>129</v>
      </c>
      <c r="E547" s="197" t="s">
        <v>943</v>
      </c>
      <c r="F547" s="198" t="s">
        <v>944</v>
      </c>
      <c r="G547" s="199" t="s">
        <v>233</v>
      </c>
      <c r="H547" s="200">
        <v>4</v>
      </c>
      <c r="I547" s="201"/>
      <c r="J547" s="202">
        <f>ROUND(I547*H547,2)</f>
        <v>0</v>
      </c>
      <c r="K547" s="198" t="s">
        <v>133</v>
      </c>
      <c r="L547" s="41"/>
      <c r="M547" s="203" t="s">
        <v>1</v>
      </c>
      <c r="N547" s="204" t="s">
        <v>43</v>
      </c>
      <c r="O547" s="73"/>
      <c r="P547" s="205">
        <f>O547*H547</f>
        <v>0</v>
      </c>
      <c r="Q547" s="205">
        <v>0</v>
      </c>
      <c r="R547" s="205">
        <f>Q547*H547</f>
        <v>0</v>
      </c>
      <c r="S547" s="205">
        <v>0.082</v>
      </c>
      <c r="T547" s="206">
        <f>S547*H547</f>
        <v>0.328</v>
      </c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R547" s="207" t="s">
        <v>127</v>
      </c>
      <c r="AT547" s="207" t="s">
        <v>129</v>
      </c>
      <c r="AU547" s="207" t="s">
        <v>88</v>
      </c>
      <c r="AY547" s="19" t="s">
        <v>128</v>
      </c>
      <c r="BE547" s="208">
        <f>IF(N547="základní",J547,0)</f>
        <v>0</v>
      </c>
      <c r="BF547" s="208">
        <f>IF(N547="snížená",J547,0)</f>
        <v>0</v>
      </c>
      <c r="BG547" s="208">
        <f>IF(N547="zákl. přenesená",J547,0)</f>
        <v>0</v>
      </c>
      <c r="BH547" s="208">
        <f>IF(N547="sníž. přenesená",J547,0)</f>
        <v>0</v>
      </c>
      <c r="BI547" s="208">
        <f>IF(N547="nulová",J547,0)</f>
        <v>0</v>
      </c>
      <c r="BJ547" s="19" t="s">
        <v>86</v>
      </c>
      <c r="BK547" s="208">
        <f>ROUND(I547*H547,2)</f>
        <v>0</v>
      </c>
      <c r="BL547" s="19" t="s">
        <v>127</v>
      </c>
      <c r="BM547" s="207" t="s">
        <v>945</v>
      </c>
    </row>
    <row r="548" spans="2:51" s="12" customFormat="1" ht="10.2">
      <c r="B548" s="209"/>
      <c r="C548" s="210"/>
      <c r="D548" s="211" t="s">
        <v>136</v>
      </c>
      <c r="E548" s="212" t="s">
        <v>1</v>
      </c>
      <c r="F548" s="213" t="s">
        <v>946</v>
      </c>
      <c r="G548" s="210"/>
      <c r="H548" s="214">
        <v>2</v>
      </c>
      <c r="I548" s="215"/>
      <c r="J548" s="210"/>
      <c r="K548" s="210"/>
      <c r="L548" s="216"/>
      <c r="M548" s="217"/>
      <c r="N548" s="218"/>
      <c r="O548" s="218"/>
      <c r="P548" s="218"/>
      <c r="Q548" s="218"/>
      <c r="R548" s="218"/>
      <c r="S548" s="218"/>
      <c r="T548" s="219"/>
      <c r="AT548" s="220" t="s">
        <v>136</v>
      </c>
      <c r="AU548" s="220" t="s">
        <v>88</v>
      </c>
      <c r="AV548" s="12" t="s">
        <v>88</v>
      </c>
      <c r="AW548" s="12" t="s">
        <v>34</v>
      </c>
      <c r="AX548" s="12" t="s">
        <v>78</v>
      </c>
      <c r="AY548" s="220" t="s">
        <v>128</v>
      </c>
    </row>
    <row r="549" spans="2:51" s="12" customFormat="1" ht="10.2">
      <c r="B549" s="209"/>
      <c r="C549" s="210"/>
      <c r="D549" s="211" t="s">
        <v>136</v>
      </c>
      <c r="E549" s="212" t="s">
        <v>1</v>
      </c>
      <c r="F549" s="213" t="s">
        <v>947</v>
      </c>
      <c r="G549" s="210"/>
      <c r="H549" s="214">
        <v>2</v>
      </c>
      <c r="I549" s="215"/>
      <c r="J549" s="210"/>
      <c r="K549" s="210"/>
      <c r="L549" s="216"/>
      <c r="M549" s="217"/>
      <c r="N549" s="218"/>
      <c r="O549" s="218"/>
      <c r="P549" s="218"/>
      <c r="Q549" s="218"/>
      <c r="R549" s="218"/>
      <c r="S549" s="218"/>
      <c r="T549" s="219"/>
      <c r="AT549" s="220" t="s">
        <v>136</v>
      </c>
      <c r="AU549" s="220" t="s">
        <v>88</v>
      </c>
      <c r="AV549" s="12" t="s">
        <v>88</v>
      </c>
      <c r="AW549" s="12" t="s">
        <v>34</v>
      </c>
      <c r="AX549" s="12" t="s">
        <v>78</v>
      </c>
      <c r="AY549" s="220" t="s">
        <v>128</v>
      </c>
    </row>
    <row r="550" spans="2:51" s="15" customFormat="1" ht="10.2">
      <c r="B550" s="243"/>
      <c r="C550" s="244"/>
      <c r="D550" s="211" t="s">
        <v>136</v>
      </c>
      <c r="E550" s="245" t="s">
        <v>1</v>
      </c>
      <c r="F550" s="246" t="s">
        <v>230</v>
      </c>
      <c r="G550" s="244"/>
      <c r="H550" s="247">
        <v>4</v>
      </c>
      <c r="I550" s="248"/>
      <c r="J550" s="244"/>
      <c r="K550" s="244"/>
      <c r="L550" s="249"/>
      <c r="M550" s="250"/>
      <c r="N550" s="251"/>
      <c r="O550" s="251"/>
      <c r="P550" s="251"/>
      <c r="Q550" s="251"/>
      <c r="R550" s="251"/>
      <c r="S550" s="251"/>
      <c r="T550" s="252"/>
      <c r="AT550" s="253" t="s">
        <v>136</v>
      </c>
      <c r="AU550" s="253" t="s">
        <v>88</v>
      </c>
      <c r="AV550" s="15" t="s">
        <v>127</v>
      </c>
      <c r="AW550" s="15" t="s">
        <v>34</v>
      </c>
      <c r="AX550" s="15" t="s">
        <v>86</v>
      </c>
      <c r="AY550" s="253" t="s">
        <v>128</v>
      </c>
    </row>
    <row r="551" spans="1:65" s="2" customFormat="1" ht="21.75" customHeight="1">
      <c r="A551" s="36"/>
      <c r="B551" s="37"/>
      <c r="C551" s="196" t="s">
        <v>948</v>
      </c>
      <c r="D551" s="196" t="s">
        <v>129</v>
      </c>
      <c r="E551" s="197" t="s">
        <v>949</v>
      </c>
      <c r="F551" s="198" t="s">
        <v>950</v>
      </c>
      <c r="G551" s="199" t="s">
        <v>233</v>
      </c>
      <c r="H551" s="200">
        <v>5</v>
      </c>
      <c r="I551" s="201"/>
      <c r="J551" s="202">
        <f>ROUND(I551*H551,2)</f>
        <v>0</v>
      </c>
      <c r="K551" s="198" t="s">
        <v>133</v>
      </c>
      <c r="L551" s="41"/>
      <c r="M551" s="203" t="s">
        <v>1</v>
      </c>
      <c r="N551" s="204" t="s">
        <v>43</v>
      </c>
      <c r="O551" s="73"/>
      <c r="P551" s="205">
        <f>O551*H551</f>
        <v>0</v>
      </c>
      <c r="Q551" s="205">
        <v>0</v>
      </c>
      <c r="R551" s="205">
        <f>Q551*H551</f>
        <v>0</v>
      </c>
      <c r="S551" s="205">
        <v>0.004</v>
      </c>
      <c r="T551" s="206">
        <f>S551*H551</f>
        <v>0.02</v>
      </c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R551" s="207" t="s">
        <v>127</v>
      </c>
      <c r="AT551" s="207" t="s">
        <v>129</v>
      </c>
      <c r="AU551" s="207" t="s">
        <v>88</v>
      </c>
      <c r="AY551" s="19" t="s">
        <v>128</v>
      </c>
      <c r="BE551" s="208">
        <f>IF(N551="základní",J551,0)</f>
        <v>0</v>
      </c>
      <c r="BF551" s="208">
        <f>IF(N551="snížená",J551,0)</f>
        <v>0</v>
      </c>
      <c r="BG551" s="208">
        <f>IF(N551="zákl. přenesená",J551,0)</f>
        <v>0</v>
      </c>
      <c r="BH551" s="208">
        <f>IF(N551="sníž. přenesená",J551,0)</f>
        <v>0</v>
      </c>
      <c r="BI551" s="208">
        <f>IF(N551="nulová",J551,0)</f>
        <v>0</v>
      </c>
      <c r="BJ551" s="19" t="s">
        <v>86</v>
      </c>
      <c r="BK551" s="208">
        <f>ROUND(I551*H551,2)</f>
        <v>0</v>
      </c>
      <c r="BL551" s="19" t="s">
        <v>127</v>
      </c>
      <c r="BM551" s="207" t="s">
        <v>951</v>
      </c>
    </row>
    <row r="552" spans="2:51" s="12" customFormat="1" ht="10.2">
      <c r="B552" s="209"/>
      <c r="C552" s="210"/>
      <c r="D552" s="211" t="s">
        <v>136</v>
      </c>
      <c r="E552" s="212" t="s">
        <v>1</v>
      </c>
      <c r="F552" s="213" t="s">
        <v>952</v>
      </c>
      <c r="G552" s="210"/>
      <c r="H552" s="214">
        <v>1</v>
      </c>
      <c r="I552" s="215"/>
      <c r="J552" s="210"/>
      <c r="K552" s="210"/>
      <c r="L552" s="216"/>
      <c r="M552" s="217"/>
      <c r="N552" s="218"/>
      <c r="O552" s="218"/>
      <c r="P552" s="218"/>
      <c r="Q552" s="218"/>
      <c r="R552" s="218"/>
      <c r="S552" s="218"/>
      <c r="T552" s="219"/>
      <c r="AT552" s="220" t="s">
        <v>136</v>
      </c>
      <c r="AU552" s="220" t="s">
        <v>88</v>
      </c>
      <c r="AV552" s="12" t="s">
        <v>88</v>
      </c>
      <c r="AW552" s="12" t="s">
        <v>34</v>
      </c>
      <c r="AX552" s="12" t="s">
        <v>78</v>
      </c>
      <c r="AY552" s="220" t="s">
        <v>128</v>
      </c>
    </row>
    <row r="553" spans="2:51" s="12" customFormat="1" ht="10.2">
      <c r="B553" s="209"/>
      <c r="C553" s="210"/>
      <c r="D553" s="211" t="s">
        <v>136</v>
      </c>
      <c r="E553" s="212" t="s">
        <v>1</v>
      </c>
      <c r="F553" s="213" t="s">
        <v>953</v>
      </c>
      <c r="G553" s="210"/>
      <c r="H553" s="214">
        <v>4</v>
      </c>
      <c r="I553" s="215"/>
      <c r="J553" s="210"/>
      <c r="K553" s="210"/>
      <c r="L553" s="216"/>
      <c r="M553" s="217"/>
      <c r="N553" s="218"/>
      <c r="O553" s="218"/>
      <c r="P553" s="218"/>
      <c r="Q553" s="218"/>
      <c r="R553" s="218"/>
      <c r="S553" s="218"/>
      <c r="T553" s="219"/>
      <c r="AT553" s="220" t="s">
        <v>136</v>
      </c>
      <c r="AU553" s="220" t="s">
        <v>88</v>
      </c>
      <c r="AV553" s="12" t="s">
        <v>88</v>
      </c>
      <c r="AW553" s="12" t="s">
        <v>34</v>
      </c>
      <c r="AX553" s="12" t="s">
        <v>78</v>
      </c>
      <c r="AY553" s="220" t="s">
        <v>128</v>
      </c>
    </row>
    <row r="554" spans="2:51" s="15" customFormat="1" ht="10.2">
      <c r="B554" s="243"/>
      <c r="C554" s="244"/>
      <c r="D554" s="211" t="s">
        <v>136</v>
      </c>
      <c r="E554" s="245" t="s">
        <v>1</v>
      </c>
      <c r="F554" s="246" t="s">
        <v>230</v>
      </c>
      <c r="G554" s="244"/>
      <c r="H554" s="247">
        <v>5</v>
      </c>
      <c r="I554" s="248"/>
      <c r="J554" s="244"/>
      <c r="K554" s="244"/>
      <c r="L554" s="249"/>
      <c r="M554" s="250"/>
      <c r="N554" s="251"/>
      <c r="O554" s="251"/>
      <c r="P554" s="251"/>
      <c r="Q554" s="251"/>
      <c r="R554" s="251"/>
      <c r="S554" s="251"/>
      <c r="T554" s="252"/>
      <c r="AT554" s="253" t="s">
        <v>136</v>
      </c>
      <c r="AU554" s="253" t="s">
        <v>88</v>
      </c>
      <c r="AV554" s="15" t="s">
        <v>127</v>
      </c>
      <c r="AW554" s="15" t="s">
        <v>34</v>
      </c>
      <c r="AX554" s="15" t="s">
        <v>86</v>
      </c>
      <c r="AY554" s="253" t="s">
        <v>128</v>
      </c>
    </row>
    <row r="555" spans="1:65" s="2" customFormat="1" ht="33" customHeight="1">
      <c r="A555" s="36"/>
      <c r="B555" s="37"/>
      <c r="C555" s="196" t="s">
        <v>954</v>
      </c>
      <c r="D555" s="196" t="s">
        <v>129</v>
      </c>
      <c r="E555" s="197" t="s">
        <v>955</v>
      </c>
      <c r="F555" s="198" t="s">
        <v>956</v>
      </c>
      <c r="G555" s="199" t="s">
        <v>306</v>
      </c>
      <c r="H555" s="200">
        <v>2</v>
      </c>
      <c r="I555" s="201"/>
      <c r="J555" s="202">
        <f>ROUND(I555*H555,2)</f>
        <v>0</v>
      </c>
      <c r="K555" s="198" t="s">
        <v>133</v>
      </c>
      <c r="L555" s="41"/>
      <c r="M555" s="203" t="s">
        <v>1</v>
      </c>
      <c r="N555" s="204" t="s">
        <v>43</v>
      </c>
      <c r="O555" s="73"/>
      <c r="P555" s="205">
        <f>O555*H555</f>
        <v>0</v>
      </c>
      <c r="Q555" s="205">
        <v>0</v>
      </c>
      <c r="R555" s="205">
        <f>Q555*H555</f>
        <v>0</v>
      </c>
      <c r="S555" s="205">
        <v>0.35</v>
      </c>
      <c r="T555" s="206">
        <f>S555*H555</f>
        <v>0.7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207" t="s">
        <v>127</v>
      </c>
      <c r="AT555" s="207" t="s">
        <v>129</v>
      </c>
      <c r="AU555" s="207" t="s">
        <v>88</v>
      </c>
      <c r="AY555" s="19" t="s">
        <v>128</v>
      </c>
      <c r="BE555" s="208">
        <f>IF(N555="základní",J555,0)</f>
        <v>0</v>
      </c>
      <c r="BF555" s="208">
        <f>IF(N555="snížená",J555,0)</f>
        <v>0</v>
      </c>
      <c r="BG555" s="208">
        <f>IF(N555="zákl. přenesená",J555,0)</f>
        <v>0</v>
      </c>
      <c r="BH555" s="208">
        <f>IF(N555="sníž. přenesená",J555,0)</f>
        <v>0</v>
      </c>
      <c r="BI555" s="208">
        <f>IF(N555="nulová",J555,0)</f>
        <v>0</v>
      </c>
      <c r="BJ555" s="19" t="s">
        <v>86</v>
      </c>
      <c r="BK555" s="208">
        <f>ROUND(I555*H555,2)</f>
        <v>0</v>
      </c>
      <c r="BL555" s="19" t="s">
        <v>127</v>
      </c>
      <c r="BM555" s="207" t="s">
        <v>957</v>
      </c>
    </row>
    <row r="556" spans="2:51" s="12" customFormat="1" ht="10.2">
      <c r="B556" s="209"/>
      <c r="C556" s="210"/>
      <c r="D556" s="211" t="s">
        <v>136</v>
      </c>
      <c r="E556" s="212" t="s">
        <v>1</v>
      </c>
      <c r="F556" s="213" t="s">
        <v>958</v>
      </c>
      <c r="G556" s="210"/>
      <c r="H556" s="214">
        <v>2</v>
      </c>
      <c r="I556" s="215"/>
      <c r="J556" s="210"/>
      <c r="K556" s="210"/>
      <c r="L556" s="216"/>
      <c r="M556" s="217"/>
      <c r="N556" s="218"/>
      <c r="O556" s="218"/>
      <c r="P556" s="218"/>
      <c r="Q556" s="218"/>
      <c r="R556" s="218"/>
      <c r="S556" s="218"/>
      <c r="T556" s="219"/>
      <c r="AT556" s="220" t="s">
        <v>136</v>
      </c>
      <c r="AU556" s="220" t="s">
        <v>88</v>
      </c>
      <c r="AV556" s="12" t="s">
        <v>88</v>
      </c>
      <c r="AW556" s="12" t="s">
        <v>34</v>
      </c>
      <c r="AX556" s="12" t="s">
        <v>86</v>
      </c>
      <c r="AY556" s="220" t="s">
        <v>128</v>
      </c>
    </row>
    <row r="557" spans="1:65" s="2" customFormat="1" ht="21.75" customHeight="1">
      <c r="A557" s="36"/>
      <c r="B557" s="37"/>
      <c r="C557" s="196" t="s">
        <v>959</v>
      </c>
      <c r="D557" s="196" t="s">
        <v>129</v>
      </c>
      <c r="E557" s="197" t="s">
        <v>960</v>
      </c>
      <c r="F557" s="198" t="s">
        <v>961</v>
      </c>
      <c r="G557" s="199" t="s">
        <v>306</v>
      </c>
      <c r="H557" s="200">
        <v>33</v>
      </c>
      <c r="I557" s="201"/>
      <c r="J557" s="202">
        <f>ROUND(I557*H557,2)</f>
        <v>0</v>
      </c>
      <c r="K557" s="198" t="s">
        <v>133</v>
      </c>
      <c r="L557" s="41"/>
      <c r="M557" s="203" t="s">
        <v>1</v>
      </c>
      <c r="N557" s="204" t="s">
        <v>43</v>
      </c>
      <c r="O557" s="73"/>
      <c r="P557" s="205">
        <f>O557*H557</f>
        <v>0</v>
      </c>
      <c r="Q557" s="205">
        <v>0</v>
      </c>
      <c r="R557" s="205">
        <f>Q557*H557</f>
        <v>0</v>
      </c>
      <c r="S557" s="205">
        <v>0.35</v>
      </c>
      <c r="T557" s="206">
        <f>S557*H557</f>
        <v>11.549999999999999</v>
      </c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R557" s="207" t="s">
        <v>127</v>
      </c>
      <c r="AT557" s="207" t="s">
        <v>129</v>
      </c>
      <c r="AU557" s="207" t="s">
        <v>88</v>
      </c>
      <c r="AY557" s="19" t="s">
        <v>128</v>
      </c>
      <c r="BE557" s="208">
        <f>IF(N557="základní",J557,0)</f>
        <v>0</v>
      </c>
      <c r="BF557" s="208">
        <f>IF(N557="snížená",J557,0)</f>
        <v>0</v>
      </c>
      <c r="BG557" s="208">
        <f>IF(N557="zákl. přenesená",J557,0)</f>
        <v>0</v>
      </c>
      <c r="BH557" s="208">
        <f>IF(N557="sníž. přenesená",J557,0)</f>
        <v>0</v>
      </c>
      <c r="BI557" s="208">
        <f>IF(N557="nulová",J557,0)</f>
        <v>0</v>
      </c>
      <c r="BJ557" s="19" t="s">
        <v>86</v>
      </c>
      <c r="BK557" s="208">
        <f>ROUND(I557*H557,2)</f>
        <v>0</v>
      </c>
      <c r="BL557" s="19" t="s">
        <v>127</v>
      </c>
      <c r="BM557" s="207" t="s">
        <v>962</v>
      </c>
    </row>
    <row r="558" spans="2:51" s="12" customFormat="1" ht="10.2">
      <c r="B558" s="209"/>
      <c r="C558" s="210"/>
      <c r="D558" s="211" t="s">
        <v>136</v>
      </c>
      <c r="E558" s="212" t="s">
        <v>1</v>
      </c>
      <c r="F558" s="213" t="s">
        <v>963</v>
      </c>
      <c r="G558" s="210"/>
      <c r="H558" s="214">
        <v>33</v>
      </c>
      <c r="I558" s="215"/>
      <c r="J558" s="210"/>
      <c r="K558" s="210"/>
      <c r="L558" s="216"/>
      <c r="M558" s="217"/>
      <c r="N558" s="218"/>
      <c r="O558" s="218"/>
      <c r="P558" s="218"/>
      <c r="Q558" s="218"/>
      <c r="R558" s="218"/>
      <c r="S558" s="218"/>
      <c r="T558" s="219"/>
      <c r="AT558" s="220" t="s">
        <v>136</v>
      </c>
      <c r="AU558" s="220" t="s">
        <v>88</v>
      </c>
      <c r="AV558" s="12" t="s">
        <v>88</v>
      </c>
      <c r="AW558" s="12" t="s">
        <v>34</v>
      </c>
      <c r="AX558" s="12" t="s">
        <v>86</v>
      </c>
      <c r="AY558" s="220" t="s">
        <v>128</v>
      </c>
    </row>
    <row r="559" spans="1:65" s="2" customFormat="1" ht="21.75" customHeight="1">
      <c r="A559" s="36"/>
      <c r="B559" s="37"/>
      <c r="C559" s="196" t="s">
        <v>964</v>
      </c>
      <c r="D559" s="196" t="s">
        <v>129</v>
      </c>
      <c r="E559" s="197" t="s">
        <v>965</v>
      </c>
      <c r="F559" s="198" t="s">
        <v>966</v>
      </c>
      <c r="G559" s="199" t="s">
        <v>220</v>
      </c>
      <c r="H559" s="200">
        <v>143.5</v>
      </c>
      <c r="I559" s="201"/>
      <c r="J559" s="202">
        <f>ROUND(I559*H559,2)</f>
        <v>0</v>
      </c>
      <c r="K559" s="198" t="s">
        <v>133</v>
      </c>
      <c r="L559" s="41"/>
      <c r="M559" s="203" t="s">
        <v>1</v>
      </c>
      <c r="N559" s="204" t="s">
        <v>43</v>
      </c>
      <c r="O559" s="73"/>
      <c r="P559" s="205">
        <f>O559*H559</f>
        <v>0</v>
      </c>
      <c r="Q559" s="205">
        <v>0</v>
      </c>
      <c r="R559" s="205">
        <f>Q559*H559</f>
        <v>0</v>
      </c>
      <c r="S559" s="205">
        <v>0</v>
      </c>
      <c r="T559" s="206">
        <f>S559*H559</f>
        <v>0</v>
      </c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R559" s="207" t="s">
        <v>127</v>
      </c>
      <c r="AT559" s="207" t="s">
        <v>129</v>
      </c>
      <c r="AU559" s="207" t="s">
        <v>88</v>
      </c>
      <c r="AY559" s="19" t="s">
        <v>128</v>
      </c>
      <c r="BE559" s="208">
        <f>IF(N559="základní",J559,0)</f>
        <v>0</v>
      </c>
      <c r="BF559" s="208">
        <f>IF(N559="snížená",J559,0)</f>
        <v>0</v>
      </c>
      <c r="BG559" s="208">
        <f>IF(N559="zákl. přenesená",J559,0)</f>
        <v>0</v>
      </c>
      <c r="BH559" s="208">
        <f>IF(N559="sníž. přenesená",J559,0)</f>
        <v>0</v>
      </c>
      <c r="BI559" s="208">
        <f>IF(N559="nulová",J559,0)</f>
        <v>0</v>
      </c>
      <c r="BJ559" s="19" t="s">
        <v>86</v>
      </c>
      <c r="BK559" s="208">
        <f>ROUND(I559*H559,2)</f>
        <v>0</v>
      </c>
      <c r="BL559" s="19" t="s">
        <v>127</v>
      </c>
      <c r="BM559" s="207" t="s">
        <v>967</v>
      </c>
    </row>
    <row r="560" spans="2:51" s="12" customFormat="1" ht="10.2">
      <c r="B560" s="209"/>
      <c r="C560" s="210"/>
      <c r="D560" s="211" t="s">
        <v>136</v>
      </c>
      <c r="E560" s="212" t="s">
        <v>1</v>
      </c>
      <c r="F560" s="213" t="s">
        <v>968</v>
      </c>
      <c r="G560" s="210"/>
      <c r="H560" s="214">
        <v>143.5</v>
      </c>
      <c r="I560" s="215"/>
      <c r="J560" s="210"/>
      <c r="K560" s="210"/>
      <c r="L560" s="216"/>
      <c r="M560" s="217"/>
      <c r="N560" s="218"/>
      <c r="O560" s="218"/>
      <c r="P560" s="218"/>
      <c r="Q560" s="218"/>
      <c r="R560" s="218"/>
      <c r="S560" s="218"/>
      <c r="T560" s="219"/>
      <c r="AT560" s="220" t="s">
        <v>136</v>
      </c>
      <c r="AU560" s="220" t="s">
        <v>88</v>
      </c>
      <c r="AV560" s="12" t="s">
        <v>88</v>
      </c>
      <c r="AW560" s="12" t="s">
        <v>34</v>
      </c>
      <c r="AX560" s="12" t="s">
        <v>86</v>
      </c>
      <c r="AY560" s="220" t="s">
        <v>128</v>
      </c>
    </row>
    <row r="561" spans="2:63" s="11" customFormat="1" ht="22.8" customHeight="1">
      <c r="B561" s="182"/>
      <c r="C561" s="183"/>
      <c r="D561" s="184" t="s">
        <v>77</v>
      </c>
      <c r="E561" s="241" t="s">
        <v>969</v>
      </c>
      <c r="F561" s="241" t="s">
        <v>970</v>
      </c>
      <c r="G561" s="183"/>
      <c r="H561" s="183"/>
      <c r="I561" s="186"/>
      <c r="J561" s="242">
        <f>BK561</f>
        <v>0</v>
      </c>
      <c r="K561" s="183"/>
      <c r="L561" s="188"/>
      <c r="M561" s="189"/>
      <c r="N561" s="190"/>
      <c r="O561" s="190"/>
      <c r="P561" s="191">
        <f>SUM(P562:P636)</f>
        <v>0</v>
      </c>
      <c r="Q561" s="190"/>
      <c r="R561" s="191">
        <f>SUM(R562:R636)</f>
        <v>0</v>
      </c>
      <c r="S561" s="190"/>
      <c r="T561" s="192">
        <f>SUM(T562:T636)</f>
        <v>0</v>
      </c>
      <c r="AR561" s="193" t="s">
        <v>86</v>
      </c>
      <c r="AT561" s="194" t="s">
        <v>77</v>
      </c>
      <c r="AU561" s="194" t="s">
        <v>86</v>
      </c>
      <c r="AY561" s="193" t="s">
        <v>128</v>
      </c>
      <c r="BK561" s="195">
        <f>SUM(BK562:BK636)</f>
        <v>0</v>
      </c>
    </row>
    <row r="562" spans="1:65" s="2" customFormat="1" ht="21.75" customHeight="1">
      <c r="A562" s="36"/>
      <c r="B562" s="37"/>
      <c r="C562" s="196" t="s">
        <v>971</v>
      </c>
      <c r="D562" s="196" t="s">
        <v>129</v>
      </c>
      <c r="E562" s="197" t="s">
        <v>972</v>
      </c>
      <c r="F562" s="198" t="s">
        <v>973</v>
      </c>
      <c r="G562" s="199" t="s">
        <v>432</v>
      </c>
      <c r="H562" s="200">
        <v>410.735</v>
      </c>
      <c r="I562" s="201"/>
      <c r="J562" s="202">
        <f>ROUND(I562*H562,2)</f>
        <v>0</v>
      </c>
      <c r="K562" s="198" t="s">
        <v>133</v>
      </c>
      <c r="L562" s="41"/>
      <c r="M562" s="203" t="s">
        <v>1</v>
      </c>
      <c r="N562" s="204" t="s">
        <v>43</v>
      </c>
      <c r="O562" s="73"/>
      <c r="P562" s="205">
        <f>O562*H562</f>
        <v>0</v>
      </c>
      <c r="Q562" s="205">
        <v>0</v>
      </c>
      <c r="R562" s="205">
        <f>Q562*H562</f>
        <v>0</v>
      </c>
      <c r="S562" s="205">
        <v>0</v>
      </c>
      <c r="T562" s="206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207" t="s">
        <v>127</v>
      </c>
      <c r="AT562" s="207" t="s">
        <v>129</v>
      </c>
      <c r="AU562" s="207" t="s">
        <v>88</v>
      </c>
      <c r="AY562" s="19" t="s">
        <v>128</v>
      </c>
      <c r="BE562" s="208">
        <f>IF(N562="základní",J562,0)</f>
        <v>0</v>
      </c>
      <c r="BF562" s="208">
        <f>IF(N562="snížená",J562,0)</f>
        <v>0</v>
      </c>
      <c r="BG562" s="208">
        <f>IF(N562="zákl. přenesená",J562,0)</f>
        <v>0</v>
      </c>
      <c r="BH562" s="208">
        <f>IF(N562="sníž. přenesená",J562,0)</f>
        <v>0</v>
      </c>
      <c r="BI562" s="208">
        <f>IF(N562="nulová",J562,0)</f>
        <v>0</v>
      </c>
      <c r="BJ562" s="19" t="s">
        <v>86</v>
      </c>
      <c r="BK562" s="208">
        <f>ROUND(I562*H562,2)</f>
        <v>0</v>
      </c>
      <c r="BL562" s="19" t="s">
        <v>127</v>
      </c>
      <c r="BM562" s="207" t="s">
        <v>974</v>
      </c>
    </row>
    <row r="563" spans="2:51" s="13" customFormat="1" ht="10.2">
      <c r="B563" s="221"/>
      <c r="C563" s="222"/>
      <c r="D563" s="211" t="s">
        <v>136</v>
      </c>
      <c r="E563" s="223" t="s">
        <v>1</v>
      </c>
      <c r="F563" s="224" t="s">
        <v>406</v>
      </c>
      <c r="G563" s="222"/>
      <c r="H563" s="223" t="s">
        <v>1</v>
      </c>
      <c r="I563" s="225"/>
      <c r="J563" s="222"/>
      <c r="K563" s="222"/>
      <c r="L563" s="226"/>
      <c r="M563" s="227"/>
      <c r="N563" s="228"/>
      <c r="O563" s="228"/>
      <c r="P563" s="228"/>
      <c r="Q563" s="228"/>
      <c r="R563" s="228"/>
      <c r="S563" s="228"/>
      <c r="T563" s="229"/>
      <c r="AT563" s="230" t="s">
        <v>136</v>
      </c>
      <c r="AU563" s="230" t="s">
        <v>88</v>
      </c>
      <c r="AV563" s="13" t="s">
        <v>86</v>
      </c>
      <c r="AW563" s="13" t="s">
        <v>34</v>
      </c>
      <c r="AX563" s="13" t="s">
        <v>78</v>
      </c>
      <c r="AY563" s="230" t="s">
        <v>128</v>
      </c>
    </row>
    <row r="564" spans="2:51" s="12" customFormat="1" ht="10.2">
      <c r="B564" s="209"/>
      <c r="C564" s="210"/>
      <c r="D564" s="211" t="s">
        <v>136</v>
      </c>
      <c r="E564" s="212" t="s">
        <v>1</v>
      </c>
      <c r="F564" s="213" t="s">
        <v>975</v>
      </c>
      <c r="G564" s="210"/>
      <c r="H564" s="214">
        <v>168.3</v>
      </c>
      <c r="I564" s="215"/>
      <c r="J564" s="210"/>
      <c r="K564" s="210"/>
      <c r="L564" s="216"/>
      <c r="M564" s="217"/>
      <c r="N564" s="218"/>
      <c r="O564" s="218"/>
      <c r="P564" s="218"/>
      <c r="Q564" s="218"/>
      <c r="R564" s="218"/>
      <c r="S564" s="218"/>
      <c r="T564" s="219"/>
      <c r="AT564" s="220" t="s">
        <v>136</v>
      </c>
      <c r="AU564" s="220" t="s">
        <v>88</v>
      </c>
      <c r="AV564" s="12" t="s">
        <v>88</v>
      </c>
      <c r="AW564" s="12" t="s">
        <v>34</v>
      </c>
      <c r="AX564" s="12" t="s">
        <v>78</v>
      </c>
      <c r="AY564" s="220" t="s">
        <v>128</v>
      </c>
    </row>
    <row r="565" spans="2:51" s="12" customFormat="1" ht="10.2">
      <c r="B565" s="209"/>
      <c r="C565" s="210"/>
      <c r="D565" s="211" t="s">
        <v>136</v>
      </c>
      <c r="E565" s="212" t="s">
        <v>1</v>
      </c>
      <c r="F565" s="213" t="s">
        <v>976</v>
      </c>
      <c r="G565" s="210"/>
      <c r="H565" s="214">
        <v>98.6</v>
      </c>
      <c r="I565" s="215"/>
      <c r="J565" s="210"/>
      <c r="K565" s="210"/>
      <c r="L565" s="216"/>
      <c r="M565" s="217"/>
      <c r="N565" s="218"/>
      <c r="O565" s="218"/>
      <c r="P565" s="218"/>
      <c r="Q565" s="218"/>
      <c r="R565" s="218"/>
      <c r="S565" s="218"/>
      <c r="T565" s="219"/>
      <c r="AT565" s="220" t="s">
        <v>136</v>
      </c>
      <c r="AU565" s="220" t="s">
        <v>88</v>
      </c>
      <c r="AV565" s="12" t="s">
        <v>88</v>
      </c>
      <c r="AW565" s="12" t="s">
        <v>34</v>
      </c>
      <c r="AX565" s="12" t="s">
        <v>78</v>
      </c>
      <c r="AY565" s="220" t="s">
        <v>128</v>
      </c>
    </row>
    <row r="566" spans="2:51" s="12" customFormat="1" ht="10.2">
      <c r="B566" s="209"/>
      <c r="C566" s="210"/>
      <c r="D566" s="211" t="s">
        <v>136</v>
      </c>
      <c r="E566" s="212" t="s">
        <v>1</v>
      </c>
      <c r="F566" s="213" t="s">
        <v>977</v>
      </c>
      <c r="G566" s="210"/>
      <c r="H566" s="214">
        <v>143.835</v>
      </c>
      <c r="I566" s="215"/>
      <c r="J566" s="210"/>
      <c r="K566" s="210"/>
      <c r="L566" s="216"/>
      <c r="M566" s="217"/>
      <c r="N566" s="218"/>
      <c r="O566" s="218"/>
      <c r="P566" s="218"/>
      <c r="Q566" s="218"/>
      <c r="R566" s="218"/>
      <c r="S566" s="218"/>
      <c r="T566" s="219"/>
      <c r="AT566" s="220" t="s">
        <v>136</v>
      </c>
      <c r="AU566" s="220" t="s">
        <v>88</v>
      </c>
      <c r="AV566" s="12" t="s">
        <v>88</v>
      </c>
      <c r="AW566" s="12" t="s">
        <v>34</v>
      </c>
      <c r="AX566" s="12" t="s">
        <v>78</v>
      </c>
      <c r="AY566" s="220" t="s">
        <v>128</v>
      </c>
    </row>
    <row r="567" spans="2:51" s="15" customFormat="1" ht="10.2">
      <c r="B567" s="243"/>
      <c r="C567" s="244"/>
      <c r="D567" s="211" t="s">
        <v>136</v>
      </c>
      <c r="E567" s="245" t="s">
        <v>1</v>
      </c>
      <c r="F567" s="246" t="s">
        <v>230</v>
      </c>
      <c r="G567" s="244"/>
      <c r="H567" s="247">
        <v>410.735</v>
      </c>
      <c r="I567" s="248"/>
      <c r="J567" s="244"/>
      <c r="K567" s="244"/>
      <c r="L567" s="249"/>
      <c r="M567" s="250"/>
      <c r="N567" s="251"/>
      <c r="O567" s="251"/>
      <c r="P567" s="251"/>
      <c r="Q567" s="251"/>
      <c r="R567" s="251"/>
      <c r="S567" s="251"/>
      <c r="T567" s="252"/>
      <c r="AT567" s="253" t="s">
        <v>136</v>
      </c>
      <c r="AU567" s="253" t="s">
        <v>88</v>
      </c>
      <c r="AV567" s="15" t="s">
        <v>127</v>
      </c>
      <c r="AW567" s="15" t="s">
        <v>34</v>
      </c>
      <c r="AX567" s="15" t="s">
        <v>86</v>
      </c>
      <c r="AY567" s="253" t="s">
        <v>128</v>
      </c>
    </row>
    <row r="568" spans="1:65" s="2" customFormat="1" ht="21.75" customHeight="1">
      <c r="A568" s="36"/>
      <c r="B568" s="37"/>
      <c r="C568" s="196" t="s">
        <v>978</v>
      </c>
      <c r="D568" s="196" t="s">
        <v>129</v>
      </c>
      <c r="E568" s="197" t="s">
        <v>979</v>
      </c>
      <c r="F568" s="198" t="s">
        <v>980</v>
      </c>
      <c r="G568" s="199" t="s">
        <v>432</v>
      </c>
      <c r="H568" s="200">
        <v>2053.675</v>
      </c>
      <c r="I568" s="201"/>
      <c r="J568" s="202">
        <f>ROUND(I568*H568,2)</f>
        <v>0</v>
      </c>
      <c r="K568" s="198" t="s">
        <v>133</v>
      </c>
      <c r="L568" s="41"/>
      <c r="M568" s="203" t="s">
        <v>1</v>
      </c>
      <c r="N568" s="204" t="s">
        <v>43</v>
      </c>
      <c r="O568" s="73"/>
      <c r="P568" s="205">
        <f>O568*H568</f>
        <v>0</v>
      </c>
      <c r="Q568" s="205">
        <v>0</v>
      </c>
      <c r="R568" s="205">
        <f>Q568*H568</f>
        <v>0</v>
      </c>
      <c r="S568" s="205">
        <v>0</v>
      </c>
      <c r="T568" s="206">
        <f>S568*H568</f>
        <v>0</v>
      </c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R568" s="207" t="s">
        <v>127</v>
      </c>
      <c r="AT568" s="207" t="s">
        <v>129</v>
      </c>
      <c r="AU568" s="207" t="s">
        <v>88</v>
      </c>
      <c r="AY568" s="19" t="s">
        <v>128</v>
      </c>
      <c r="BE568" s="208">
        <f>IF(N568="základní",J568,0)</f>
        <v>0</v>
      </c>
      <c r="BF568" s="208">
        <f>IF(N568="snížená",J568,0)</f>
        <v>0</v>
      </c>
      <c r="BG568" s="208">
        <f>IF(N568="zákl. přenesená",J568,0)</f>
        <v>0</v>
      </c>
      <c r="BH568" s="208">
        <f>IF(N568="sníž. přenesená",J568,0)</f>
        <v>0</v>
      </c>
      <c r="BI568" s="208">
        <f>IF(N568="nulová",J568,0)</f>
        <v>0</v>
      </c>
      <c r="BJ568" s="19" t="s">
        <v>86</v>
      </c>
      <c r="BK568" s="208">
        <f>ROUND(I568*H568,2)</f>
        <v>0</v>
      </c>
      <c r="BL568" s="19" t="s">
        <v>127</v>
      </c>
      <c r="BM568" s="207" t="s">
        <v>981</v>
      </c>
    </row>
    <row r="569" spans="2:51" s="13" customFormat="1" ht="10.2">
      <c r="B569" s="221"/>
      <c r="C569" s="222"/>
      <c r="D569" s="211" t="s">
        <v>136</v>
      </c>
      <c r="E569" s="223" t="s">
        <v>1</v>
      </c>
      <c r="F569" s="224" t="s">
        <v>406</v>
      </c>
      <c r="G569" s="222"/>
      <c r="H569" s="223" t="s">
        <v>1</v>
      </c>
      <c r="I569" s="225"/>
      <c r="J569" s="222"/>
      <c r="K569" s="222"/>
      <c r="L569" s="226"/>
      <c r="M569" s="227"/>
      <c r="N569" s="228"/>
      <c r="O569" s="228"/>
      <c r="P569" s="228"/>
      <c r="Q569" s="228"/>
      <c r="R569" s="228"/>
      <c r="S569" s="228"/>
      <c r="T569" s="229"/>
      <c r="AT569" s="230" t="s">
        <v>136</v>
      </c>
      <c r="AU569" s="230" t="s">
        <v>88</v>
      </c>
      <c r="AV569" s="13" t="s">
        <v>86</v>
      </c>
      <c r="AW569" s="13" t="s">
        <v>34</v>
      </c>
      <c r="AX569" s="13" t="s">
        <v>78</v>
      </c>
      <c r="AY569" s="230" t="s">
        <v>128</v>
      </c>
    </row>
    <row r="570" spans="2:51" s="12" customFormat="1" ht="10.2">
      <c r="B570" s="209"/>
      <c r="C570" s="210"/>
      <c r="D570" s="211" t="s">
        <v>136</v>
      </c>
      <c r="E570" s="212" t="s">
        <v>1</v>
      </c>
      <c r="F570" s="213" t="s">
        <v>982</v>
      </c>
      <c r="G570" s="210"/>
      <c r="H570" s="214">
        <v>841.5</v>
      </c>
      <c r="I570" s="215"/>
      <c r="J570" s="210"/>
      <c r="K570" s="210"/>
      <c r="L570" s="216"/>
      <c r="M570" s="217"/>
      <c r="N570" s="218"/>
      <c r="O570" s="218"/>
      <c r="P570" s="218"/>
      <c r="Q570" s="218"/>
      <c r="R570" s="218"/>
      <c r="S570" s="218"/>
      <c r="T570" s="219"/>
      <c r="AT570" s="220" t="s">
        <v>136</v>
      </c>
      <c r="AU570" s="220" t="s">
        <v>88</v>
      </c>
      <c r="AV570" s="12" t="s">
        <v>88</v>
      </c>
      <c r="AW570" s="12" t="s">
        <v>34</v>
      </c>
      <c r="AX570" s="12" t="s">
        <v>78</v>
      </c>
      <c r="AY570" s="220" t="s">
        <v>128</v>
      </c>
    </row>
    <row r="571" spans="2:51" s="12" customFormat="1" ht="10.2">
      <c r="B571" s="209"/>
      <c r="C571" s="210"/>
      <c r="D571" s="211" t="s">
        <v>136</v>
      </c>
      <c r="E571" s="212" t="s">
        <v>1</v>
      </c>
      <c r="F571" s="213" t="s">
        <v>983</v>
      </c>
      <c r="G571" s="210"/>
      <c r="H571" s="214">
        <v>493</v>
      </c>
      <c r="I571" s="215"/>
      <c r="J571" s="210"/>
      <c r="K571" s="210"/>
      <c r="L571" s="216"/>
      <c r="M571" s="217"/>
      <c r="N571" s="218"/>
      <c r="O571" s="218"/>
      <c r="P571" s="218"/>
      <c r="Q571" s="218"/>
      <c r="R571" s="218"/>
      <c r="S571" s="218"/>
      <c r="T571" s="219"/>
      <c r="AT571" s="220" t="s">
        <v>136</v>
      </c>
      <c r="AU571" s="220" t="s">
        <v>88</v>
      </c>
      <c r="AV571" s="12" t="s">
        <v>88</v>
      </c>
      <c r="AW571" s="12" t="s">
        <v>34</v>
      </c>
      <c r="AX571" s="12" t="s">
        <v>78</v>
      </c>
      <c r="AY571" s="220" t="s">
        <v>128</v>
      </c>
    </row>
    <row r="572" spans="2:51" s="12" customFormat="1" ht="10.2">
      <c r="B572" s="209"/>
      <c r="C572" s="210"/>
      <c r="D572" s="211" t="s">
        <v>136</v>
      </c>
      <c r="E572" s="212" t="s">
        <v>1</v>
      </c>
      <c r="F572" s="213" t="s">
        <v>984</v>
      </c>
      <c r="G572" s="210"/>
      <c r="H572" s="214">
        <v>719.175</v>
      </c>
      <c r="I572" s="215"/>
      <c r="J572" s="210"/>
      <c r="K572" s="210"/>
      <c r="L572" s="216"/>
      <c r="M572" s="217"/>
      <c r="N572" s="218"/>
      <c r="O572" s="218"/>
      <c r="P572" s="218"/>
      <c r="Q572" s="218"/>
      <c r="R572" s="218"/>
      <c r="S572" s="218"/>
      <c r="T572" s="219"/>
      <c r="AT572" s="220" t="s">
        <v>136</v>
      </c>
      <c r="AU572" s="220" t="s">
        <v>88</v>
      </c>
      <c r="AV572" s="12" t="s">
        <v>88</v>
      </c>
      <c r="AW572" s="12" t="s">
        <v>34</v>
      </c>
      <c r="AX572" s="12" t="s">
        <v>78</v>
      </c>
      <c r="AY572" s="220" t="s">
        <v>128</v>
      </c>
    </row>
    <row r="573" spans="2:51" s="15" customFormat="1" ht="10.2">
      <c r="B573" s="243"/>
      <c r="C573" s="244"/>
      <c r="D573" s="211" t="s">
        <v>136</v>
      </c>
      <c r="E573" s="245" t="s">
        <v>1</v>
      </c>
      <c r="F573" s="246" t="s">
        <v>230</v>
      </c>
      <c r="G573" s="244"/>
      <c r="H573" s="247">
        <v>2053.675</v>
      </c>
      <c r="I573" s="248"/>
      <c r="J573" s="244"/>
      <c r="K573" s="244"/>
      <c r="L573" s="249"/>
      <c r="M573" s="250"/>
      <c r="N573" s="251"/>
      <c r="O573" s="251"/>
      <c r="P573" s="251"/>
      <c r="Q573" s="251"/>
      <c r="R573" s="251"/>
      <c r="S573" s="251"/>
      <c r="T573" s="252"/>
      <c r="AT573" s="253" t="s">
        <v>136</v>
      </c>
      <c r="AU573" s="253" t="s">
        <v>88</v>
      </c>
      <c r="AV573" s="15" t="s">
        <v>127</v>
      </c>
      <c r="AW573" s="15" t="s">
        <v>34</v>
      </c>
      <c r="AX573" s="15" t="s">
        <v>86</v>
      </c>
      <c r="AY573" s="253" t="s">
        <v>128</v>
      </c>
    </row>
    <row r="574" spans="1:65" s="2" customFormat="1" ht="21.75" customHeight="1">
      <c r="A574" s="36"/>
      <c r="B574" s="37"/>
      <c r="C574" s="196" t="s">
        <v>985</v>
      </c>
      <c r="D574" s="196" t="s">
        <v>129</v>
      </c>
      <c r="E574" s="197" t="s">
        <v>986</v>
      </c>
      <c r="F574" s="198" t="s">
        <v>987</v>
      </c>
      <c r="G574" s="199" t="s">
        <v>432</v>
      </c>
      <c r="H574" s="200">
        <v>184.612</v>
      </c>
      <c r="I574" s="201"/>
      <c r="J574" s="202">
        <f>ROUND(I574*H574,2)</f>
        <v>0</v>
      </c>
      <c r="K574" s="198" t="s">
        <v>133</v>
      </c>
      <c r="L574" s="41"/>
      <c r="M574" s="203" t="s">
        <v>1</v>
      </c>
      <c r="N574" s="204" t="s">
        <v>43</v>
      </c>
      <c r="O574" s="73"/>
      <c r="P574" s="205">
        <f>O574*H574</f>
        <v>0</v>
      </c>
      <c r="Q574" s="205">
        <v>0</v>
      </c>
      <c r="R574" s="205">
        <f>Q574*H574</f>
        <v>0</v>
      </c>
      <c r="S574" s="205">
        <v>0</v>
      </c>
      <c r="T574" s="206">
        <f>S574*H574</f>
        <v>0</v>
      </c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R574" s="207" t="s">
        <v>127</v>
      </c>
      <c r="AT574" s="207" t="s">
        <v>129</v>
      </c>
      <c r="AU574" s="207" t="s">
        <v>88</v>
      </c>
      <c r="AY574" s="19" t="s">
        <v>128</v>
      </c>
      <c r="BE574" s="208">
        <f>IF(N574="základní",J574,0)</f>
        <v>0</v>
      </c>
      <c r="BF574" s="208">
        <f>IF(N574="snížená",J574,0)</f>
        <v>0</v>
      </c>
      <c r="BG574" s="208">
        <f>IF(N574="zákl. přenesená",J574,0)</f>
        <v>0</v>
      </c>
      <c r="BH574" s="208">
        <f>IF(N574="sníž. přenesená",J574,0)</f>
        <v>0</v>
      </c>
      <c r="BI574" s="208">
        <f>IF(N574="nulová",J574,0)</f>
        <v>0</v>
      </c>
      <c r="BJ574" s="19" t="s">
        <v>86</v>
      </c>
      <c r="BK574" s="208">
        <f>ROUND(I574*H574,2)</f>
        <v>0</v>
      </c>
      <c r="BL574" s="19" t="s">
        <v>127</v>
      </c>
      <c r="BM574" s="207" t="s">
        <v>988</v>
      </c>
    </row>
    <row r="575" spans="2:51" s="13" customFormat="1" ht="10.2">
      <c r="B575" s="221"/>
      <c r="C575" s="222"/>
      <c r="D575" s="211" t="s">
        <v>136</v>
      </c>
      <c r="E575" s="223" t="s">
        <v>1</v>
      </c>
      <c r="F575" s="224" t="s">
        <v>406</v>
      </c>
      <c r="G575" s="222"/>
      <c r="H575" s="223" t="s">
        <v>1</v>
      </c>
      <c r="I575" s="225"/>
      <c r="J575" s="222"/>
      <c r="K575" s="222"/>
      <c r="L575" s="226"/>
      <c r="M575" s="227"/>
      <c r="N575" s="228"/>
      <c r="O575" s="228"/>
      <c r="P575" s="228"/>
      <c r="Q575" s="228"/>
      <c r="R575" s="228"/>
      <c r="S575" s="228"/>
      <c r="T575" s="229"/>
      <c r="AT575" s="230" t="s">
        <v>136</v>
      </c>
      <c r="AU575" s="230" t="s">
        <v>88</v>
      </c>
      <c r="AV575" s="13" t="s">
        <v>86</v>
      </c>
      <c r="AW575" s="13" t="s">
        <v>34</v>
      </c>
      <c r="AX575" s="13" t="s">
        <v>78</v>
      </c>
      <c r="AY575" s="230" t="s">
        <v>128</v>
      </c>
    </row>
    <row r="576" spans="2:51" s="12" customFormat="1" ht="10.2">
      <c r="B576" s="209"/>
      <c r="C576" s="210"/>
      <c r="D576" s="211" t="s">
        <v>136</v>
      </c>
      <c r="E576" s="212" t="s">
        <v>1</v>
      </c>
      <c r="F576" s="213" t="s">
        <v>989</v>
      </c>
      <c r="G576" s="210"/>
      <c r="H576" s="214">
        <v>10.889</v>
      </c>
      <c r="I576" s="215"/>
      <c r="J576" s="210"/>
      <c r="K576" s="210"/>
      <c r="L576" s="216"/>
      <c r="M576" s="217"/>
      <c r="N576" s="218"/>
      <c r="O576" s="218"/>
      <c r="P576" s="218"/>
      <c r="Q576" s="218"/>
      <c r="R576" s="218"/>
      <c r="S576" s="218"/>
      <c r="T576" s="219"/>
      <c r="AT576" s="220" t="s">
        <v>136</v>
      </c>
      <c r="AU576" s="220" t="s">
        <v>88</v>
      </c>
      <c r="AV576" s="12" t="s">
        <v>88</v>
      </c>
      <c r="AW576" s="12" t="s">
        <v>34</v>
      </c>
      <c r="AX576" s="12" t="s">
        <v>78</v>
      </c>
      <c r="AY576" s="220" t="s">
        <v>128</v>
      </c>
    </row>
    <row r="577" spans="2:51" s="12" customFormat="1" ht="10.2">
      <c r="B577" s="209"/>
      <c r="C577" s="210"/>
      <c r="D577" s="211" t="s">
        <v>136</v>
      </c>
      <c r="E577" s="212" t="s">
        <v>1</v>
      </c>
      <c r="F577" s="213" t="s">
        <v>990</v>
      </c>
      <c r="G577" s="210"/>
      <c r="H577" s="214">
        <v>135.954</v>
      </c>
      <c r="I577" s="215"/>
      <c r="J577" s="210"/>
      <c r="K577" s="210"/>
      <c r="L577" s="216"/>
      <c r="M577" s="217"/>
      <c r="N577" s="218"/>
      <c r="O577" s="218"/>
      <c r="P577" s="218"/>
      <c r="Q577" s="218"/>
      <c r="R577" s="218"/>
      <c r="S577" s="218"/>
      <c r="T577" s="219"/>
      <c r="AT577" s="220" t="s">
        <v>136</v>
      </c>
      <c r="AU577" s="220" t="s">
        <v>88</v>
      </c>
      <c r="AV577" s="12" t="s">
        <v>88</v>
      </c>
      <c r="AW577" s="12" t="s">
        <v>34</v>
      </c>
      <c r="AX577" s="12" t="s">
        <v>78</v>
      </c>
      <c r="AY577" s="220" t="s">
        <v>128</v>
      </c>
    </row>
    <row r="578" spans="2:51" s="12" customFormat="1" ht="10.2">
      <c r="B578" s="209"/>
      <c r="C578" s="210"/>
      <c r="D578" s="211" t="s">
        <v>136</v>
      </c>
      <c r="E578" s="212" t="s">
        <v>1</v>
      </c>
      <c r="F578" s="213" t="s">
        <v>991</v>
      </c>
      <c r="G578" s="210"/>
      <c r="H578" s="214">
        <v>12.24</v>
      </c>
      <c r="I578" s="215"/>
      <c r="J578" s="210"/>
      <c r="K578" s="210"/>
      <c r="L578" s="216"/>
      <c r="M578" s="217"/>
      <c r="N578" s="218"/>
      <c r="O578" s="218"/>
      <c r="P578" s="218"/>
      <c r="Q578" s="218"/>
      <c r="R578" s="218"/>
      <c r="S578" s="218"/>
      <c r="T578" s="219"/>
      <c r="AT578" s="220" t="s">
        <v>136</v>
      </c>
      <c r="AU578" s="220" t="s">
        <v>88</v>
      </c>
      <c r="AV578" s="12" t="s">
        <v>88</v>
      </c>
      <c r="AW578" s="12" t="s">
        <v>34</v>
      </c>
      <c r="AX578" s="12" t="s">
        <v>78</v>
      </c>
      <c r="AY578" s="220" t="s">
        <v>128</v>
      </c>
    </row>
    <row r="579" spans="2:51" s="12" customFormat="1" ht="10.2">
      <c r="B579" s="209"/>
      <c r="C579" s="210"/>
      <c r="D579" s="211" t="s">
        <v>136</v>
      </c>
      <c r="E579" s="212" t="s">
        <v>1</v>
      </c>
      <c r="F579" s="213" t="s">
        <v>992</v>
      </c>
      <c r="G579" s="210"/>
      <c r="H579" s="214">
        <v>2.88</v>
      </c>
      <c r="I579" s="215"/>
      <c r="J579" s="210"/>
      <c r="K579" s="210"/>
      <c r="L579" s="216"/>
      <c r="M579" s="217"/>
      <c r="N579" s="218"/>
      <c r="O579" s="218"/>
      <c r="P579" s="218"/>
      <c r="Q579" s="218"/>
      <c r="R579" s="218"/>
      <c r="S579" s="218"/>
      <c r="T579" s="219"/>
      <c r="AT579" s="220" t="s">
        <v>136</v>
      </c>
      <c r="AU579" s="220" t="s">
        <v>88</v>
      </c>
      <c r="AV579" s="12" t="s">
        <v>88</v>
      </c>
      <c r="AW579" s="12" t="s">
        <v>34</v>
      </c>
      <c r="AX579" s="12" t="s">
        <v>78</v>
      </c>
      <c r="AY579" s="220" t="s">
        <v>128</v>
      </c>
    </row>
    <row r="580" spans="2:51" s="12" customFormat="1" ht="10.2">
      <c r="B580" s="209"/>
      <c r="C580" s="210"/>
      <c r="D580" s="211" t="s">
        <v>136</v>
      </c>
      <c r="E580" s="212" t="s">
        <v>1</v>
      </c>
      <c r="F580" s="213" t="s">
        <v>993</v>
      </c>
      <c r="G580" s="210"/>
      <c r="H580" s="214">
        <v>13.299</v>
      </c>
      <c r="I580" s="215"/>
      <c r="J580" s="210"/>
      <c r="K580" s="210"/>
      <c r="L580" s="216"/>
      <c r="M580" s="217"/>
      <c r="N580" s="218"/>
      <c r="O580" s="218"/>
      <c r="P580" s="218"/>
      <c r="Q580" s="218"/>
      <c r="R580" s="218"/>
      <c r="S580" s="218"/>
      <c r="T580" s="219"/>
      <c r="AT580" s="220" t="s">
        <v>136</v>
      </c>
      <c r="AU580" s="220" t="s">
        <v>88</v>
      </c>
      <c r="AV580" s="12" t="s">
        <v>88</v>
      </c>
      <c r="AW580" s="12" t="s">
        <v>34</v>
      </c>
      <c r="AX580" s="12" t="s">
        <v>78</v>
      </c>
      <c r="AY580" s="220" t="s">
        <v>128</v>
      </c>
    </row>
    <row r="581" spans="2:51" s="13" customFormat="1" ht="10.2">
      <c r="B581" s="221"/>
      <c r="C581" s="222"/>
      <c r="D581" s="211" t="s">
        <v>136</v>
      </c>
      <c r="E581" s="223" t="s">
        <v>1</v>
      </c>
      <c r="F581" s="224" t="s">
        <v>994</v>
      </c>
      <c r="G581" s="222"/>
      <c r="H581" s="223" t="s">
        <v>1</v>
      </c>
      <c r="I581" s="225"/>
      <c r="J581" s="222"/>
      <c r="K581" s="222"/>
      <c r="L581" s="226"/>
      <c r="M581" s="227"/>
      <c r="N581" s="228"/>
      <c r="O581" s="228"/>
      <c r="P581" s="228"/>
      <c r="Q581" s="228"/>
      <c r="R581" s="228"/>
      <c r="S581" s="228"/>
      <c r="T581" s="229"/>
      <c r="AT581" s="230" t="s">
        <v>136</v>
      </c>
      <c r="AU581" s="230" t="s">
        <v>88</v>
      </c>
      <c r="AV581" s="13" t="s">
        <v>86</v>
      </c>
      <c r="AW581" s="13" t="s">
        <v>34</v>
      </c>
      <c r="AX581" s="13" t="s">
        <v>78</v>
      </c>
      <c r="AY581" s="230" t="s">
        <v>128</v>
      </c>
    </row>
    <row r="582" spans="2:51" s="12" customFormat="1" ht="10.2">
      <c r="B582" s="209"/>
      <c r="C582" s="210"/>
      <c r="D582" s="211" t="s">
        <v>136</v>
      </c>
      <c r="E582" s="212" t="s">
        <v>1</v>
      </c>
      <c r="F582" s="213" t="s">
        <v>995</v>
      </c>
      <c r="G582" s="210"/>
      <c r="H582" s="214">
        <v>9.35</v>
      </c>
      <c r="I582" s="215"/>
      <c r="J582" s="210"/>
      <c r="K582" s="210"/>
      <c r="L582" s="216"/>
      <c r="M582" s="217"/>
      <c r="N582" s="218"/>
      <c r="O582" s="218"/>
      <c r="P582" s="218"/>
      <c r="Q582" s="218"/>
      <c r="R582" s="218"/>
      <c r="S582" s="218"/>
      <c r="T582" s="219"/>
      <c r="AT582" s="220" t="s">
        <v>136</v>
      </c>
      <c r="AU582" s="220" t="s">
        <v>88</v>
      </c>
      <c r="AV582" s="12" t="s">
        <v>88</v>
      </c>
      <c r="AW582" s="12" t="s">
        <v>34</v>
      </c>
      <c r="AX582" s="12" t="s">
        <v>78</v>
      </c>
      <c r="AY582" s="220" t="s">
        <v>128</v>
      </c>
    </row>
    <row r="583" spans="2:51" s="15" customFormat="1" ht="10.2">
      <c r="B583" s="243"/>
      <c r="C583" s="244"/>
      <c r="D583" s="211" t="s">
        <v>136</v>
      </c>
      <c r="E583" s="245" t="s">
        <v>1</v>
      </c>
      <c r="F583" s="246" t="s">
        <v>230</v>
      </c>
      <c r="G583" s="244"/>
      <c r="H583" s="247">
        <v>184.612</v>
      </c>
      <c r="I583" s="248"/>
      <c r="J583" s="244"/>
      <c r="K583" s="244"/>
      <c r="L583" s="249"/>
      <c r="M583" s="250"/>
      <c r="N583" s="251"/>
      <c r="O583" s="251"/>
      <c r="P583" s="251"/>
      <c r="Q583" s="251"/>
      <c r="R583" s="251"/>
      <c r="S583" s="251"/>
      <c r="T583" s="252"/>
      <c r="AT583" s="253" t="s">
        <v>136</v>
      </c>
      <c r="AU583" s="253" t="s">
        <v>88</v>
      </c>
      <c r="AV583" s="15" t="s">
        <v>127</v>
      </c>
      <c r="AW583" s="15" t="s">
        <v>34</v>
      </c>
      <c r="AX583" s="15" t="s">
        <v>86</v>
      </c>
      <c r="AY583" s="253" t="s">
        <v>128</v>
      </c>
    </row>
    <row r="584" spans="1:65" s="2" customFormat="1" ht="21.75" customHeight="1">
      <c r="A584" s="36"/>
      <c r="B584" s="37"/>
      <c r="C584" s="196" t="s">
        <v>996</v>
      </c>
      <c r="D584" s="196" t="s">
        <v>129</v>
      </c>
      <c r="E584" s="197" t="s">
        <v>997</v>
      </c>
      <c r="F584" s="198" t="s">
        <v>980</v>
      </c>
      <c r="G584" s="199" t="s">
        <v>432</v>
      </c>
      <c r="H584" s="200">
        <v>2453.668</v>
      </c>
      <c r="I584" s="201"/>
      <c r="J584" s="202">
        <f>ROUND(I584*H584,2)</f>
        <v>0</v>
      </c>
      <c r="K584" s="198" t="s">
        <v>133</v>
      </c>
      <c r="L584" s="41"/>
      <c r="M584" s="203" t="s">
        <v>1</v>
      </c>
      <c r="N584" s="204" t="s">
        <v>43</v>
      </c>
      <c r="O584" s="73"/>
      <c r="P584" s="205">
        <f>O584*H584</f>
        <v>0</v>
      </c>
      <c r="Q584" s="205">
        <v>0</v>
      </c>
      <c r="R584" s="205">
        <f>Q584*H584</f>
        <v>0</v>
      </c>
      <c r="S584" s="205">
        <v>0</v>
      </c>
      <c r="T584" s="206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207" t="s">
        <v>127</v>
      </c>
      <c r="AT584" s="207" t="s">
        <v>129</v>
      </c>
      <c r="AU584" s="207" t="s">
        <v>88</v>
      </c>
      <c r="AY584" s="19" t="s">
        <v>128</v>
      </c>
      <c r="BE584" s="208">
        <f>IF(N584="základní",J584,0)</f>
        <v>0</v>
      </c>
      <c r="BF584" s="208">
        <f>IF(N584="snížená",J584,0)</f>
        <v>0</v>
      </c>
      <c r="BG584" s="208">
        <f>IF(N584="zákl. přenesená",J584,0)</f>
        <v>0</v>
      </c>
      <c r="BH584" s="208">
        <f>IF(N584="sníž. přenesená",J584,0)</f>
        <v>0</v>
      </c>
      <c r="BI584" s="208">
        <f>IF(N584="nulová",J584,0)</f>
        <v>0</v>
      </c>
      <c r="BJ584" s="19" t="s">
        <v>86</v>
      </c>
      <c r="BK584" s="208">
        <f>ROUND(I584*H584,2)</f>
        <v>0</v>
      </c>
      <c r="BL584" s="19" t="s">
        <v>127</v>
      </c>
      <c r="BM584" s="207" t="s">
        <v>998</v>
      </c>
    </row>
    <row r="585" spans="2:51" s="13" customFormat="1" ht="10.2">
      <c r="B585" s="221"/>
      <c r="C585" s="222"/>
      <c r="D585" s="211" t="s">
        <v>136</v>
      </c>
      <c r="E585" s="223" t="s">
        <v>1</v>
      </c>
      <c r="F585" s="224" t="s">
        <v>406</v>
      </c>
      <c r="G585" s="222"/>
      <c r="H585" s="223" t="s">
        <v>1</v>
      </c>
      <c r="I585" s="225"/>
      <c r="J585" s="222"/>
      <c r="K585" s="222"/>
      <c r="L585" s="226"/>
      <c r="M585" s="227"/>
      <c r="N585" s="228"/>
      <c r="O585" s="228"/>
      <c r="P585" s="228"/>
      <c r="Q585" s="228"/>
      <c r="R585" s="228"/>
      <c r="S585" s="228"/>
      <c r="T585" s="229"/>
      <c r="AT585" s="230" t="s">
        <v>136</v>
      </c>
      <c r="AU585" s="230" t="s">
        <v>88</v>
      </c>
      <c r="AV585" s="13" t="s">
        <v>86</v>
      </c>
      <c r="AW585" s="13" t="s">
        <v>34</v>
      </c>
      <c r="AX585" s="13" t="s">
        <v>78</v>
      </c>
      <c r="AY585" s="230" t="s">
        <v>128</v>
      </c>
    </row>
    <row r="586" spans="2:51" s="12" customFormat="1" ht="10.2">
      <c r="B586" s="209"/>
      <c r="C586" s="210"/>
      <c r="D586" s="211" t="s">
        <v>136</v>
      </c>
      <c r="E586" s="212" t="s">
        <v>1</v>
      </c>
      <c r="F586" s="213" t="s">
        <v>999</v>
      </c>
      <c r="G586" s="210"/>
      <c r="H586" s="214">
        <v>152.446</v>
      </c>
      <c r="I586" s="215"/>
      <c r="J586" s="210"/>
      <c r="K586" s="210"/>
      <c r="L586" s="216"/>
      <c r="M586" s="217"/>
      <c r="N586" s="218"/>
      <c r="O586" s="218"/>
      <c r="P586" s="218"/>
      <c r="Q586" s="218"/>
      <c r="R586" s="218"/>
      <c r="S586" s="218"/>
      <c r="T586" s="219"/>
      <c r="AT586" s="220" t="s">
        <v>136</v>
      </c>
      <c r="AU586" s="220" t="s">
        <v>88</v>
      </c>
      <c r="AV586" s="12" t="s">
        <v>88</v>
      </c>
      <c r="AW586" s="12" t="s">
        <v>34</v>
      </c>
      <c r="AX586" s="12" t="s">
        <v>78</v>
      </c>
      <c r="AY586" s="220" t="s">
        <v>128</v>
      </c>
    </row>
    <row r="587" spans="2:51" s="12" customFormat="1" ht="10.2">
      <c r="B587" s="209"/>
      <c r="C587" s="210"/>
      <c r="D587" s="211" t="s">
        <v>136</v>
      </c>
      <c r="E587" s="212" t="s">
        <v>1</v>
      </c>
      <c r="F587" s="213" t="s">
        <v>1000</v>
      </c>
      <c r="G587" s="210"/>
      <c r="H587" s="214">
        <v>1903.356</v>
      </c>
      <c r="I587" s="215"/>
      <c r="J587" s="210"/>
      <c r="K587" s="210"/>
      <c r="L587" s="216"/>
      <c r="M587" s="217"/>
      <c r="N587" s="218"/>
      <c r="O587" s="218"/>
      <c r="P587" s="218"/>
      <c r="Q587" s="218"/>
      <c r="R587" s="218"/>
      <c r="S587" s="218"/>
      <c r="T587" s="219"/>
      <c r="AT587" s="220" t="s">
        <v>136</v>
      </c>
      <c r="AU587" s="220" t="s">
        <v>88</v>
      </c>
      <c r="AV587" s="12" t="s">
        <v>88</v>
      </c>
      <c r="AW587" s="12" t="s">
        <v>34</v>
      </c>
      <c r="AX587" s="12" t="s">
        <v>78</v>
      </c>
      <c r="AY587" s="220" t="s">
        <v>128</v>
      </c>
    </row>
    <row r="588" spans="2:51" s="12" customFormat="1" ht="10.2">
      <c r="B588" s="209"/>
      <c r="C588" s="210"/>
      <c r="D588" s="211" t="s">
        <v>136</v>
      </c>
      <c r="E588" s="212" t="s">
        <v>1</v>
      </c>
      <c r="F588" s="213" t="s">
        <v>1001</v>
      </c>
      <c r="G588" s="210"/>
      <c r="H588" s="214">
        <v>171.36</v>
      </c>
      <c r="I588" s="215"/>
      <c r="J588" s="210"/>
      <c r="K588" s="210"/>
      <c r="L588" s="216"/>
      <c r="M588" s="217"/>
      <c r="N588" s="218"/>
      <c r="O588" s="218"/>
      <c r="P588" s="218"/>
      <c r="Q588" s="218"/>
      <c r="R588" s="218"/>
      <c r="S588" s="218"/>
      <c r="T588" s="219"/>
      <c r="AT588" s="220" t="s">
        <v>136</v>
      </c>
      <c r="AU588" s="220" t="s">
        <v>88</v>
      </c>
      <c r="AV588" s="12" t="s">
        <v>88</v>
      </c>
      <c r="AW588" s="12" t="s">
        <v>34</v>
      </c>
      <c r="AX588" s="12" t="s">
        <v>78</v>
      </c>
      <c r="AY588" s="220" t="s">
        <v>128</v>
      </c>
    </row>
    <row r="589" spans="2:51" s="12" customFormat="1" ht="10.2">
      <c r="B589" s="209"/>
      <c r="C589" s="210"/>
      <c r="D589" s="211" t="s">
        <v>136</v>
      </c>
      <c r="E589" s="212" t="s">
        <v>1</v>
      </c>
      <c r="F589" s="213" t="s">
        <v>1002</v>
      </c>
      <c r="G589" s="210"/>
      <c r="H589" s="214">
        <v>40.32</v>
      </c>
      <c r="I589" s="215"/>
      <c r="J589" s="210"/>
      <c r="K589" s="210"/>
      <c r="L589" s="216"/>
      <c r="M589" s="217"/>
      <c r="N589" s="218"/>
      <c r="O589" s="218"/>
      <c r="P589" s="218"/>
      <c r="Q589" s="218"/>
      <c r="R589" s="218"/>
      <c r="S589" s="218"/>
      <c r="T589" s="219"/>
      <c r="AT589" s="220" t="s">
        <v>136</v>
      </c>
      <c r="AU589" s="220" t="s">
        <v>88</v>
      </c>
      <c r="AV589" s="12" t="s">
        <v>88</v>
      </c>
      <c r="AW589" s="12" t="s">
        <v>34</v>
      </c>
      <c r="AX589" s="12" t="s">
        <v>78</v>
      </c>
      <c r="AY589" s="220" t="s">
        <v>128</v>
      </c>
    </row>
    <row r="590" spans="2:51" s="12" customFormat="1" ht="10.2">
      <c r="B590" s="209"/>
      <c r="C590" s="210"/>
      <c r="D590" s="211" t="s">
        <v>136</v>
      </c>
      <c r="E590" s="212" t="s">
        <v>1</v>
      </c>
      <c r="F590" s="213" t="s">
        <v>1003</v>
      </c>
      <c r="G590" s="210"/>
      <c r="H590" s="214">
        <v>186.186</v>
      </c>
      <c r="I590" s="215"/>
      <c r="J590" s="210"/>
      <c r="K590" s="210"/>
      <c r="L590" s="216"/>
      <c r="M590" s="217"/>
      <c r="N590" s="218"/>
      <c r="O590" s="218"/>
      <c r="P590" s="218"/>
      <c r="Q590" s="218"/>
      <c r="R590" s="218"/>
      <c r="S590" s="218"/>
      <c r="T590" s="219"/>
      <c r="AT590" s="220" t="s">
        <v>136</v>
      </c>
      <c r="AU590" s="220" t="s">
        <v>88</v>
      </c>
      <c r="AV590" s="12" t="s">
        <v>88</v>
      </c>
      <c r="AW590" s="12" t="s">
        <v>34</v>
      </c>
      <c r="AX590" s="12" t="s">
        <v>78</v>
      </c>
      <c r="AY590" s="220" t="s">
        <v>128</v>
      </c>
    </row>
    <row r="591" spans="2:51" s="15" customFormat="1" ht="10.2">
      <c r="B591" s="243"/>
      <c r="C591" s="244"/>
      <c r="D591" s="211" t="s">
        <v>136</v>
      </c>
      <c r="E591" s="245" t="s">
        <v>1</v>
      </c>
      <c r="F591" s="246" t="s">
        <v>230</v>
      </c>
      <c r="G591" s="244"/>
      <c r="H591" s="247">
        <v>2453.668</v>
      </c>
      <c r="I591" s="248"/>
      <c r="J591" s="244"/>
      <c r="K591" s="244"/>
      <c r="L591" s="249"/>
      <c r="M591" s="250"/>
      <c r="N591" s="251"/>
      <c r="O591" s="251"/>
      <c r="P591" s="251"/>
      <c r="Q591" s="251"/>
      <c r="R591" s="251"/>
      <c r="S591" s="251"/>
      <c r="T591" s="252"/>
      <c r="AT591" s="253" t="s">
        <v>136</v>
      </c>
      <c r="AU591" s="253" t="s">
        <v>88</v>
      </c>
      <c r="AV591" s="15" t="s">
        <v>127</v>
      </c>
      <c r="AW591" s="15" t="s">
        <v>34</v>
      </c>
      <c r="AX591" s="15" t="s">
        <v>86</v>
      </c>
      <c r="AY591" s="253" t="s">
        <v>128</v>
      </c>
    </row>
    <row r="592" spans="1:65" s="2" customFormat="1" ht="21.75" customHeight="1">
      <c r="A592" s="36"/>
      <c r="B592" s="37"/>
      <c r="C592" s="196" t="s">
        <v>1004</v>
      </c>
      <c r="D592" s="196" t="s">
        <v>129</v>
      </c>
      <c r="E592" s="197" t="s">
        <v>1005</v>
      </c>
      <c r="F592" s="198" t="s">
        <v>1006</v>
      </c>
      <c r="G592" s="199" t="s">
        <v>432</v>
      </c>
      <c r="H592" s="200">
        <v>195.717</v>
      </c>
      <c r="I592" s="201"/>
      <c r="J592" s="202">
        <f>ROUND(I592*H592,2)</f>
        <v>0</v>
      </c>
      <c r="K592" s="198" t="s">
        <v>133</v>
      </c>
      <c r="L592" s="41"/>
      <c r="M592" s="203" t="s">
        <v>1</v>
      </c>
      <c r="N592" s="204" t="s">
        <v>43</v>
      </c>
      <c r="O592" s="73"/>
      <c r="P592" s="205">
        <f>O592*H592</f>
        <v>0</v>
      </c>
      <c r="Q592" s="205">
        <v>0</v>
      </c>
      <c r="R592" s="205">
        <f>Q592*H592</f>
        <v>0</v>
      </c>
      <c r="S592" s="205">
        <v>0</v>
      </c>
      <c r="T592" s="206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207" t="s">
        <v>127</v>
      </c>
      <c r="AT592" s="207" t="s">
        <v>129</v>
      </c>
      <c r="AU592" s="207" t="s">
        <v>88</v>
      </c>
      <c r="AY592" s="19" t="s">
        <v>128</v>
      </c>
      <c r="BE592" s="208">
        <f>IF(N592="základní",J592,0)</f>
        <v>0</v>
      </c>
      <c r="BF592" s="208">
        <f>IF(N592="snížená",J592,0)</f>
        <v>0</v>
      </c>
      <c r="BG592" s="208">
        <f>IF(N592="zákl. přenesená",J592,0)</f>
        <v>0</v>
      </c>
      <c r="BH592" s="208">
        <f>IF(N592="sníž. přenesená",J592,0)</f>
        <v>0</v>
      </c>
      <c r="BI592" s="208">
        <f>IF(N592="nulová",J592,0)</f>
        <v>0</v>
      </c>
      <c r="BJ592" s="19" t="s">
        <v>86</v>
      </c>
      <c r="BK592" s="208">
        <f>ROUND(I592*H592,2)</f>
        <v>0</v>
      </c>
      <c r="BL592" s="19" t="s">
        <v>127</v>
      </c>
      <c r="BM592" s="207" t="s">
        <v>1007</v>
      </c>
    </row>
    <row r="593" spans="2:51" s="13" customFormat="1" ht="10.2">
      <c r="B593" s="221"/>
      <c r="C593" s="222"/>
      <c r="D593" s="211" t="s">
        <v>136</v>
      </c>
      <c r="E593" s="223" t="s">
        <v>1</v>
      </c>
      <c r="F593" s="224" t="s">
        <v>1008</v>
      </c>
      <c r="G593" s="222"/>
      <c r="H593" s="223" t="s">
        <v>1</v>
      </c>
      <c r="I593" s="225"/>
      <c r="J593" s="222"/>
      <c r="K593" s="222"/>
      <c r="L593" s="226"/>
      <c r="M593" s="227"/>
      <c r="N593" s="228"/>
      <c r="O593" s="228"/>
      <c r="P593" s="228"/>
      <c r="Q593" s="228"/>
      <c r="R593" s="228"/>
      <c r="S593" s="228"/>
      <c r="T593" s="229"/>
      <c r="AT593" s="230" t="s">
        <v>136</v>
      </c>
      <c r="AU593" s="230" t="s">
        <v>88</v>
      </c>
      <c r="AV593" s="13" t="s">
        <v>86</v>
      </c>
      <c r="AW593" s="13" t="s">
        <v>34</v>
      </c>
      <c r="AX593" s="13" t="s">
        <v>78</v>
      </c>
      <c r="AY593" s="230" t="s">
        <v>128</v>
      </c>
    </row>
    <row r="594" spans="2:51" s="12" customFormat="1" ht="10.2">
      <c r="B594" s="209"/>
      <c r="C594" s="210"/>
      <c r="D594" s="211" t="s">
        <v>136</v>
      </c>
      <c r="E594" s="212" t="s">
        <v>1</v>
      </c>
      <c r="F594" s="213" t="s">
        <v>1009</v>
      </c>
      <c r="G594" s="210"/>
      <c r="H594" s="214">
        <v>5.365</v>
      </c>
      <c r="I594" s="215"/>
      <c r="J594" s="210"/>
      <c r="K594" s="210"/>
      <c r="L594" s="216"/>
      <c r="M594" s="217"/>
      <c r="N594" s="218"/>
      <c r="O594" s="218"/>
      <c r="P594" s="218"/>
      <c r="Q594" s="218"/>
      <c r="R594" s="218"/>
      <c r="S594" s="218"/>
      <c r="T594" s="219"/>
      <c r="AT594" s="220" t="s">
        <v>136</v>
      </c>
      <c r="AU594" s="220" t="s">
        <v>88</v>
      </c>
      <c r="AV594" s="12" t="s">
        <v>88</v>
      </c>
      <c r="AW594" s="12" t="s">
        <v>34</v>
      </c>
      <c r="AX594" s="12" t="s">
        <v>78</v>
      </c>
      <c r="AY594" s="220" t="s">
        <v>128</v>
      </c>
    </row>
    <row r="595" spans="2:51" s="12" customFormat="1" ht="10.2">
      <c r="B595" s="209"/>
      <c r="C595" s="210"/>
      <c r="D595" s="211" t="s">
        <v>136</v>
      </c>
      <c r="E595" s="212" t="s">
        <v>1</v>
      </c>
      <c r="F595" s="213" t="s">
        <v>1010</v>
      </c>
      <c r="G595" s="210"/>
      <c r="H595" s="214">
        <v>2.87</v>
      </c>
      <c r="I595" s="215"/>
      <c r="J595" s="210"/>
      <c r="K595" s="210"/>
      <c r="L595" s="216"/>
      <c r="M595" s="217"/>
      <c r="N595" s="218"/>
      <c r="O595" s="218"/>
      <c r="P595" s="218"/>
      <c r="Q595" s="218"/>
      <c r="R595" s="218"/>
      <c r="S595" s="218"/>
      <c r="T595" s="219"/>
      <c r="AT595" s="220" t="s">
        <v>136</v>
      </c>
      <c r="AU595" s="220" t="s">
        <v>88</v>
      </c>
      <c r="AV595" s="12" t="s">
        <v>88</v>
      </c>
      <c r="AW595" s="12" t="s">
        <v>34</v>
      </c>
      <c r="AX595" s="12" t="s">
        <v>78</v>
      </c>
      <c r="AY595" s="220" t="s">
        <v>128</v>
      </c>
    </row>
    <row r="596" spans="2:51" s="12" customFormat="1" ht="10.2">
      <c r="B596" s="209"/>
      <c r="C596" s="210"/>
      <c r="D596" s="211" t="s">
        <v>136</v>
      </c>
      <c r="E596" s="212" t="s">
        <v>1</v>
      </c>
      <c r="F596" s="213" t="s">
        <v>1011</v>
      </c>
      <c r="G596" s="210"/>
      <c r="H596" s="214">
        <v>0.5</v>
      </c>
      <c r="I596" s="215"/>
      <c r="J596" s="210"/>
      <c r="K596" s="210"/>
      <c r="L596" s="216"/>
      <c r="M596" s="217"/>
      <c r="N596" s="218"/>
      <c r="O596" s="218"/>
      <c r="P596" s="218"/>
      <c r="Q596" s="218"/>
      <c r="R596" s="218"/>
      <c r="S596" s="218"/>
      <c r="T596" s="219"/>
      <c r="AT596" s="220" t="s">
        <v>136</v>
      </c>
      <c r="AU596" s="220" t="s">
        <v>88</v>
      </c>
      <c r="AV596" s="12" t="s">
        <v>88</v>
      </c>
      <c r="AW596" s="12" t="s">
        <v>34</v>
      </c>
      <c r="AX596" s="12" t="s">
        <v>78</v>
      </c>
      <c r="AY596" s="220" t="s">
        <v>128</v>
      </c>
    </row>
    <row r="597" spans="2:51" s="12" customFormat="1" ht="10.2">
      <c r="B597" s="209"/>
      <c r="C597" s="210"/>
      <c r="D597" s="211" t="s">
        <v>136</v>
      </c>
      <c r="E597" s="212" t="s">
        <v>1</v>
      </c>
      <c r="F597" s="213" t="s">
        <v>1012</v>
      </c>
      <c r="G597" s="210"/>
      <c r="H597" s="214">
        <v>0.016</v>
      </c>
      <c r="I597" s="215"/>
      <c r="J597" s="210"/>
      <c r="K597" s="210"/>
      <c r="L597" s="216"/>
      <c r="M597" s="217"/>
      <c r="N597" s="218"/>
      <c r="O597" s="218"/>
      <c r="P597" s="218"/>
      <c r="Q597" s="218"/>
      <c r="R597" s="218"/>
      <c r="S597" s="218"/>
      <c r="T597" s="219"/>
      <c r="AT597" s="220" t="s">
        <v>136</v>
      </c>
      <c r="AU597" s="220" t="s">
        <v>88</v>
      </c>
      <c r="AV597" s="12" t="s">
        <v>88</v>
      </c>
      <c r="AW597" s="12" t="s">
        <v>34</v>
      </c>
      <c r="AX597" s="12" t="s">
        <v>78</v>
      </c>
      <c r="AY597" s="220" t="s">
        <v>128</v>
      </c>
    </row>
    <row r="598" spans="2:51" s="12" customFormat="1" ht="10.2">
      <c r="B598" s="209"/>
      <c r="C598" s="210"/>
      <c r="D598" s="211" t="s">
        <v>136</v>
      </c>
      <c r="E598" s="212" t="s">
        <v>1</v>
      </c>
      <c r="F598" s="213" t="s">
        <v>1013</v>
      </c>
      <c r="G598" s="210"/>
      <c r="H598" s="214">
        <v>0.164</v>
      </c>
      <c r="I598" s="215"/>
      <c r="J598" s="210"/>
      <c r="K598" s="210"/>
      <c r="L598" s="216"/>
      <c r="M598" s="217"/>
      <c r="N598" s="218"/>
      <c r="O598" s="218"/>
      <c r="P598" s="218"/>
      <c r="Q598" s="218"/>
      <c r="R598" s="218"/>
      <c r="S598" s="218"/>
      <c r="T598" s="219"/>
      <c r="AT598" s="220" t="s">
        <v>136</v>
      </c>
      <c r="AU598" s="220" t="s">
        <v>88</v>
      </c>
      <c r="AV598" s="12" t="s">
        <v>88</v>
      </c>
      <c r="AW598" s="12" t="s">
        <v>34</v>
      </c>
      <c r="AX598" s="12" t="s">
        <v>78</v>
      </c>
      <c r="AY598" s="220" t="s">
        <v>128</v>
      </c>
    </row>
    <row r="599" spans="2:51" s="12" customFormat="1" ht="10.2">
      <c r="B599" s="209"/>
      <c r="C599" s="210"/>
      <c r="D599" s="211" t="s">
        <v>136</v>
      </c>
      <c r="E599" s="212" t="s">
        <v>1</v>
      </c>
      <c r="F599" s="213" t="s">
        <v>1014</v>
      </c>
      <c r="G599" s="210"/>
      <c r="H599" s="214">
        <v>11.55</v>
      </c>
      <c r="I599" s="215"/>
      <c r="J599" s="210"/>
      <c r="K599" s="210"/>
      <c r="L599" s="216"/>
      <c r="M599" s="217"/>
      <c r="N599" s="218"/>
      <c r="O599" s="218"/>
      <c r="P599" s="218"/>
      <c r="Q599" s="218"/>
      <c r="R599" s="218"/>
      <c r="S599" s="218"/>
      <c r="T599" s="219"/>
      <c r="AT599" s="220" t="s">
        <v>136</v>
      </c>
      <c r="AU599" s="220" t="s">
        <v>88</v>
      </c>
      <c r="AV599" s="12" t="s">
        <v>88</v>
      </c>
      <c r="AW599" s="12" t="s">
        <v>34</v>
      </c>
      <c r="AX599" s="12" t="s">
        <v>78</v>
      </c>
      <c r="AY599" s="220" t="s">
        <v>128</v>
      </c>
    </row>
    <row r="600" spans="2:51" s="13" customFormat="1" ht="10.2">
      <c r="B600" s="221"/>
      <c r="C600" s="222"/>
      <c r="D600" s="211" t="s">
        <v>136</v>
      </c>
      <c r="E600" s="223" t="s">
        <v>1</v>
      </c>
      <c r="F600" s="224" t="s">
        <v>406</v>
      </c>
      <c r="G600" s="222"/>
      <c r="H600" s="223" t="s">
        <v>1</v>
      </c>
      <c r="I600" s="225"/>
      <c r="J600" s="222"/>
      <c r="K600" s="222"/>
      <c r="L600" s="226"/>
      <c r="M600" s="227"/>
      <c r="N600" s="228"/>
      <c r="O600" s="228"/>
      <c r="P600" s="228"/>
      <c r="Q600" s="228"/>
      <c r="R600" s="228"/>
      <c r="S600" s="228"/>
      <c r="T600" s="229"/>
      <c r="AT600" s="230" t="s">
        <v>136</v>
      </c>
      <c r="AU600" s="230" t="s">
        <v>88</v>
      </c>
      <c r="AV600" s="13" t="s">
        <v>86</v>
      </c>
      <c r="AW600" s="13" t="s">
        <v>34</v>
      </c>
      <c r="AX600" s="13" t="s">
        <v>78</v>
      </c>
      <c r="AY600" s="230" t="s">
        <v>128</v>
      </c>
    </row>
    <row r="601" spans="2:51" s="12" customFormat="1" ht="10.2">
      <c r="B601" s="209"/>
      <c r="C601" s="210"/>
      <c r="D601" s="211" t="s">
        <v>136</v>
      </c>
      <c r="E601" s="212" t="s">
        <v>1</v>
      </c>
      <c r="F601" s="213" t="s">
        <v>1015</v>
      </c>
      <c r="G601" s="210"/>
      <c r="H601" s="214">
        <v>4.524</v>
      </c>
      <c r="I601" s="215"/>
      <c r="J601" s="210"/>
      <c r="K601" s="210"/>
      <c r="L601" s="216"/>
      <c r="M601" s="217"/>
      <c r="N601" s="218"/>
      <c r="O601" s="218"/>
      <c r="P601" s="218"/>
      <c r="Q601" s="218"/>
      <c r="R601" s="218"/>
      <c r="S601" s="218"/>
      <c r="T601" s="219"/>
      <c r="AT601" s="220" t="s">
        <v>136</v>
      </c>
      <c r="AU601" s="220" t="s">
        <v>88</v>
      </c>
      <c r="AV601" s="12" t="s">
        <v>88</v>
      </c>
      <c r="AW601" s="12" t="s">
        <v>34</v>
      </c>
      <c r="AX601" s="12" t="s">
        <v>78</v>
      </c>
      <c r="AY601" s="220" t="s">
        <v>128</v>
      </c>
    </row>
    <row r="602" spans="2:51" s="12" customFormat="1" ht="10.2">
      <c r="B602" s="209"/>
      <c r="C602" s="210"/>
      <c r="D602" s="211" t="s">
        <v>136</v>
      </c>
      <c r="E602" s="212" t="s">
        <v>1</v>
      </c>
      <c r="F602" s="213" t="s">
        <v>1016</v>
      </c>
      <c r="G602" s="210"/>
      <c r="H602" s="214">
        <v>109.593</v>
      </c>
      <c r="I602" s="215"/>
      <c r="J602" s="210"/>
      <c r="K602" s="210"/>
      <c r="L602" s="216"/>
      <c r="M602" s="217"/>
      <c r="N602" s="218"/>
      <c r="O602" s="218"/>
      <c r="P602" s="218"/>
      <c r="Q602" s="218"/>
      <c r="R602" s="218"/>
      <c r="S602" s="218"/>
      <c r="T602" s="219"/>
      <c r="AT602" s="220" t="s">
        <v>136</v>
      </c>
      <c r="AU602" s="220" t="s">
        <v>88</v>
      </c>
      <c r="AV602" s="12" t="s">
        <v>88</v>
      </c>
      <c r="AW602" s="12" t="s">
        <v>34</v>
      </c>
      <c r="AX602" s="12" t="s">
        <v>78</v>
      </c>
      <c r="AY602" s="220" t="s">
        <v>128</v>
      </c>
    </row>
    <row r="603" spans="2:51" s="12" customFormat="1" ht="10.2">
      <c r="B603" s="209"/>
      <c r="C603" s="210"/>
      <c r="D603" s="211" t="s">
        <v>136</v>
      </c>
      <c r="E603" s="212" t="s">
        <v>1</v>
      </c>
      <c r="F603" s="213" t="s">
        <v>1017</v>
      </c>
      <c r="G603" s="210"/>
      <c r="H603" s="214">
        <v>59.819</v>
      </c>
      <c r="I603" s="215"/>
      <c r="J603" s="210"/>
      <c r="K603" s="210"/>
      <c r="L603" s="216"/>
      <c r="M603" s="217"/>
      <c r="N603" s="218"/>
      <c r="O603" s="218"/>
      <c r="P603" s="218"/>
      <c r="Q603" s="218"/>
      <c r="R603" s="218"/>
      <c r="S603" s="218"/>
      <c r="T603" s="219"/>
      <c r="AT603" s="220" t="s">
        <v>136</v>
      </c>
      <c r="AU603" s="220" t="s">
        <v>88</v>
      </c>
      <c r="AV603" s="12" t="s">
        <v>88</v>
      </c>
      <c r="AW603" s="12" t="s">
        <v>34</v>
      </c>
      <c r="AX603" s="12" t="s">
        <v>78</v>
      </c>
      <c r="AY603" s="220" t="s">
        <v>128</v>
      </c>
    </row>
    <row r="604" spans="2:51" s="12" customFormat="1" ht="10.2">
      <c r="B604" s="209"/>
      <c r="C604" s="210"/>
      <c r="D604" s="211" t="s">
        <v>136</v>
      </c>
      <c r="E604" s="212" t="s">
        <v>1</v>
      </c>
      <c r="F604" s="213" t="s">
        <v>1018</v>
      </c>
      <c r="G604" s="210"/>
      <c r="H604" s="214">
        <v>0.616</v>
      </c>
      <c r="I604" s="215"/>
      <c r="J604" s="210"/>
      <c r="K604" s="210"/>
      <c r="L604" s="216"/>
      <c r="M604" s="217"/>
      <c r="N604" s="218"/>
      <c r="O604" s="218"/>
      <c r="P604" s="218"/>
      <c r="Q604" s="218"/>
      <c r="R604" s="218"/>
      <c r="S604" s="218"/>
      <c r="T604" s="219"/>
      <c r="AT604" s="220" t="s">
        <v>136</v>
      </c>
      <c r="AU604" s="220" t="s">
        <v>88</v>
      </c>
      <c r="AV604" s="12" t="s">
        <v>88</v>
      </c>
      <c r="AW604" s="12" t="s">
        <v>34</v>
      </c>
      <c r="AX604" s="12" t="s">
        <v>78</v>
      </c>
      <c r="AY604" s="220" t="s">
        <v>128</v>
      </c>
    </row>
    <row r="605" spans="2:51" s="12" customFormat="1" ht="10.2">
      <c r="B605" s="209"/>
      <c r="C605" s="210"/>
      <c r="D605" s="211" t="s">
        <v>136</v>
      </c>
      <c r="E605" s="212" t="s">
        <v>1</v>
      </c>
      <c r="F605" s="213" t="s">
        <v>1019</v>
      </c>
      <c r="G605" s="210"/>
      <c r="H605" s="214">
        <v>0.7</v>
      </c>
      <c r="I605" s="215"/>
      <c r="J605" s="210"/>
      <c r="K605" s="210"/>
      <c r="L605" s="216"/>
      <c r="M605" s="217"/>
      <c r="N605" s="218"/>
      <c r="O605" s="218"/>
      <c r="P605" s="218"/>
      <c r="Q605" s="218"/>
      <c r="R605" s="218"/>
      <c r="S605" s="218"/>
      <c r="T605" s="219"/>
      <c r="AT605" s="220" t="s">
        <v>136</v>
      </c>
      <c r="AU605" s="220" t="s">
        <v>88</v>
      </c>
      <c r="AV605" s="12" t="s">
        <v>88</v>
      </c>
      <c r="AW605" s="12" t="s">
        <v>34</v>
      </c>
      <c r="AX605" s="12" t="s">
        <v>78</v>
      </c>
      <c r="AY605" s="220" t="s">
        <v>128</v>
      </c>
    </row>
    <row r="606" spans="2:51" s="15" customFormat="1" ht="10.2">
      <c r="B606" s="243"/>
      <c r="C606" s="244"/>
      <c r="D606" s="211" t="s">
        <v>136</v>
      </c>
      <c r="E606" s="245" t="s">
        <v>1</v>
      </c>
      <c r="F606" s="246" t="s">
        <v>230</v>
      </c>
      <c r="G606" s="244"/>
      <c r="H606" s="247">
        <v>195.717</v>
      </c>
      <c r="I606" s="248"/>
      <c r="J606" s="244"/>
      <c r="K606" s="244"/>
      <c r="L606" s="249"/>
      <c r="M606" s="250"/>
      <c r="N606" s="251"/>
      <c r="O606" s="251"/>
      <c r="P606" s="251"/>
      <c r="Q606" s="251"/>
      <c r="R606" s="251"/>
      <c r="S606" s="251"/>
      <c r="T606" s="252"/>
      <c r="AT606" s="253" t="s">
        <v>136</v>
      </c>
      <c r="AU606" s="253" t="s">
        <v>88</v>
      </c>
      <c r="AV606" s="15" t="s">
        <v>127</v>
      </c>
      <c r="AW606" s="15" t="s">
        <v>34</v>
      </c>
      <c r="AX606" s="15" t="s">
        <v>86</v>
      </c>
      <c r="AY606" s="253" t="s">
        <v>128</v>
      </c>
    </row>
    <row r="607" spans="1:65" s="2" customFormat="1" ht="21.75" customHeight="1">
      <c r="A607" s="36"/>
      <c r="B607" s="37"/>
      <c r="C607" s="196" t="s">
        <v>1020</v>
      </c>
      <c r="D607" s="196" t="s">
        <v>129</v>
      </c>
      <c r="E607" s="197" t="s">
        <v>1021</v>
      </c>
      <c r="F607" s="198" t="s">
        <v>1022</v>
      </c>
      <c r="G607" s="199" t="s">
        <v>432</v>
      </c>
      <c r="H607" s="200">
        <v>876.26</v>
      </c>
      <c r="I607" s="201"/>
      <c r="J607" s="202">
        <f>ROUND(I607*H607,2)</f>
        <v>0</v>
      </c>
      <c r="K607" s="198" t="s">
        <v>133</v>
      </c>
      <c r="L607" s="41"/>
      <c r="M607" s="203" t="s">
        <v>1</v>
      </c>
      <c r="N607" s="204" t="s">
        <v>43</v>
      </c>
      <c r="O607" s="73"/>
      <c r="P607" s="205">
        <f>O607*H607</f>
        <v>0</v>
      </c>
      <c r="Q607" s="205">
        <v>0</v>
      </c>
      <c r="R607" s="205">
        <f>Q607*H607</f>
        <v>0</v>
      </c>
      <c r="S607" s="205">
        <v>0</v>
      </c>
      <c r="T607" s="206">
        <f>S607*H607</f>
        <v>0</v>
      </c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R607" s="207" t="s">
        <v>127</v>
      </c>
      <c r="AT607" s="207" t="s">
        <v>129</v>
      </c>
      <c r="AU607" s="207" t="s">
        <v>88</v>
      </c>
      <c r="AY607" s="19" t="s">
        <v>128</v>
      </c>
      <c r="BE607" s="208">
        <f>IF(N607="základní",J607,0)</f>
        <v>0</v>
      </c>
      <c r="BF607" s="208">
        <f>IF(N607="snížená",J607,0)</f>
        <v>0</v>
      </c>
      <c r="BG607" s="208">
        <f>IF(N607="zákl. přenesená",J607,0)</f>
        <v>0</v>
      </c>
      <c r="BH607" s="208">
        <f>IF(N607="sníž. přenesená",J607,0)</f>
        <v>0</v>
      </c>
      <c r="BI607" s="208">
        <f>IF(N607="nulová",J607,0)</f>
        <v>0</v>
      </c>
      <c r="BJ607" s="19" t="s">
        <v>86</v>
      </c>
      <c r="BK607" s="208">
        <f>ROUND(I607*H607,2)</f>
        <v>0</v>
      </c>
      <c r="BL607" s="19" t="s">
        <v>127</v>
      </c>
      <c r="BM607" s="207" t="s">
        <v>1023</v>
      </c>
    </row>
    <row r="608" spans="2:51" s="13" customFormat="1" ht="10.2">
      <c r="B608" s="221"/>
      <c r="C608" s="222"/>
      <c r="D608" s="211" t="s">
        <v>136</v>
      </c>
      <c r="E608" s="223" t="s">
        <v>1</v>
      </c>
      <c r="F608" s="224" t="s">
        <v>406</v>
      </c>
      <c r="G608" s="222"/>
      <c r="H608" s="223" t="s">
        <v>1</v>
      </c>
      <c r="I608" s="225"/>
      <c r="J608" s="222"/>
      <c r="K608" s="222"/>
      <c r="L608" s="226"/>
      <c r="M608" s="227"/>
      <c r="N608" s="228"/>
      <c r="O608" s="228"/>
      <c r="P608" s="228"/>
      <c r="Q608" s="228"/>
      <c r="R608" s="228"/>
      <c r="S608" s="228"/>
      <c r="T608" s="229"/>
      <c r="AT608" s="230" t="s">
        <v>136</v>
      </c>
      <c r="AU608" s="230" t="s">
        <v>88</v>
      </c>
      <c r="AV608" s="13" t="s">
        <v>86</v>
      </c>
      <c r="AW608" s="13" t="s">
        <v>34</v>
      </c>
      <c r="AX608" s="13" t="s">
        <v>78</v>
      </c>
      <c r="AY608" s="230" t="s">
        <v>128</v>
      </c>
    </row>
    <row r="609" spans="2:51" s="12" customFormat="1" ht="10.2">
      <c r="B609" s="209"/>
      <c r="C609" s="210"/>
      <c r="D609" s="211" t="s">
        <v>136</v>
      </c>
      <c r="E609" s="212" t="s">
        <v>1</v>
      </c>
      <c r="F609" s="213" t="s">
        <v>1024</v>
      </c>
      <c r="G609" s="210"/>
      <c r="H609" s="214">
        <v>22.62</v>
      </c>
      <c r="I609" s="215"/>
      <c r="J609" s="210"/>
      <c r="K609" s="210"/>
      <c r="L609" s="216"/>
      <c r="M609" s="217"/>
      <c r="N609" s="218"/>
      <c r="O609" s="218"/>
      <c r="P609" s="218"/>
      <c r="Q609" s="218"/>
      <c r="R609" s="218"/>
      <c r="S609" s="218"/>
      <c r="T609" s="219"/>
      <c r="AT609" s="220" t="s">
        <v>136</v>
      </c>
      <c r="AU609" s="220" t="s">
        <v>88</v>
      </c>
      <c r="AV609" s="12" t="s">
        <v>88</v>
      </c>
      <c r="AW609" s="12" t="s">
        <v>34</v>
      </c>
      <c r="AX609" s="12" t="s">
        <v>78</v>
      </c>
      <c r="AY609" s="220" t="s">
        <v>128</v>
      </c>
    </row>
    <row r="610" spans="2:51" s="12" customFormat="1" ht="10.2">
      <c r="B610" s="209"/>
      <c r="C610" s="210"/>
      <c r="D610" s="211" t="s">
        <v>136</v>
      </c>
      <c r="E610" s="212" t="s">
        <v>1</v>
      </c>
      <c r="F610" s="213" t="s">
        <v>1025</v>
      </c>
      <c r="G610" s="210"/>
      <c r="H610" s="214">
        <v>547.965</v>
      </c>
      <c r="I610" s="215"/>
      <c r="J610" s="210"/>
      <c r="K610" s="210"/>
      <c r="L610" s="216"/>
      <c r="M610" s="217"/>
      <c r="N610" s="218"/>
      <c r="O610" s="218"/>
      <c r="P610" s="218"/>
      <c r="Q610" s="218"/>
      <c r="R610" s="218"/>
      <c r="S610" s="218"/>
      <c r="T610" s="219"/>
      <c r="AT610" s="220" t="s">
        <v>136</v>
      </c>
      <c r="AU610" s="220" t="s">
        <v>88</v>
      </c>
      <c r="AV610" s="12" t="s">
        <v>88</v>
      </c>
      <c r="AW610" s="12" t="s">
        <v>34</v>
      </c>
      <c r="AX610" s="12" t="s">
        <v>78</v>
      </c>
      <c r="AY610" s="220" t="s">
        <v>128</v>
      </c>
    </row>
    <row r="611" spans="2:51" s="12" customFormat="1" ht="10.2">
      <c r="B611" s="209"/>
      <c r="C611" s="210"/>
      <c r="D611" s="211" t="s">
        <v>136</v>
      </c>
      <c r="E611" s="212" t="s">
        <v>1</v>
      </c>
      <c r="F611" s="213" t="s">
        <v>1026</v>
      </c>
      <c r="G611" s="210"/>
      <c r="H611" s="214">
        <v>299.095</v>
      </c>
      <c r="I611" s="215"/>
      <c r="J611" s="210"/>
      <c r="K611" s="210"/>
      <c r="L611" s="216"/>
      <c r="M611" s="217"/>
      <c r="N611" s="218"/>
      <c r="O611" s="218"/>
      <c r="P611" s="218"/>
      <c r="Q611" s="218"/>
      <c r="R611" s="218"/>
      <c r="S611" s="218"/>
      <c r="T611" s="219"/>
      <c r="AT611" s="220" t="s">
        <v>136</v>
      </c>
      <c r="AU611" s="220" t="s">
        <v>88</v>
      </c>
      <c r="AV611" s="12" t="s">
        <v>88</v>
      </c>
      <c r="AW611" s="12" t="s">
        <v>34</v>
      </c>
      <c r="AX611" s="12" t="s">
        <v>78</v>
      </c>
      <c r="AY611" s="220" t="s">
        <v>128</v>
      </c>
    </row>
    <row r="612" spans="2:51" s="12" customFormat="1" ht="10.2">
      <c r="B612" s="209"/>
      <c r="C612" s="210"/>
      <c r="D612" s="211" t="s">
        <v>136</v>
      </c>
      <c r="E612" s="212" t="s">
        <v>1</v>
      </c>
      <c r="F612" s="213" t="s">
        <v>1027</v>
      </c>
      <c r="G612" s="210"/>
      <c r="H612" s="214">
        <v>3.08</v>
      </c>
      <c r="I612" s="215"/>
      <c r="J612" s="210"/>
      <c r="K612" s="210"/>
      <c r="L612" s="216"/>
      <c r="M612" s="217"/>
      <c r="N612" s="218"/>
      <c r="O612" s="218"/>
      <c r="P612" s="218"/>
      <c r="Q612" s="218"/>
      <c r="R612" s="218"/>
      <c r="S612" s="218"/>
      <c r="T612" s="219"/>
      <c r="AT612" s="220" t="s">
        <v>136</v>
      </c>
      <c r="AU612" s="220" t="s">
        <v>88</v>
      </c>
      <c r="AV612" s="12" t="s">
        <v>88</v>
      </c>
      <c r="AW612" s="12" t="s">
        <v>34</v>
      </c>
      <c r="AX612" s="12" t="s">
        <v>78</v>
      </c>
      <c r="AY612" s="220" t="s">
        <v>128</v>
      </c>
    </row>
    <row r="613" spans="2:51" s="12" customFormat="1" ht="10.2">
      <c r="B613" s="209"/>
      <c r="C613" s="210"/>
      <c r="D613" s="211" t="s">
        <v>136</v>
      </c>
      <c r="E613" s="212" t="s">
        <v>1</v>
      </c>
      <c r="F613" s="213" t="s">
        <v>1028</v>
      </c>
      <c r="G613" s="210"/>
      <c r="H613" s="214">
        <v>3.5</v>
      </c>
      <c r="I613" s="215"/>
      <c r="J613" s="210"/>
      <c r="K613" s="210"/>
      <c r="L613" s="216"/>
      <c r="M613" s="217"/>
      <c r="N613" s="218"/>
      <c r="O613" s="218"/>
      <c r="P613" s="218"/>
      <c r="Q613" s="218"/>
      <c r="R613" s="218"/>
      <c r="S613" s="218"/>
      <c r="T613" s="219"/>
      <c r="AT613" s="220" t="s">
        <v>136</v>
      </c>
      <c r="AU613" s="220" t="s">
        <v>88</v>
      </c>
      <c r="AV613" s="12" t="s">
        <v>88</v>
      </c>
      <c r="AW613" s="12" t="s">
        <v>34</v>
      </c>
      <c r="AX613" s="12" t="s">
        <v>78</v>
      </c>
      <c r="AY613" s="220" t="s">
        <v>128</v>
      </c>
    </row>
    <row r="614" spans="2:51" s="15" customFormat="1" ht="10.2">
      <c r="B614" s="243"/>
      <c r="C614" s="244"/>
      <c r="D614" s="211" t="s">
        <v>136</v>
      </c>
      <c r="E614" s="245" t="s">
        <v>1</v>
      </c>
      <c r="F614" s="246" t="s">
        <v>230</v>
      </c>
      <c r="G614" s="244"/>
      <c r="H614" s="247">
        <v>876.26</v>
      </c>
      <c r="I614" s="248"/>
      <c r="J614" s="244"/>
      <c r="K614" s="244"/>
      <c r="L614" s="249"/>
      <c r="M614" s="250"/>
      <c r="N614" s="251"/>
      <c r="O614" s="251"/>
      <c r="P614" s="251"/>
      <c r="Q614" s="251"/>
      <c r="R614" s="251"/>
      <c r="S614" s="251"/>
      <c r="T614" s="252"/>
      <c r="AT614" s="253" t="s">
        <v>136</v>
      </c>
      <c r="AU614" s="253" t="s">
        <v>88</v>
      </c>
      <c r="AV614" s="15" t="s">
        <v>127</v>
      </c>
      <c r="AW614" s="15" t="s">
        <v>34</v>
      </c>
      <c r="AX614" s="15" t="s">
        <v>86</v>
      </c>
      <c r="AY614" s="253" t="s">
        <v>128</v>
      </c>
    </row>
    <row r="615" spans="1:65" s="2" customFormat="1" ht="21.75" customHeight="1">
      <c r="A615" s="36"/>
      <c r="B615" s="37"/>
      <c r="C615" s="196" t="s">
        <v>1029</v>
      </c>
      <c r="D615" s="196" t="s">
        <v>129</v>
      </c>
      <c r="E615" s="197" t="s">
        <v>1030</v>
      </c>
      <c r="F615" s="198" t="s">
        <v>1031</v>
      </c>
      <c r="G615" s="199" t="s">
        <v>432</v>
      </c>
      <c r="H615" s="200">
        <v>337.215</v>
      </c>
      <c r="I615" s="201"/>
      <c r="J615" s="202">
        <f>ROUND(I615*H615,2)</f>
        <v>0</v>
      </c>
      <c r="K615" s="198" t="s">
        <v>133</v>
      </c>
      <c r="L615" s="41"/>
      <c r="M615" s="203" t="s">
        <v>1</v>
      </c>
      <c r="N615" s="204" t="s">
        <v>43</v>
      </c>
      <c r="O615" s="73"/>
      <c r="P615" s="205">
        <f>O615*H615</f>
        <v>0</v>
      </c>
      <c r="Q615" s="205">
        <v>0</v>
      </c>
      <c r="R615" s="205">
        <f>Q615*H615</f>
        <v>0</v>
      </c>
      <c r="S615" s="205">
        <v>0</v>
      </c>
      <c r="T615" s="206">
        <f>S615*H615</f>
        <v>0</v>
      </c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R615" s="207" t="s">
        <v>127</v>
      </c>
      <c r="AT615" s="207" t="s">
        <v>129</v>
      </c>
      <c r="AU615" s="207" t="s">
        <v>88</v>
      </c>
      <c r="AY615" s="19" t="s">
        <v>128</v>
      </c>
      <c r="BE615" s="208">
        <f>IF(N615="základní",J615,0)</f>
        <v>0</v>
      </c>
      <c r="BF615" s="208">
        <f>IF(N615="snížená",J615,0)</f>
        <v>0</v>
      </c>
      <c r="BG615" s="208">
        <f>IF(N615="zákl. přenesená",J615,0)</f>
        <v>0</v>
      </c>
      <c r="BH615" s="208">
        <f>IF(N615="sníž. přenesená",J615,0)</f>
        <v>0</v>
      </c>
      <c r="BI615" s="208">
        <f>IF(N615="nulová",J615,0)</f>
        <v>0</v>
      </c>
      <c r="BJ615" s="19" t="s">
        <v>86</v>
      </c>
      <c r="BK615" s="208">
        <f>ROUND(I615*H615,2)</f>
        <v>0</v>
      </c>
      <c r="BL615" s="19" t="s">
        <v>127</v>
      </c>
      <c r="BM615" s="207" t="s">
        <v>1032</v>
      </c>
    </row>
    <row r="616" spans="2:51" s="12" customFormat="1" ht="10.2">
      <c r="B616" s="209"/>
      <c r="C616" s="210"/>
      <c r="D616" s="211" t="s">
        <v>136</v>
      </c>
      <c r="E616" s="212" t="s">
        <v>1</v>
      </c>
      <c r="F616" s="213" t="s">
        <v>989</v>
      </c>
      <c r="G616" s="210"/>
      <c r="H616" s="214">
        <v>10.889</v>
      </c>
      <c r="I616" s="215"/>
      <c r="J616" s="210"/>
      <c r="K616" s="210"/>
      <c r="L616" s="216"/>
      <c r="M616" s="217"/>
      <c r="N616" s="218"/>
      <c r="O616" s="218"/>
      <c r="P616" s="218"/>
      <c r="Q616" s="218"/>
      <c r="R616" s="218"/>
      <c r="S616" s="218"/>
      <c r="T616" s="219"/>
      <c r="AT616" s="220" t="s">
        <v>136</v>
      </c>
      <c r="AU616" s="220" t="s">
        <v>88</v>
      </c>
      <c r="AV616" s="12" t="s">
        <v>88</v>
      </c>
      <c r="AW616" s="12" t="s">
        <v>34</v>
      </c>
      <c r="AX616" s="12" t="s">
        <v>78</v>
      </c>
      <c r="AY616" s="220" t="s">
        <v>128</v>
      </c>
    </row>
    <row r="617" spans="2:51" s="12" customFormat="1" ht="10.2">
      <c r="B617" s="209"/>
      <c r="C617" s="210"/>
      <c r="D617" s="211" t="s">
        <v>136</v>
      </c>
      <c r="E617" s="212" t="s">
        <v>1</v>
      </c>
      <c r="F617" s="213" t="s">
        <v>990</v>
      </c>
      <c r="G617" s="210"/>
      <c r="H617" s="214">
        <v>135.954</v>
      </c>
      <c r="I617" s="215"/>
      <c r="J617" s="210"/>
      <c r="K617" s="210"/>
      <c r="L617" s="216"/>
      <c r="M617" s="217"/>
      <c r="N617" s="218"/>
      <c r="O617" s="218"/>
      <c r="P617" s="218"/>
      <c r="Q617" s="218"/>
      <c r="R617" s="218"/>
      <c r="S617" s="218"/>
      <c r="T617" s="219"/>
      <c r="AT617" s="220" t="s">
        <v>136</v>
      </c>
      <c r="AU617" s="220" t="s">
        <v>88</v>
      </c>
      <c r="AV617" s="12" t="s">
        <v>88</v>
      </c>
      <c r="AW617" s="12" t="s">
        <v>34</v>
      </c>
      <c r="AX617" s="12" t="s">
        <v>78</v>
      </c>
      <c r="AY617" s="220" t="s">
        <v>128</v>
      </c>
    </row>
    <row r="618" spans="2:51" s="12" customFormat="1" ht="10.2">
      <c r="B618" s="209"/>
      <c r="C618" s="210"/>
      <c r="D618" s="211" t="s">
        <v>136</v>
      </c>
      <c r="E618" s="212" t="s">
        <v>1</v>
      </c>
      <c r="F618" s="213" t="s">
        <v>991</v>
      </c>
      <c r="G618" s="210"/>
      <c r="H618" s="214">
        <v>12.24</v>
      </c>
      <c r="I618" s="215"/>
      <c r="J618" s="210"/>
      <c r="K618" s="210"/>
      <c r="L618" s="216"/>
      <c r="M618" s="217"/>
      <c r="N618" s="218"/>
      <c r="O618" s="218"/>
      <c r="P618" s="218"/>
      <c r="Q618" s="218"/>
      <c r="R618" s="218"/>
      <c r="S618" s="218"/>
      <c r="T618" s="219"/>
      <c r="AT618" s="220" t="s">
        <v>136</v>
      </c>
      <c r="AU618" s="220" t="s">
        <v>88</v>
      </c>
      <c r="AV618" s="12" t="s">
        <v>88</v>
      </c>
      <c r="AW618" s="12" t="s">
        <v>34</v>
      </c>
      <c r="AX618" s="12" t="s">
        <v>78</v>
      </c>
      <c r="AY618" s="220" t="s">
        <v>128</v>
      </c>
    </row>
    <row r="619" spans="2:51" s="12" customFormat="1" ht="10.2">
      <c r="B619" s="209"/>
      <c r="C619" s="210"/>
      <c r="D619" s="211" t="s">
        <v>136</v>
      </c>
      <c r="E619" s="212" t="s">
        <v>1</v>
      </c>
      <c r="F619" s="213" t="s">
        <v>992</v>
      </c>
      <c r="G619" s="210"/>
      <c r="H619" s="214">
        <v>2.88</v>
      </c>
      <c r="I619" s="215"/>
      <c r="J619" s="210"/>
      <c r="K619" s="210"/>
      <c r="L619" s="216"/>
      <c r="M619" s="217"/>
      <c r="N619" s="218"/>
      <c r="O619" s="218"/>
      <c r="P619" s="218"/>
      <c r="Q619" s="218"/>
      <c r="R619" s="218"/>
      <c r="S619" s="218"/>
      <c r="T619" s="219"/>
      <c r="AT619" s="220" t="s">
        <v>136</v>
      </c>
      <c r="AU619" s="220" t="s">
        <v>88</v>
      </c>
      <c r="AV619" s="12" t="s">
        <v>88</v>
      </c>
      <c r="AW619" s="12" t="s">
        <v>34</v>
      </c>
      <c r="AX619" s="12" t="s">
        <v>78</v>
      </c>
      <c r="AY619" s="220" t="s">
        <v>128</v>
      </c>
    </row>
    <row r="620" spans="2:51" s="12" customFormat="1" ht="10.2">
      <c r="B620" s="209"/>
      <c r="C620" s="210"/>
      <c r="D620" s="211" t="s">
        <v>136</v>
      </c>
      <c r="E620" s="212" t="s">
        <v>1</v>
      </c>
      <c r="F620" s="213" t="s">
        <v>1015</v>
      </c>
      <c r="G620" s="210"/>
      <c r="H620" s="214">
        <v>4.524</v>
      </c>
      <c r="I620" s="215"/>
      <c r="J620" s="210"/>
      <c r="K620" s="210"/>
      <c r="L620" s="216"/>
      <c r="M620" s="217"/>
      <c r="N620" s="218"/>
      <c r="O620" s="218"/>
      <c r="P620" s="218"/>
      <c r="Q620" s="218"/>
      <c r="R620" s="218"/>
      <c r="S620" s="218"/>
      <c r="T620" s="219"/>
      <c r="AT620" s="220" t="s">
        <v>136</v>
      </c>
      <c r="AU620" s="220" t="s">
        <v>88</v>
      </c>
      <c r="AV620" s="12" t="s">
        <v>88</v>
      </c>
      <c r="AW620" s="12" t="s">
        <v>34</v>
      </c>
      <c r="AX620" s="12" t="s">
        <v>78</v>
      </c>
      <c r="AY620" s="220" t="s">
        <v>128</v>
      </c>
    </row>
    <row r="621" spans="2:51" s="12" customFormat="1" ht="10.2">
      <c r="B621" s="209"/>
      <c r="C621" s="210"/>
      <c r="D621" s="211" t="s">
        <v>136</v>
      </c>
      <c r="E621" s="212" t="s">
        <v>1</v>
      </c>
      <c r="F621" s="213" t="s">
        <v>1016</v>
      </c>
      <c r="G621" s="210"/>
      <c r="H621" s="214">
        <v>109.593</v>
      </c>
      <c r="I621" s="215"/>
      <c r="J621" s="210"/>
      <c r="K621" s="210"/>
      <c r="L621" s="216"/>
      <c r="M621" s="217"/>
      <c r="N621" s="218"/>
      <c r="O621" s="218"/>
      <c r="P621" s="218"/>
      <c r="Q621" s="218"/>
      <c r="R621" s="218"/>
      <c r="S621" s="218"/>
      <c r="T621" s="219"/>
      <c r="AT621" s="220" t="s">
        <v>136</v>
      </c>
      <c r="AU621" s="220" t="s">
        <v>88</v>
      </c>
      <c r="AV621" s="12" t="s">
        <v>88</v>
      </c>
      <c r="AW621" s="12" t="s">
        <v>34</v>
      </c>
      <c r="AX621" s="12" t="s">
        <v>78</v>
      </c>
      <c r="AY621" s="220" t="s">
        <v>128</v>
      </c>
    </row>
    <row r="622" spans="2:51" s="12" customFormat="1" ht="10.2">
      <c r="B622" s="209"/>
      <c r="C622" s="210"/>
      <c r="D622" s="211" t="s">
        <v>136</v>
      </c>
      <c r="E622" s="212" t="s">
        <v>1</v>
      </c>
      <c r="F622" s="213" t="s">
        <v>1017</v>
      </c>
      <c r="G622" s="210"/>
      <c r="H622" s="214">
        <v>59.819</v>
      </c>
      <c r="I622" s="215"/>
      <c r="J622" s="210"/>
      <c r="K622" s="210"/>
      <c r="L622" s="216"/>
      <c r="M622" s="217"/>
      <c r="N622" s="218"/>
      <c r="O622" s="218"/>
      <c r="P622" s="218"/>
      <c r="Q622" s="218"/>
      <c r="R622" s="218"/>
      <c r="S622" s="218"/>
      <c r="T622" s="219"/>
      <c r="AT622" s="220" t="s">
        <v>136</v>
      </c>
      <c r="AU622" s="220" t="s">
        <v>88</v>
      </c>
      <c r="AV622" s="12" t="s">
        <v>88</v>
      </c>
      <c r="AW622" s="12" t="s">
        <v>34</v>
      </c>
      <c r="AX622" s="12" t="s">
        <v>78</v>
      </c>
      <c r="AY622" s="220" t="s">
        <v>128</v>
      </c>
    </row>
    <row r="623" spans="2:51" s="12" customFormat="1" ht="10.2">
      <c r="B623" s="209"/>
      <c r="C623" s="210"/>
      <c r="D623" s="211" t="s">
        <v>136</v>
      </c>
      <c r="E623" s="212" t="s">
        <v>1</v>
      </c>
      <c r="F623" s="213" t="s">
        <v>1018</v>
      </c>
      <c r="G623" s="210"/>
      <c r="H623" s="214">
        <v>0.616</v>
      </c>
      <c r="I623" s="215"/>
      <c r="J623" s="210"/>
      <c r="K623" s="210"/>
      <c r="L623" s="216"/>
      <c r="M623" s="217"/>
      <c r="N623" s="218"/>
      <c r="O623" s="218"/>
      <c r="P623" s="218"/>
      <c r="Q623" s="218"/>
      <c r="R623" s="218"/>
      <c r="S623" s="218"/>
      <c r="T623" s="219"/>
      <c r="AT623" s="220" t="s">
        <v>136</v>
      </c>
      <c r="AU623" s="220" t="s">
        <v>88</v>
      </c>
      <c r="AV623" s="12" t="s">
        <v>88</v>
      </c>
      <c r="AW623" s="12" t="s">
        <v>34</v>
      </c>
      <c r="AX623" s="12" t="s">
        <v>78</v>
      </c>
      <c r="AY623" s="220" t="s">
        <v>128</v>
      </c>
    </row>
    <row r="624" spans="2:51" s="12" customFormat="1" ht="10.2">
      <c r="B624" s="209"/>
      <c r="C624" s="210"/>
      <c r="D624" s="211" t="s">
        <v>136</v>
      </c>
      <c r="E624" s="212" t="s">
        <v>1</v>
      </c>
      <c r="F624" s="213" t="s">
        <v>1019</v>
      </c>
      <c r="G624" s="210"/>
      <c r="H624" s="214">
        <v>0.7</v>
      </c>
      <c r="I624" s="215"/>
      <c r="J624" s="210"/>
      <c r="K624" s="210"/>
      <c r="L624" s="216"/>
      <c r="M624" s="217"/>
      <c r="N624" s="218"/>
      <c r="O624" s="218"/>
      <c r="P624" s="218"/>
      <c r="Q624" s="218"/>
      <c r="R624" s="218"/>
      <c r="S624" s="218"/>
      <c r="T624" s="219"/>
      <c r="AT624" s="220" t="s">
        <v>136</v>
      </c>
      <c r="AU624" s="220" t="s">
        <v>88</v>
      </c>
      <c r="AV624" s="12" t="s">
        <v>88</v>
      </c>
      <c r="AW624" s="12" t="s">
        <v>34</v>
      </c>
      <c r="AX624" s="12" t="s">
        <v>78</v>
      </c>
      <c r="AY624" s="220" t="s">
        <v>128</v>
      </c>
    </row>
    <row r="625" spans="2:51" s="15" customFormat="1" ht="10.2">
      <c r="B625" s="243"/>
      <c r="C625" s="244"/>
      <c r="D625" s="211" t="s">
        <v>136</v>
      </c>
      <c r="E625" s="245" t="s">
        <v>1</v>
      </c>
      <c r="F625" s="246" t="s">
        <v>230</v>
      </c>
      <c r="G625" s="244"/>
      <c r="H625" s="247">
        <v>337.215</v>
      </c>
      <c r="I625" s="248"/>
      <c r="J625" s="244"/>
      <c r="K625" s="244"/>
      <c r="L625" s="249"/>
      <c r="M625" s="250"/>
      <c r="N625" s="251"/>
      <c r="O625" s="251"/>
      <c r="P625" s="251"/>
      <c r="Q625" s="251"/>
      <c r="R625" s="251"/>
      <c r="S625" s="251"/>
      <c r="T625" s="252"/>
      <c r="AT625" s="253" t="s">
        <v>136</v>
      </c>
      <c r="AU625" s="253" t="s">
        <v>88</v>
      </c>
      <c r="AV625" s="15" t="s">
        <v>127</v>
      </c>
      <c r="AW625" s="15" t="s">
        <v>34</v>
      </c>
      <c r="AX625" s="15" t="s">
        <v>86</v>
      </c>
      <c r="AY625" s="253" t="s">
        <v>128</v>
      </c>
    </row>
    <row r="626" spans="1:65" s="2" customFormat="1" ht="21.75" customHeight="1">
      <c r="A626" s="36"/>
      <c r="B626" s="37"/>
      <c r="C626" s="196" t="s">
        <v>1033</v>
      </c>
      <c r="D626" s="196" t="s">
        <v>129</v>
      </c>
      <c r="E626" s="197" t="s">
        <v>1034</v>
      </c>
      <c r="F626" s="198" t="s">
        <v>1035</v>
      </c>
      <c r="G626" s="199" t="s">
        <v>432</v>
      </c>
      <c r="H626" s="200">
        <v>13.299</v>
      </c>
      <c r="I626" s="201"/>
      <c r="J626" s="202">
        <f>ROUND(I626*H626,2)</f>
        <v>0</v>
      </c>
      <c r="K626" s="198" t="s">
        <v>133</v>
      </c>
      <c r="L626" s="41"/>
      <c r="M626" s="203" t="s">
        <v>1</v>
      </c>
      <c r="N626" s="204" t="s">
        <v>43</v>
      </c>
      <c r="O626" s="73"/>
      <c r="P626" s="205">
        <f>O626*H626</f>
        <v>0</v>
      </c>
      <c r="Q626" s="205">
        <v>0</v>
      </c>
      <c r="R626" s="205">
        <f>Q626*H626</f>
        <v>0</v>
      </c>
      <c r="S626" s="205">
        <v>0</v>
      </c>
      <c r="T626" s="206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207" t="s">
        <v>127</v>
      </c>
      <c r="AT626" s="207" t="s">
        <v>129</v>
      </c>
      <c r="AU626" s="207" t="s">
        <v>88</v>
      </c>
      <c r="AY626" s="19" t="s">
        <v>128</v>
      </c>
      <c r="BE626" s="208">
        <f>IF(N626="základní",J626,0)</f>
        <v>0</v>
      </c>
      <c r="BF626" s="208">
        <f>IF(N626="snížená",J626,0)</f>
        <v>0</v>
      </c>
      <c r="BG626" s="208">
        <f>IF(N626="zákl. přenesená",J626,0)</f>
        <v>0</v>
      </c>
      <c r="BH626" s="208">
        <f>IF(N626="sníž. přenesená",J626,0)</f>
        <v>0</v>
      </c>
      <c r="BI626" s="208">
        <f>IF(N626="nulová",J626,0)</f>
        <v>0</v>
      </c>
      <c r="BJ626" s="19" t="s">
        <v>86</v>
      </c>
      <c r="BK626" s="208">
        <f>ROUND(I626*H626,2)</f>
        <v>0</v>
      </c>
      <c r="BL626" s="19" t="s">
        <v>127</v>
      </c>
      <c r="BM626" s="207" t="s">
        <v>1036</v>
      </c>
    </row>
    <row r="627" spans="2:51" s="12" customFormat="1" ht="10.2">
      <c r="B627" s="209"/>
      <c r="C627" s="210"/>
      <c r="D627" s="211" t="s">
        <v>136</v>
      </c>
      <c r="E627" s="212" t="s">
        <v>1</v>
      </c>
      <c r="F627" s="213" t="s">
        <v>1037</v>
      </c>
      <c r="G627" s="210"/>
      <c r="H627" s="214">
        <v>13.299</v>
      </c>
      <c r="I627" s="215"/>
      <c r="J627" s="210"/>
      <c r="K627" s="210"/>
      <c r="L627" s="216"/>
      <c r="M627" s="217"/>
      <c r="N627" s="218"/>
      <c r="O627" s="218"/>
      <c r="P627" s="218"/>
      <c r="Q627" s="218"/>
      <c r="R627" s="218"/>
      <c r="S627" s="218"/>
      <c r="T627" s="219"/>
      <c r="AT627" s="220" t="s">
        <v>136</v>
      </c>
      <c r="AU627" s="220" t="s">
        <v>88</v>
      </c>
      <c r="AV627" s="12" t="s">
        <v>88</v>
      </c>
      <c r="AW627" s="12" t="s">
        <v>34</v>
      </c>
      <c r="AX627" s="12" t="s">
        <v>86</v>
      </c>
      <c r="AY627" s="220" t="s">
        <v>128</v>
      </c>
    </row>
    <row r="628" spans="1:65" s="2" customFormat="1" ht="21.75" customHeight="1">
      <c r="A628" s="36"/>
      <c r="B628" s="37"/>
      <c r="C628" s="196" t="s">
        <v>1038</v>
      </c>
      <c r="D628" s="196" t="s">
        <v>129</v>
      </c>
      <c r="E628" s="197" t="s">
        <v>1039</v>
      </c>
      <c r="F628" s="198" t="s">
        <v>1035</v>
      </c>
      <c r="G628" s="199" t="s">
        <v>432</v>
      </c>
      <c r="H628" s="200">
        <v>174.698</v>
      </c>
      <c r="I628" s="201"/>
      <c r="J628" s="202">
        <f>ROUND(I628*H628,2)</f>
        <v>0</v>
      </c>
      <c r="K628" s="198" t="s">
        <v>1</v>
      </c>
      <c r="L628" s="41"/>
      <c r="M628" s="203" t="s">
        <v>1</v>
      </c>
      <c r="N628" s="204" t="s">
        <v>43</v>
      </c>
      <c r="O628" s="73"/>
      <c r="P628" s="205">
        <f>O628*H628</f>
        <v>0</v>
      </c>
      <c r="Q628" s="205">
        <v>0</v>
      </c>
      <c r="R628" s="205">
        <f>Q628*H628</f>
        <v>0</v>
      </c>
      <c r="S628" s="205">
        <v>0</v>
      </c>
      <c r="T628" s="206">
        <f>S628*H628</f>
        <v>0</v>
      </c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R628" s="207" t="s">
        <v>127</v>
      </c>
      <c r="AT628" s="207" t="s">
        <v>129</v>
      </c>
      <c r="AU628" s="207" t="s">
        <v>88</v>
      </c>
      <c r="AY628" s="19" t="s">
        <v>128</v>
      </c>
      <c r="BE628" s="208">
        <f>IF(N628="základní",J628,0)</f>
        <v>0</v>
      </c>
      <c r="BF628" s="208">
        <f>IF(N628="snížená",J628,0)</f>
        <v>0</v>
      </c>
      <c r="BG628" s="208">
        <f>IF(N628="zákl. přenesená",J628,0)</f>
        <v>0</v>
      </c>
      <c r="BH628" s="208">
        <f>IF(N628="sníž. přenesená",J628,0)</f>
        <v>0</v>
      </c>
      <c r="BI628" s="208">
        <f>IF(N628="nulová",J628,0)</f>
        <v>0</v>
      </c>
      <c r="BJ628" s="19" t="s">
        <v>86</v>
      </c>
      <c r="BK628" s="208">
        <f>ROUND(I628*H628,2)</f>
        <v>0</v>
      </c>
      <c r="BL628" s="19" t="s">
        <v>127</v>
      </c>
      <c r="BM628" s="207" t="s">
        <v>1040</v>
      </c>
    </row>
    <row r="629" spans="2:51" s="13" customFormat="1" ht="10.2">
      <c r="B629" s="221"/>
      <c r="C629" s="222"/>
      <c r="D629" s="211" t="s">
        <v>136</v>
      </c>
      <c r="E629" s="223" t="s">
        <v>1</v>
      </c>
      <c r="F629" s="224" t="s">
        <v>1041</v>
      </c>
      <c r="G629" s="222"/>
      <c r="H629" s="223" t="s">
        <v>1</v>
      </c>
      <c r="I629" s="225"/>
      <c r="J629" s="222"/>
      <c r="K629" s="222"/>
      <c r="L629" s="226"/>
      <c r="M629" s="227"/>
      <c r="N629" s="228"/>
      <c r="O629" s="228"/>
      <c r="P629" s="228"/>
      <c r="Q629" s="228"/>
      <c r="R629" s="228"/>
      <c r="S629" s="228"/>
      <c r="T629" s="229"/>
      <c r="AT629" s="230" t="s">
        <v>136</v>
      </c>
      <c r="AU629" s="230" t="s">
        <v>88</v>
      </c>
      <c r="AV629" s="13" t="s">
        <v>86</v>
      </c>
      <c r="AW629" s="13" t="s">
        <v>34</v>
      </c>
      <c r="AX629" s="13" t="s">
        <v>78</v>
      </c>
      <c r="AY629" s="230" t="s">
        <v>128</v>
      </c>
    </row>
    <row r="630" spans="2:51" s="13" customFormat="1" ht="10.2">
      <c r="B630" s="221"/>
      <c r="C630" s="222"/>
      <c r="D630" s="211" t="s">
        <v>136</v>
      </c>
      <c r="E630" s="223" t="s">
        <v>1</v>
      </c>
      <c r="F630" s="224" t="s">
        <v>1042</v>
      </c>
      <c r="G630" s="222"/>
      <c r="H630" s="223" t="s">
        <v>1</v>
      </c>
      <c r="I630" s="225"/>
      <c r="J630" s="222"/>
      <c r="K630" s="222"/>
      <c r="L630" s="226"/>
      <c r="M630" s="227"/>
      <c r="N630" s="228"/>
      <c r="O630" s="228"/>
      <c r="P630" s="228"/>
      <c r="Q630" s="228"/>
      <c r="R630" s="228"/>
      <c r="S630" s="228"/>
      <c r="T630" s="229"/>
      <c r="AT630" s="230" t="s">
        <v>136</v>
      </c>
      <c r="AU630" s="230" t="s">
        <v>88</v>
      </c>
      <c r="AV630" s="13" t="s">
        <v>86</v>
      </c>
      <c r="AW630" s="13" t="s">
        <v>34</v>
      </c>
      <c r="AX630" s="13" t="s">
        <v>78</v>
      </c>
      <c r="AY630" s="230" t="s">
        <v>128</v>
      </c>
    </row>
    <row r="631" spans="2:51" s="12" customFormat="1" ht="10.2">
      <c r="B631" s="209"/>
      <c r="C631" s="210"/>
      <c r="D631" s="211" t="s">
        <v>136</v>
      </c>
      <c r="E631" s="212" t="s">
        <v>1</v>
      </c>
      <c r="F631" s="213" t="s">
        <v>1043</v>
      </c>
      <c r="G631" s="210"/>
      <c r="H631" s="214">
        <v>174.698</v>
      </c>
      <c r="I631" s="215"/>
      <c r="J631" s="210"/>
      <c r="K631" s="210"/>
      <c r="L631" s="216"/>
      <c r="M631" s="217"/>
      <c r="N631" s="218"/>
      <c r="O631" s="218"/>
      <c r="P631" s="218"/>
      <c r="Q631" s="218"/>
      <c r="R631" s="218"/>
      <c r="S631" s="218"/>
      <c r="T631" s="219"/>
      <c r="AT631" s="220" t="s">
        <v>136</v>
      </c>
      <c r="AU631" s="220" t="s">
        <v>88</v>
      </c>
      <c r="AV631" s="12" t="s">
        <v>88</v>
      </c>
      <c r="AW631" s="12" t="s">
        <v>34</v>
      </c>
      <c r="AX631" s="12" t="s">
        <v>86</v>
      </c>
      <c r="AY631" s="220" t="s">
        <v>128</v>
      </c>
    </row>
    <row r="632" spans="1:65" s="2" customFormat="1" ht="21.75" customHeight="1">
      <c r="A632" s="36"/>
      <c r="B632" s="37"/>
      <c r="C632" s="196" t="s">
        <v>1044</v>
      </c>
      <c r="D632" s="196" t="s">
        <v>129</v>
      </c>
      <c r="E632" s="197" t="s">
        <v>1045</v>
      </c>
      <c r="F632" s="198" t="s">
        <v>1046</v>
      </c>
      <c r="G632" s="199" t="s">
        <v>432</v>
      </c>
      <c r="H632" s="200">
        <v>410.735</v>
      </c>
      <c r="I632" s="201"/>
      <c r="J632" s="202">
        <f>ROUND(I632*H632,2)</f>
        <v>0</v>
      </c>
      <c r="K632" s="198" t="s">
        <v>133</v>
      </c>
      <c r="L632" s="41"/>
      <c r="M632" s="203" t="s">
        <v>1</v>
      </c>
      <c r="N632" s="204" t="s">
        <v>43</v>
      </c>
      <c r="O632" s="73"/>
      <c r="P632" s="205">
        <f>O632*H632</f>
        <v>0</v>
      </c>
      <c r="Q632" s="205">
        <v>0</v>
      </c>
      <c r="R632" s="205">
        <f>Q632*H632</f>
        <v>0</v>
      </c>
      <c r="S632" s="205">
        <v>0</v>
      </c>
      <c r="T632" s="206">
        <f>S632*H632</f>
        <v>0</v>
      </c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R632" s="207" t="s">
        <v>127</v>
      </c>
      <c r="AT632" s="207" t="s">
        <v>129</v>
      </c>
      <c r="AU632" s="207" t="s">
        <v>88</v>
      </c>
      <c r="AY632" s="19" t="s">
        <v>128</v>
      </c>
      <c r="BE632" s="208">
        <f>IF(N632="základní",J632,0)</f>
        <v>0</v>
      </c>
      <c r="BF632" s="208">
        <f>IF(N632="snížená",J632,0)</f>
        <v>0</v>
      </c>
      <c r="BG632" s="208">
        <f>IF(N632="zákl. přenesená",J632,0)</f>
        <v>0</v>
      </c>
      <c r="BH632" s="208">
        <f>IF(N632="sníž. přenesená",J632,0)</f>
        <v>0</v>
      </c>
      <c r="BI632" s="208">
        <f>IF(N632="nulová",J632,0)</f>
        <v>0</v>
      </c>
      <c r="BJ632" s="19" t="s">
        <v>86</v>
      </c>
      <c r="BK632" s="208">
        <f>ROUND(I632*H632,2)</f>
        <v>0</v>
      </c>
      <c r="BL632" s="19" t="s">
        <v>127</v>
      </c>
      <c r="BM632" s="207" t="s">
        <v>1047</v>
      </c>
    </row>
    <row r="633" spans="2:51" s="12" customFormat="1" ht="10.2">
      <c r="B633" s="209"/>
      <c r="C633" s="210"/>
      <c r="D633" s="211" t="s">
        <v>136</v>
      </c>
      <c r="E633" s="212" t="s">
        <v>1</v>
      </c>
      <c r="F633" s="213" t="s">
        <v>975</v>
      </c>
      <c r="G633" s="210"/>
      <c r="H633" s="214">
        <v>168.3</v>
      </c>
      <c r="I633" s="215"/>
      <c r="J633" s="210"/>
      <c r="K633" s="210"/>
      <c r="L633" s="216"/>
      <c r="M633" s="217"/>
      <c r="N633" s="218"/>
      <c r="O633" s="218"/>
      <c r="P633" s="218"/>
      <c r="Q633" s="218"/>
      <c r="R633" s="218"/>
      <c r="S633" s="218"/>
      <c r="T633" s="219"/>
      <c r="AT633" s="220" t="s">
        <v>136</v>
      </c>
      <c r="AU633" s="220" t="s">
        <v>88</v>
      </c>
      <c r="AV633" s="12" t="s">
        <v>88</v>
      </c>
      <c r="AW633" s="12" t="s">
        <v>34</v>
      </c>
      <c r="AX633" s="12" t="s">
        <v>78</v>
      </c>
      <c r="AY633" s="220" t="s">
        <v>128</v>
      </c>
    </row>
    <row r="634" spans="2:51" s="12" customFormat="1" ht="10.2">
      <c r="B634" s="209"/>
      <c r="C634" s="210"/>
      <c r="D634" s="211" t="s">
        <v>136</v>
      </c>
      <c r="E634" s="212" t="s">
        <v>1</v>
      </c>
      <c r="F634" s="213" t="s">
        <v>976</v>
      </c>
      <c r="G634" s="210"/>
      <c r="H634" s="214">
        <v>98.6</v>
      </c>
      <c r="I634" s="215"/>
      <c r="J634" s="210"/>
      <c r="K634" s="210"/>
      <c r="L634" s="216"/>
      <c r="M634" s="217"/>
      <c r="N634" s="218"/>
      <c r="O634" s="218"/>
      <c r="P634" s="218"/>
      <c r="Q634" s="218"/>
      <c r="R634" s="218"/>
      <c r="S634" s="218"/>
      <c r="T634" s="219"/>
      <c r="AT634" s="220" t="s">
        <v>136</v>
      </c>
      <c r="AU634" s="220" t="s">
        <v>88</v>
      </c>
      <c r="AV634" s="12" t="s">
        <v>88</v>
      </c>
      <c r="AW634" s="12" t="s">
        <v>34</v>
      </c>
      <c r="AX634" s="12" t="s">
        <v>78</v>
      </c>
      <c r="AY634" s="220" t="s">
        <v>128</v>
      </c>
    </row>
    <row r="635" spans="2:51" s="12" customFormat="1" ht="10.2">
      <c r="B635" s="209"/>
      <c r="C635" s="210"/>
      <c r="D635" s="211" t="s">
        <v>136</v>
      </c>
      <c r="E635" s="212" t="s">
        <v>1</v>
      </c>
      <c r="F635" s="213" t="s">
        <v>977</v>
      </c>
      <c r="G635" s="210"/>
      <c r="H635" s="214">
        <v>143.835</v>
      </c>
      <c r="I635" s="215"/>
      <c r="J635" s="210"/>
      <c r="K635" s="210"/>
      <c r="L635" s="216"/>
      <c r="M635" s="217"/>
      <c r="N635" s="218"/>
      <c r="O635" s="218"/>
      <c r="P635" s="218"/>
      <c r="Q635" s="218"/>
      <c r="R635" s="218"/>
      <c r="S635" s="218"/>
      <c r="T635" s="219"/>
      <c r="AT635" s="220" t="s">
        <v>136</v>
      </c>
      <c r="AU635" s="220" t="s">
        <v>88</v>
      </c>
      <c r="AV635" s="12" t="s">
        <v>88</v>
      </c>
      <c r="AW635" s="12" t="s">
        <v>34</v>
      </c>
      <c r="AX635" s="12" t="s">
        <v>78</v>
      </c>
      <c r="AY635" s="220" t="s">
        <v>128</v>
      </c>
    </row>
    <row r="636" spans="2:51" s="15" customFormat="1" ht="10.2">
      <c r="B636" s="243"/>
      <c r="C636" s="244"/>
      <c r="D636" s="211" t="s">
        <v>136</v>
      </c>
      <c r="E636" s="245" t="s">
        <v>1</v>
      </c>
      <c r="F636" s="246" t="s">
        <v>230</v>
      </c>
      <c r="G636" s="244"/>
      <c r="H636" s="247">
        <v>410.735</v>
      </c>
      <c r="I636" s="248"/>
      <c r="J636" s="244"/>
      <c r="K636" s="244"/>
      <c r="L636" s="249"/>
      <c r="M636" s="250"/>
      <c r="N636" s="251"/>
      <c r="O636" s="251"/>
      <c r="P636" s="251"/>
      <c r="Q636" s="251"/>
      <c r="R636" s="251"/>
      <c r="S636" s="251"/>
      <c r="T636" s="252"/>
      <c r="AT636" s="253" t="s">
        <v>136</v>
      </c>
      <c r="AU636" s="253" t="s">
        <v>88</v>
      </c>
      <c r="AV636" s="15" t="s">
        <v>127</v>
      </c>
      <c r="AW636" s="15" t="s">
        <v>34</v>
      </c>
      <c r="AX636" s="15" t="s">
        <v>86</v>
      </c>
      <c r="AY636" s="253" t="s">
        <v>128</v>
      </c>
    </row>
    <row r="637" spans="2:63" s="11" customFormat="1" ht="22.8" customHeight="1">
      <c r="B637" s="182"/>
      <c r="C637" s="183"/>
      <c r="D637" s="184" t="s">
        <v>77</v>
      </c>
      <c r="E637" s="241" t="s">
        <v>1048</v>
      </c>
      <c r="F637" s="241" t="s">
        <v>1049</v>
      </c>
      <c r="G637" s="183"/>
      <c r="H637" s="183"/>
      <c r="I637" s="186"/>
      <c r="J637" s="242">
        <f>BK637</f>
        <v>0</v>
      </c>
      <c r="K637" s="183"/>
      <c r="L637" s="188"/>
      <c r="M637" s="189"/>
      <c r="N637" s="190"/>
      <c r="O637" s="190"/>
      <c r="P637" s="191">
        <f>SUM(P638:P641)</f>
        <v>0</v>
      </c>
      <c r="Q637" s="190"/>
      <c r="R637" s="191">
        <f>SUM(R638:R641)</f>
        <v>0</v>
      </c>
      <c r="S637" s="190"/>
      <c r="T637" s="192">
        <f>SUM(T638:T641)</f>
        <v>0</v>
      </c>
      <c r="AR637" s="193" t="s">
        <v>86</v>
      </c>
      <c r="AT637" s="194" t="s">
        <v>77</v>
      </c>
      <c r="AU637" s="194" t="s">
        <v>86</v>
      </c>
      <c r="AY637" s="193" t="s">
        <v>128</v>
      </c>
      <c r="BK637" s="195">
        <f>SUM(BK638:BK641)</f>
        <v>0</v>
      </c>
    </row>
    <row r="638" spans="1:65" s="2" customFormat="1" ht="21.75" customHeight="1">
      <c r="A638" s="36"/>
      <c r="B638" s="37"/>
      <c r="C638" s="196" t="s">
        <v>1050</v>
      </c>
      <c r="D638" s="196" t="s">
        <v>129</v>
      </c>
      <c r="E638" s="197" t="s">
        <v>1051</v>
      </c>
      <c r="F638" s="198" t="s">
        <v>1052</v>
      </c>
      <c r="G638" s="199" t="s">
        <v>432</v>
      </c>
      <c r="H638" s="200">
        <v>1595.943</v>
      </c>
      <c r="I638" s="201"/>
      <c r="J638" s="202">
        <f>ROUND(I638*H638,2)</f>
        <v>0</v>
      </c>
      <c r="K638" s="198" t="s">
        <v>133</v>
      </c>
      <c r="L638" s="41"/>
      <c r="M638" s="203" t="s">
        <v>1</v>
      </c>
      <c r="N638" s="204" t="s">
        <v>43</v>
      </c>
      <c r="O638" s="73"/>
      <c r="P638" s="205">
        <f>O638*H638</f>
        <v>0</v>
      </c>
      <c r="Q638" s="205">
        <v>0</v>
      </c>
      <c r="R638" s="205">
        <f>Q638*H638</f>
        <v>0</v>
      </c>
      <c r="S638" s="205">
        <v>0</v>
      </c>
      <c r="T638" s="206">
        <f>S638*H638</f>
        <v>0</v>
      </c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R638" s="207" t="s">
        <v>127</v>
      </c>
      <c r="AT638" s="207" t="s">
        <v>129</v>
      </c>
      <c r="AU638" s="207" t="s">
        <v>88</v>
      </c>
      <c r="AY638" s="19" t="s">
        <v>128</v>
      </c>
      <c r="BE638" s="208">
        <f>IF(N638="základní",J638,0)</f>
        <v>0</v>
      </c>
      <c r="BF638" s="208">
        <f>IF(N638="snížená",J638,0)</f>
        <v>0</v>
      </c>
      <c r="BG638" s="208">
        <f>IF(N638="zákl. přenesená",J638,0)</f>
        <v>0</v>
      </c>
      <c r="BH638" s="208">
        <f>IF(N638="sníž. přenesená",J638,0)</f>
        <v>0</v>
      </c>
      <c r="BI638" s="208">
        <f>IF(N638="nulová",J638,0)</f>
        <v>0</v>
      </c>
      <c r="BJ638" s="19" t="s">
        <v>86</v>
      </c>
      <c r="BK638" s="208">
        <f>ROUND(I638*H638,2)</f>
        <v>0</v>
      </c>
      <c r="BL638" s="19" t="s">
        <v>127</v>
      </c>
      <c r="BM638" s="207" t="s">
        <v>1053</v>
      </c>
    </row>
    <row r="639" spans="1:65" s="2" customFormat="1" ht="16.5" customHeight="1">
      <c r="A639" s="36"/>
      <c r="B639" s="37"/>
      <c r="C639" s="254" t="s">
        <v>1054</v>
      </c>
      <c r="D639" s="254" t="s">
        <v>447</v>
      </c>
      <c r="E639" s="255" t="s">
        <v>1055</v>
      </c>
      <c r="F639" s="256" t="s">
        <v>1056</v>
      </c>
      <c r="G639" s="257" t="s">
        <v>306</v>
      </c>
      <c r="H639" s="258">
        <v>360</v>
      </c>
      <c r="I639" s="259"/>
      <c r="J639" s="260">
        <f>ROUND(I639*H639,2)</f>
        <v>0</v>
      </c>
      <c r="K639" s="256" t="s">
        <v>1</v>
      </c>
      <c r="L639" s="261"/>
      <c r="M639" s="262" t="s">
        <v>1</v>
      </c>
      <c r="N639" s="263" t="s">
        <v>43</v>
      </c>
      <c r="O639" s="73"/>
      <c r="P639" s="205">
        <f>O639*H639</f>
        <v>0</v>
      </c>
      <c r="Q639" s="205">
        <v>0</v>
      </c>
      <c r="R639" s="205">
        <f>Q639*H639</f>
        <v>0</v>
      </c>
      <c r="S639" s="205">
        <v>0</v>
      </c>
      <c r="T639" s="206">
        <f>S639*H639</f>
        <v>0</v>
      </c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R639" s="207" t="s">
        <v>379</v>
      </c>
      <c r="AT639" s="207" t="s">
        <v>447</v>
      </c>
      <c r="AU639" s="207" t="s">
        <v>88</v>
      </c>
      <c r="AY639" s="19" t="s">
        <v>128</v>
      </c>
      <c r="BE639" s="208">
        <f>IF(N639="základní",J639,0)</f>
        <v>0</v>
      </c>
      <c r="BF639" s="208">
        <f>IF(N639="snížená",J639,0)</f>
        <v>0</v>
      </c>
      <c r="BG639" s="208">
        <f>IF(N639="zákl. přenesená",J639,0)</f>
        <v>0</v>
      </c>
      <c r="BH639" s="208">
        <f>IF(N639="sníž. přenesená",J639,0)</f>
        <v>0</v>
      </c>
      <c r="BI639" s="208">
        <f>IF(N639="nulová",J639,0)</f>
        <v>0</v>
      </c>
      <c r="BJ639" s="19" t="s">
        <v>86</v>
      </c>
      <c r="BK639" s="208">
        <f>ROUND(I639*H639,2)</f>
        <v>0</v>
      </c>
      <c r="BL639" s="19" t="s">
        <v>289</v>
      </c>
      <c r="BM639" s="207" t="s">
        <v>1057</v>
      </c>
    </row>
    <row r="640" spans="2:51" s="13" customFormat="1" ht="10.2">
      <c r="B640" s="221"/>
      <c r="C640" s="222"/>
      <c r="D640" s="211" t="s">
        <v>136</v>
      </c>
      <c r="E640" s="223" t="s">
        <v>1</v>
      </c>
      <c r="F640" s="224" t="s">
        <v>1058</v>
      </c>
      <c r="G640" s="222"/>
      <c r="H640" s="223" t="s">
        <v>1</v>
      </c>
      <c r="I640" s="225"/>
      <c r="J640" s="222"/>
      <c r="K640" s="222"/>
      <c r="L640" s="226"/>
      <c r="M640" s="227"/>
      <c r="N640" s="228"/>
      <c r="O640" s="228"/>
      <c r="P640" s="228"/>
      <c r="Q640" s="228"/>
      <c r="R640" s="228"/>
      <c r="S640" s="228"/>
      <c r="T640" s="229"/>
      <c r="AT640" s="230" t="s">
        <v>136</v>
      </c>
      <c r="AU640" s="230" t="s">
        <v>88</v>
      </c>
      <c r="AV640" s="13" t="s">
        <v>86</v>
      </c>
      <c r="AW640" s="13" t="s">
        <v>34</v>
      </c>
      <c r="AX640" s="13" t="s">
        <v>78</v>
      </c>
      <c r="AY640" s="230" t="s">
        <v>128</v>
      </c>
    </row>
    <row r="641" spans="2:51" s="12" customFormat="1" ht="10.2">
      <c r="B641" s="209"/>
      <c r="C641" s="210"/>
      <c r="D641" s="211" t="s">
        <v>136</v>
      </c>
      <c r="E641" s="212" t="s">
        <v>1</v>
      </c>
      <c r="F641" s="213" t="s">
        <v>1059</v>
      </c>
      <c r="G641" s="210"/>
      <c r="H641" s="214">
        <v>360</v>
      </c>
      <c r="I641" s="215"/>
      <c r="J641" s="210"/>
      <c r="K641" s="210"/>
      <c r="L641" s="216"/>
      <c r="M641" s="231"/>
      <c r="N641" s="232"/>
      <c r="O641" s="232"/>
      <c r="P641" s="232"/>
      <c r="Q641" s="232"/>
      <c r="R641" s="232"/>
      <c r="S641" s="232"/>
      <c r="T641" s="233"/>
      <c r="AT641" s="220" t="s">
        <v>136</v>
      </c>
      <c r="AU641" s="220" t="s">
        <v>88</v>
      </c>
      <c r="AV641" s="12" t="s">
        <v>88</v>
      </c>
      <c r="AW641" s="12" t="s">
        <v>34</v>
      </c>
      <c r="AX641" s="12" t="s">
        <v>86</v>
      </c>
      <c r="AY641" s="220" t="s">
        <v>128</v>
      </c>
    </row>
    <row r="642" spans="1:31" s="2" customFormat="1" ht="6.9" customHeight="1">
      <c r="A642" s="36"/>
      <c r="B642" s="56"/>
      <c r="C642" s="57"/>
      <c r="D642" s="57"/>
      <c r="E642" s="57"/>
      <c r="F642" s="57"/>
      <c r="G642" s="57"/>
      <c r="H642" s="57"/>
      <c r="I642" s="154"/>
      <c r="J642" s="57"/>
      <c r="K642" s="57"/>
      <c r="L642" s="41"/>
      <c r="M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</row>
  </sheetData>
  <sheetProtection algorithmName="SHA-512" hashValue="rKJvJI904TUa0fk2mEA07hgo+lbmRx9/nzmc69QpIu7ZA9nXN4XWhcLNUuH6wG7UZsFDme7te4KE05mLm8lXXg==" saltValue="ki5xVv9NudnFsiqEDEsCL++gt20FnVMyUSFiKD/PuQ/7U+N+KLCighem9Hl1rixhq0dv0colTXt7UBEmkp4JpQ==" spinCount="100000" sheet="1" objects="1" scenarios="1" formatColumns="0" formatRows="0" autoFilter="0"/>
  <autoFilter ref="C126:K641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9" t="s">
        <v>95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88</v>
      </c>
    </row>
    <row r="4" spans="2:46" s="1" customFormat="1" ht="24.9" customHeight="1">
      <c r="B4" s="22"/>
      <c r="D4" s="114" t="s">
        <v>103</v>
      </c>
      <c r="I4" s="110"/>
      <c r="L4" s="22"/>
      <c r="M4" s="115" t="s">
        <v>10</v>
      </c>
      <c r="AT4" s="19" t="s">
        <v>4</v>
      </c>
    </row>
    <row r="5" spans="2:12" s="1" customFormat="1" ht="6.9" customHeight="1">
      <c r="B5" s="22"/>
      <c r="I5" s="110"/>
      <c r="L5" s="22"/>
    </row>
    <row r="6" spans="2:12" s="1" customFormat="1" ht="12" customHeight="1">
      <c r="B6" s="22"/>
      <c r="D6" s="116" t="s">
        <v>16</v>
      </c>
      <c r="I6" s="110"/>
      <c r="L6" s="22"/>
    </row>
    <row r="7" spans="2:12" s="1" customFormat="1" ht="16.5" customHeight="1">
      <c r="B7" s="22"/>
      <c r="E7" s="334" t="str">
        <f>'Rekapitulace stavby'!K6</f>
        <v>Rekonstrukce komunikace, parkovacích ploch a chodníku ulice Šafaříkova v Sezimově Ústí</v>
      </c>
      <c r="F7" s="335"/>
      <c r="G7" s="335"/>
      <c r="H7" s="335"/>
      <c r="I7" s="110"/>
      <c r="L7" s="22"/>
    </row>
    <row r="8" spans="1:31" s="2" customFormat="1" ht="12" customHeight="1">
      <c r="A8" s="36"/>
      <c r="B8" s="41"/>
      <c r="C8" s="36"/>
      <c r="D8" s="116" t="s">
        <v>104</v>
      </c>
      <c r="E8" s="36"/>
      <c r="F8" s="36"/>
      <c r="G8" s="36"/>
      <c r="H8" s="36"/>
      <c r="I8" s="117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6" t="s">
        <v>1060</v>
      </c>
      <c r="F9" s="337"/>
      <c r="G9" s="337"/>
      <c r="H9" s="337"/>
      <c r="I9" s="117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18" t="s">
        <v>96</v>
      </c>
      <c r="G11" s="36"/>
      <c r="H11" s="36"/>
      <c r="I11" s="119" t="s">
        <v>19</v>
      </c>
      <c r="J11" s="118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20</v>
      </c>
      <c r="E12" s="36"/>
      <c r="F12" s="118" t="s">
        <v>21</v>
      </c>
      <c r="G12" s="36"/>
      <c r="H12" s="36"/>
      <c r="I12" s="119" t="s">
        <v>22</v>
      </c>
      <c r="J12" s="120" t="str">
        <f>'Rekapitulace stavby'!AN8</f>
        <v>21. 7. 2020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24</v>
      </c>
      <c r="E14" s="36"/>
      <c r="F14" s="36"/>
      <c r="G14" s="36"/>
      <c r="H14" s="36"/>
      <c r="I14" s="119" t="s">
        <v>25</v>
      </c>
      <c r="J14" s="118" t="s">
        <v>26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8" t="s">
        <v>27</v>
      </c>
      <c r="F15" s="36"/>
      <c r="G15" s="36"/>
      <c r="H15" s="36"/>
      <c r="I15" s="119" t="s">
        <v>28</v>
      </c>
      <c r="J15" s="118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29</v>
      </c>
      <c r="E17" s="36"/>
      <c r="F17" s="36"/>
      <c r="G17" s="36"/>
      <c r="H17" s="36"/>
      <c r="I17" s="119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38" t="str">
        <f>'Rekapitulace stavby'!E14</f>
        <v>Vyplň údaj</v>
      </c>
      <c r="F18" s="339"/>
      <c r="G18" s="339"/>
      <c r="H18" s="339"/>
      <c r="I18" s="119" t="s">
        <v>28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31</v>
      </c>
      <c r="E20" s="36"/>
      <c r="F20" s="36"/>
      <c r="G20" s="36"/>
      <c r="H20" s="36"/>
      <c r="I20" s="119" t="s">
        <v>25</v>
      </c>
      <c r="J20" s="118" t="s">
        <v>32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8" t="s">
        <v>33</v>
      </c>
      <c r="F21" s="36"/>
      <c r="G21" s="36"/>
      <c r="H21" s="36"/>
      <c r="I21" s="119" t="s">
        <v>28</v>
      </c>
      <c r="J21" s="118" t="s">
        <v>1061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35</v>
      </c>
      <c r="E23" s="36"/>
      <c r="F23" s="36"/>
      <c r="G23" s="36"/>
      <c r="H23" s="36"/>
      <c r="I23" s="119" t="s">
        <v>25</v>
      </c>
      <c r="J23" s="118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8" t="str">
        <f>IF('Rekapitulace stavby'!E20="","",'Rekapitulace stavby'!E20)</f>
        <v xml:space="preserve"> </v>
      </c>
      <c r="F24" s="36"/>
      <c r="G24" s="36"/>
      <c r="H24" s="36"/>
      <c r="I24" s="119" t="s">
        <v>28</v>
      </c>
      <c r="J24" s="118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37</v>
      </c>
      <c r="E26" s="36"/>
      <c r="F26" s="36"/>
      <c r="G26" s="36"/>
      <c r="H26" s="36"/>
      <c r="I26" s="117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0" t="s">
        <v>1</v>
      </c>
      <c r="F27" s="340"/>
      <c r="G27" s="340"/>
      <c r="H27" s="340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38</v>
      </c>
      <c r="E30" s="36"/>
      <c r="F30" s="36"/>
      <c r="G30" s="36"/>
      <c r="H30" s="36"/>
      <c r="I30" s="117"/>
      <c r="J30" s="128">
        <f>ROUND(J122,2)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40</v>
      </c>
      <c r="G32" s="36"/>
      <c r="H32" s="36"/>
      <c r="I32" s="130" t="s">
        <v>39</v>
      </c>
      <c r="J32" s="129" t="s">
        <v>41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42</v>
      </c>
      <c r="E33" s="116" t="s">
        <v>43</v>
      </c>
      <c r="F33" s="132">
        <f>ROUND((SUM(BE122:BE298)),2)</f>
        <v>0</v>
      </c>
      <c r="G33" s="36"/>
      <c r="H33" s="36"/>
      <c r="I33" s="133">
        <v>0.21</v>
      </c>
      <c r="J33" s="132">
        <f>ROUND(((SUM(BE122:BE298))*I33),2)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44</v>
      </c>
      <c r="F34" s="132">
        <f>ROUND((SUM(BF122:BF298)),2)</f>
        <v>0</v>
      </c>
      <c r="G34" s="36"/>
      <c r="H34" s="36"/>
      <c r="I34" s="133">
        <v>0.15</v>
      </c>
      <c r="J34" s="132">
        <f>ROUND(((SUM(BF122:BF298))*I34),2)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45</v>
      </c>
      <c r="F35" s="132">
        <f>ROUND((SUM(BG122:BG298)),2)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46</v>
      </c>
      <c r="F36" s="132">
        <f>ROUND((SUM(BH122:BH298)),2)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47</v>
      </c>
      <c r="F37" s="132">
        <f>ROUND((SUM(BI122:BI298)),2)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48</v>
      </c>
      <c r="E39" s="136"/>
      <c r="F39" s="136"/>
      <c r="G39" s="137" t="s">
        <v>49</v>
      </c>
      <c r="H39" s="138" t="s">
        <v>50</v>
      </c>
      <c r="I39" s="139"/>
      <c r="J39" s="140">
        <f>SUM(J30:J37)</f>
        <v>0</v>
      </c>
      <c r="K39" s="14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2"/>
      <c r="I41" s="110"/>
      <c r="L41" s="22"/>
    </row>
    <row r="42" spans="2:12" s="1" customFormat="1" ht="14.4" customHeight="1">
      <c r="B42" s="22"/>
      <c r="I42" s="110"/>
      <c r="L42" s="22"/>
    </row>
    <row r="43" spans="2:12" s="1" customFormat="1" ht="14.4" customHeight="1">
      <c r="B43" s="22"/>
      <c r="I43" s="110"/>
      <c r="L43" s="22"/>
    </row>
    <row r="44" spans="2:12" s="1" customFormat="1" ht="14.4" customHeight="1">
      <c r="B44" s="22"/>
      <c r="I44" s="110"/>
      <c r="L44" s="22"/>
    </row>
    <row r="45" spans="2:12" s="1" customFormat="1" ht="14.4" customHeight="1">
      <c r="B45" s="22"/>
      <c r="I45" s="110"/>
      <c r="L45" s="22"/>
    </row>
    <row r="46" spans="2:12" s="1" customFormat="1" ht="14.4" customHeight="1">
      <c r="B46" s="22"/>
      <c r="I46" s="110"/>
      <c r="L46" s="22"/>
    </row>
    <row r="47" spans="2:12" s="1" customFormat="1" ht="14.4" customHeight="1">
      <c r="B47" s="22"/>
      <c r="I47" s="110"/>
      <c r="L47" s="22"/>
    </row>
    <row r="48" spans="2:12" s="1" customFormat="1" ht="14.4" customHeight="1">
      <c r="B48" s="22"/>
      <c r="I48" s="110"/>
      <c r="L48" s="22"/>
    </row>
    <row r="49" spans="2:12" s="1" customFormat="1" ht="14.4" customHeight="1">
      <c r="B49" s="22"/>
      <c r="I49" s="110"/>
      <c r="L49" s="22"/>
    </row>
    <row r="50" spans="2:12" s="2" customFormat="1" ht="14.4" customHeight="1">
      <c r="B50" s="53"/>
      <c r="D50" s="142" t="s">
        <v>51</v>
      </c>
      <c r="E50" s="143"/>
      <c r="F50" s="143"/>
      <c r="G50" s="142" t="s">
        <v>52</v>
      </c>
      <c r="H50" s="143"/>
      <c r="I50" s="144"/>
      <c r="J50" s="143"/>
      <c r="K50" s="143"/>
      <c r="L50" s="53"/>
    </row>
    <row r="51" spans="2:12" ht="10.2">
      <c r="B51" s="22"/>
      <c r="L51" s="22"/>
    </row>
    <row r="52" spans="2:12" ht="10.2">
      <c r="B52" s="22"/>
      <c r="L52" s="22"/>
    </row>
    <row r="53" spans="2:12" ht="10.2">
      <c r="B53" s="22"/>
      <c r="L53" s="22"/>
    </row>
    <row r="54" spans="2:12" ht="10.2">
      <c r="B54" s="22"/>
      <c r="L54" s="22"/>
    </row>
    <row r="55" spans="2:12" ht="10.2">
      <c r="B55" s="22"/>
      <c r="L55" s="22"/>
    </row>
    <row r="56" spans="2:12" ht="10.2">
      <c r="B56" s="22"/>
      <c r="L56" s="22"/>
    </row>
    <row r="57" spans="2:12" ht="10.2">
      <c r="B57" s="22"/>
      <c r="L57" s="22"/>
    </row>
    <row r="58" spans="2:12" ht="10.2">
      <c r="B58" s="22"/>
      <c r="L58" s="22"/>
    </row>
    <row r="59" spans="2:12" ht="10.2">
      <c r="B59" s="22"/>
      <c r="L59" s="22"/>
    </row>
    <row r="60" spans="2:12" ht="10.2">
      <c r="B60" s="22"/>
      <c r="L60" s="22"/>
    </row>
    <row r="61" spans="1:31" s="2" customFormat="1" ht="13.2">
      <c r="A61" s="36"/>
      <c r="B61" s="41"/>
      <c r="C61" s="36"/>
      <c r="D61" s="145" t="s">
        <v>53</v>
      </c>
      <c r="E61" s="146"/>
      <c r="F61" s="147" t="s">
        <v>54</v>
      </c>
      <c r="G61" s="145" t="s">
        <v>53</v>
      </c>
      <c r="H61" s="146"/>
      <c r="I61" s="148"/>
      <c r="J61" s="149" t="s">
        <v>54</v>
      </c>
      <c r="K61" s="146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0.2">
      <c r="B62" s="22"/>
      <c r="L62" s="22"/>
    </row>
    <row r="63" spans="2:12" ht="10.2">
      <c r="B63" s="22"/>
      <c r="L63" s="22"/>
    </row>
    <row r="64" spans="2:12" ht="10.2">
      <c r="B64" s="22"/>
      <c r="L64" s="22"/>
    </row>
    <row r="65" spans="1:31" s="2" customFormat="1" ht="13.2">
      <c r="A65" s="36"/>
      <c r="B65" s="41"/>
      <c r="C65" s="36"/>
      <c r="D65" s="142" t="s">
        <v>55</v>
      </c>
      <c r="E65" s="150"/>
      <c r="F65" s="150"/>
      <c r="G65" s="142" t="s">
        <v>56</v>
      </c>
      <c r="H65" s="150"/>
      <c r="I65" s="151"/>
      <c r="J65" s="150"/>
      <c r="K65" s="15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0.2">
      <c r="B66" s="22"/>
      <c r="L66" s="22"/>
    </row>
    <row r="67" spans="2:12" ht="10.2">
      <c r="B67" s="22"/>
      <c r="L67" s="22"/>
    </row>
    <row r="68" spans="2:12" ht="10.2">
      <c r="B68" s="22"/>
      <c r="L68" s="22"/>
    </row>
    <row r="69" spans="2:12" ht="10.2">
      <c r="B69" s="22"/>
      <c r="L69" s="22"/>
    </row>
    <row r="70" spans="2:12" ht="10.2">
      <c r="B70" s="22"/>
      <c r="L70" s="22"/>
    </row>
    <row r="71" spans="2:12" ht="10.2">
      <c r="B71" s="22"/>
      <c r="L71" s="22"/>
    </row>
    <row r="72" spans="2:12" ht="10.2">
      <c r="B72" s="22"/>
      <c r="L72" s="22"/>
    </row>
    <row r="73" spans="2:12" ht="10.2">
      <c r="B73" s="22"/>
      <c r="L73" s="22"/>
    </row>
    <row r="74" spans="2:12" ht="10.2">
      <c r="B74" s="22"/>
      <c r="L74" s="22"/>
    </row>
    <row r="75" spans="2:12" ht="10.2">
      <c r="B75" s="22"/>
      <c r="L75" s="22"/>
    </row>
    <row r="76" spans="1:31" s="2" customFormat="1" ht="13.2">
      <c r="A76" s="36"/>
      <c r="B76" s="41"/>
      <c r="C76" s="36"/>
      <c r="D76" s="145" t="s">
        <v>53</v>
      </c>
      <c r="E76" s="146"/>
      <c r="F76" s="147" t="s">
        <v>54</v>
      </c>
      <c r="G76" s="145" t="s">
        <v>53</v>
      </c>
      <c r="H76" s="146"/>
      <c r="I76" s="148"/>
      <c r="J76" s="149" t="s">
        <v>54</v>
      </c>
      <c r="K76" s="146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52"/>
      <c r="C77" s="153"/>
      <c r="D77" s="153"/>
      <c r="E77" s="153"/>
      <c r="F77" s="153"/>
      <c r="G77" s="153"/>
      <c r="H77" s="153"/>
      <c r="I77" s="154"/>
      <c r="J77" s="153"/>
      <c r="K77" s="153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" customHeight="1">
      <c r="A81" s="36"/>
      <c r="B81" s="155"/>
      <c r="C81" s="156"/>
      <c r="D81" s="156"/>
      <c r="E81" s="156"/>
      <c r="F81" s="156"/>
      <c r="G81" s="156"/>
      <c r="H81" s="156"/>
      <c r="I81" s="157"/>
      <c r="J81" s="156"/>
      <c r="K81" s="156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" customHeight="1">
      <c r="A82" s="36"/>
      <c r="B82" s="37"/>
      <c r="C82" s="25" t="s">
        <v>106</v>
      </c>
      <c r="D82" s="38"/>
      <c r="E82" s="38"/>
      <c r="F82" s="38"/>
      <c r="G82" s="38"/>
      <c r="H82" s="38"/>
      <c r="I82" s="117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17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41" t="str">
        <f>E7</f>
        <v>Rekonstrukce komunikace, parkovacích ploch a chodníku ulice Šafaříkova v Sezimově Ústí</v>
      </c>
      <c r="F85" s="342"/>
      <c r="G85" s="342"/>
      <c r="H85" s="342"/>
      <c r="I85" s="117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104</v>
      </c>
      <c r="D86" s="38"/>
      <c r="E86" s="38"/>
      <c r="F86" s="38"/>
      <c r="G86" s="38"/>
      <c r="H86" s="38"/>
      <c r="I86" s="117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293" t="str">
        <f>E9</f>
        <v>301 - Dešťová kanalizace</v>
      </c>
      <c r="F87" s="343"/>
      <c r="G87" s="343"/>
      <c r="H87" s="343"/>
      <c r="I87" s="117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117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>Sezimovo Ústí</v>
      </c>
      <c r="G89" s="38"/>
      <c r="H89" s="38"/>
      <c r="I89" s="119" t="s">
        <v>22</v>
      </c>
      <c r="J89" s="68" t="str">
        <f>IF(J12="","",J12)</f>
        <v>21. 7. 2020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" customHeight="1">
      <c r="A90" s="36"/>
      <c r="B90" s="37"/>
      <c r="C90" s="38"/>
      <c r="D90" s="38"/>
      <c r="E90" s="38"/>
      <c r="F90" s="38"/>
      <c r="G90" s="38"/>
      <c r="H90" s="38"/>
      <c r="I90" s="117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1" t="s">
        <v>24</v>
      </c>
      <c r="D91" s="38"/>
      <c r="E91" s="38"/>
      <c r="F91" s="29" t="str">
        <f>E15</f>
        <v>Město Sezimovo Ústí</v>
      </c>
      <c r="G91" s="38"/>
      <c r="H91" s="38"/>
      <c r="I91" s="119" t="s">
        <v>31</v>
      </c>
      <c r="J91" s="34" t="str">
        <f>E21</f>
        <v>WAY project s.r.o.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1" t="s">
        <v>29</v>
      </c>
      <c r="D92" s="38"/>
      <c r="E92" s="38"/>
      <c r="F92" s="29" t="str">
        <f>IF(E18="","",E18)</f>
        <v>Vyplň údaj</v>
      </c>
      <c r="G92" s="38"/>
      <c r="H92" s="38"/>
      <c r="I92" s="119" t="s">
        <v>35</v>
      </c>
      <c r="J92" s="34" t="str">
        <f>E24</f>
        <v xml:space="preserve"> 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17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58" t="s">
        <v>107</v>
      </c>
      <c r="D94" s="159"/>
      <c r="E94" s="159"/>
      <c r="F94" s="159"/>
      <c r="G94" s="159"/>
      <c r="H94" s="159"/>
      <c r="I94" s="160"/>
      <c r="J94" s="161" t="s">
        <v>108</v>
      </c>
      <c r="K94" s="159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17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62" t="s">
        <v>109</v>
      </c>
      <c r="D96" s="38"/>
      <c r="E96" s="38"/>
      <c r="F96" s="38"/>
      <c r="G96" s="38"/>
      <c r="H96" s="38"/>
      <c r="I96" s="117"/>
      <c r="J96" s="86">
        <f>J122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110</v>
      </c>
    </row>
    <row r="97" spans="2:12" s="9" customFormat="1" ht="24.9" customHeight="1">
      <c r="B97" s="163"/>
      <c r="C97" s="164"/>
      <c r="D97" s="165" t="s">
        <v>204</v>
      </c>
      <c r="E97" s="166"/>
      <c r="F97" s="166"/>
      <c r="G97" s="166"/>
      <c r="H97" s="166"/>
      <c r="I97" s="167"/>
      <c r="J97" s="168">
        <f>J123</f>
        <v>0</v>
      </c>
      <c r="K97" s="164"/>
      <c r="L97" s="169"/>
    </row>
    <row r="98" spans="2:12" s="14" customFormat="1" ht="19.95" customHeight="1">
      <c r="B98" s="234"/>
      <c r="C98" s="235"/>
      <c r="D98" s="236" t="s">
        <v>205</v>
      </c>
      <c r="E98" s="237"/>
      <c r="F98" s="237"/>
      <c r="G98" s="237"/>
      <c r="H98" s="237"/>
      <c r="I98" s="238"/>
      <c r="J98" s="239">
        <f>J124</f>
        <v>0</v>
      </c>
      <c r="K98" s="235"/>
      <c r="L98" s="240"/>
    </row>
    <row r="99" spans="2:12" s="14" customFormat="1" ht="19.95" customHeight="1">
      <c r="B99" s="234"/>
      <c r="C99" s="235"/>
      <c r="D99" s="236" t="s">
        <v>207</v>
      </c>
      <c r="E99" s="237"/>
      <c r="F99" s="237"/>
      <c r="G99" s="237"/>
      <c r="H99" s="237"/>
      <c r="I99" s="238"/>
      <c r="J99" s="239">
        <f>J204</f>
        <v>0</v>
      </c>
      <c r="K99" s="235"/>
      <c r="L99" s="240"/>
    </row>
    <row r="100" spans="2:12" s="14" customFormat="1" ht="19.95" customHeight="1">
      <c r="B100" s="234"/>
      <c r="C100" s="235"/>
      <c r="D100" s="236" t="s">
        <v>208</v>
      </c>
      <c r="E100" s="237"/>
      <c r="F100" s="237"/>
      <c r="G100" s="237"/>
      <c r="H100" s="237"/>
      <c r="I100" s="238"/>
      <c r="J100" s="239">
        <f>J207</f>
        <v>0</v>
      </c>
      <c r="K100" s="235"/>
      <c r="L100" s="240"/>
    </row>
    <row r="101" spans="2:12" s="14" customFormat="1" ht="19.95" customHeight="1">
      <c r="B101" s="234"/>
      <c r="C101" s="235"/>
      <c r="D101" s="236" t="s">
        <v>211</v>
      </c>
      <c r="E101" s="237"/>
      <c r="F101" s="237"/>
      <c r="G101" s="237"/>
      <c r="H101" s="237"/>
      <c r="I101" s="238"/>
      <c r="J101" s="239">
        <f>J224</f>
        <v>0</v>
      </c>
      <c r="K101" s="235"/>
      <c r="L101" s="240"/>
    </row>
    <row r="102" spans="2:12" s="14" customFormat="1" ht="19.95" customHeight="1">
      <c r="B102" s="234"/>
      <c r="C102" s="235"/>
      <c r="D102" s="236" t="s">
        <v>214</v>
      </c>
      <c r="E102" s="237"/>
      <c r="F102" s="237"/>
      <c r="G102" s="237"/>
      <c r="H102" s="237"/>
      <c r="I102" s="238"/>
      <c r="J102" s="239">
        <f>J297</f>
        <v>0</v>
      </c>
      <c r="K102" s="235"/>
      <c r="L102" s="240"/>
    </row>
    <row r="103" spans="1:31" s="2" customFormat="1" ht="21.75" customHeight="1">
      <c r="A103" s="36"/>
      <c r="B103" s="37"/>
      <c r="C103" s="38"/>
      <c r="D103" s="38"/>
      <c r="E103" s="38"/>
      <c r="F103" s="38"/>
      <c r="G103" s="38"/>
      <c r="H103" s="38"/>
      <c r="I103" s="117"/>
      <c r="J103" s="38"/>
      <c r="K103" s="38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" customHeight="1">
      <c r="A104" s="36"/>
      <c r="B104" s="56"/>
      <c r="C104" s="57"/>
      <c r="D104" s="57"/>
      <c r="E104" s="57"/>
      <c r="F104" s="57"/>
      <c r="G104" s="57"/>
      <c r="H104" s="57"/>
      <c r="I104" s="154"/>
      <c r="J104" s="57"/>
      <c r="K104" s="57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" customHeight="1">
      <c r="A108" s="36"/>
      <c r="B108" s="58"/>
      <c r="C108" s="59"/>
      <c r="D108" s="59"/>
      <c r="E108" s="59"/>
      <c r="F108" s="59"/>
      <c r="G108" s="59"/>
      <c r="H108" s="59"/>
      <c r="I108" s="157"/>
      <c r="J108" s="59"/>
      <c r="K108" s="59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" customHeight="1">
      <c r="A109" s="36"/>
      <c r="B109" s="37"/>
      <c r="C109" s="25" t="s">
        <v>112</v>
      </c>
      <c r="D109" s="38"/>
      <c r="E109" s="38"/>
      <c r="F109" s="38"/>
      <c r="G109" s="38"/>
      <c r="H109" s="38"/>
      <c r="I109" s="117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" customHeight="1">
      <c r="A110" s="36"/>
      <c r="B110" s="37"/>
      <c r="C110" s="38"/>
      <c r="D110" s="38"/>
      <c r="E110" s="38"/>
      <c r="F110" s="38"/>
      <c r="G110" s="38"/>
      <c r="H110" s="38"/>
      <c r="I110" s="117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1" t="s">
        <v>16</v>
      </c>
      <c r="D111" s="38"/>
      <c r="E111" s="38"/>
      <c r="F111" s="38"/>
      <c r="G111" s="38"/>
      <c r="H111" s="38"/>
      <c r="I111" s="117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341" t="str">
        <f>E7</f>
        <v>Rekonstrukce komunikace, parkovacích ploch a chodníku ulice Šafaříkova v Sezimově Ústí</v>
      </c>
      <c r="F112" s="342"/>
      <c r="G112" s="342"/>
      <c r="H112" s="342"/>
      <c r="I112" s="117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1" t="s">
        <v>104</v>
      </c>
      <c r="D113" s="38"/>
      <c r="E113" s="38"/>
      <c r="F113" s="38"/>
      <c r="G113" s="38"/>
      <c r="H113" s="38"/>
      <c r="I113" s="117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293" t="str">
        <f>E9</f>
        <v>301 - Dešťová kanalizace</v>
      </c>
      <c r="F114" s="343"/>
      <c r="G114" s="343"/>
      <c r="H114" s="343"/>
      <c r="I114" s="117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" customHeight="1">
      <c r="A115" s="36"/>
      <c r="B115" s="37"/>
      <c r="C115" s="38"/>
      <c r="D115" s="38"/>
      <c r="E115" s="38"/>
      <c r="F115" s="38"/>
      <c r="G115" s="38"/>
      <c r="H115" s="38"/>
      <c r="I115" s="117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1" t="s">
        <v>20</v>
      </c>
      <c r="D116" s="38"/>
      <c r="E116" s="38"/>
      <c r="F116" s="29" t="str">
        <f>F12</f>
        <v>Sezimovo Ústí</v>
      </c>
      <c r="G116" s="38"/>
      <c r="H116" s="38"/>
      <c r="I116" s="119" t="s">
        <v>22</v>
      </c>
      <c r="J116" s="68" t="str">
        <f>IF(J12="","",J12)</f>
        <v>21. 7. 2020</v>
      </c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" customHeight="1">
      <c r="A117" s="36"/>
      <c r="B117" s="37"/>
      <c r="C117" s="38"/>
      <c r="D117" s="38"/>
      <c r="E117" s="38"/>
      <c r="F117" s="38"/>
      <c r="G117" s="38"/>
      <c r="H117" s="38"/>
      <c r="I117" s="117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1" t="s">
        <v>24</v>
      </c>
      <c r="D118" s="38"/>
      <c r="E118" s="38"/>
      <c r="F118" s="29" t="str">
        <f>E15</f>
        <v>Město Sezimovo Ústí</v>
      </c>
      <c r="G118" s="38"/>
      <c r="H118" s="38"/>
      <c r="I118" s="119" t="s">
        <v>31</v>
      </c>
      <c r="J118" s="34" t="str">
        <f>E21</f>
        <v>WAY project s.r.o.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1" t="s">
        <v>29</v>
      </c>
      <c r="D119" s="38"/>
      <c r="E119" s="38"/>
      <c r="F119" s="29" t="str">
        <f>IF(E18="","",E18)</f>
        <v>Vyplň údaj</v>
      </c>
      <c r="G119" s="38"/>
      <c r="H119" s="38"/>
      <c r="I119" s="119" t="s">
        <v>35</v>
      </c>
      <c r="J119" s="34" t="str">
        <f>E24</f>
        <v xml:space="preserve"> 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5" customHeight="1">
      <c r="A120" s="36"/>
      <c r="B120" s="37"/>
      <c r="C120" s="38"/>
      <c r="D120" s="38"/>
      <c r="E120" s="38"/>
      <c r="F120" s="38"/>
      <c r="G120" s="38"/>
      <c r="H120" s="38"/>
      <c r="I120" s="117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0" customFormat="1" ht="29.25" customHeight="1">
      <c r="A121" s="170"/>
      <c r="B121" s="171"/>
      <c r="C121" s="172" t="s">
        <v>113</v>
      </c>
      <c r="D121" s="173" t="s">
        <v>63</v>
      </c>
      <c r="E121" s="173" t="s">
        <v>59</v>
      </c>
      <c r="F121" s="173" t="s">
        <v>60</v>
      </c>
      <c r="G121" s="173" t="s">
        <v>114</v>
      </c>
      <c r="H121" s="173" t="s">
        <v>115</v>
      </c>
      <c r="I121" s="174" t="s">
        <v>116</v>
      </c>
      <c r="J121" s="173" t="s">
        <v>108</v>
      </c>
      <c r="K121" s="175" t="s">
        <v>117</v>
      </c>
      <c r="L121" s="176"/>
      <c r="M121" s="77" t="s">
        <v>1</v>
      </c>
      <c r="N121" s="78" t="s">
        <v>42</v>
      </c>
      <c r="O121" s="78" t="s">
        <v>118</v>
      </c>
      <c r="P121" s="78" t="s">
        <v>119</v>
      </c>
      <c r="Q121" s="78" t="s">
        <v>120</v>
      </c>
      <c r="R121" s="78" t="s">
        <v>121</v>
      </c>
      <c r="S121" s="78" t="s">
        <v>122</v>
      </c>
      <c r="T121" s="79" t="s">
        <v>123</v>
      </c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</row>
    <row r="122" spans="1:63" s="2" customFormat="1" ht="22.8" customHeight="1">
      <c r="A122" s="36"/>
      <c r="B122" s="37"/>
      <c r="C122" s="84" t="s">
        <v>124</v>
      </c>
      <c r="D122" s="38"/>
      <c r="E122" s="38"/>
      <c r="F122" s="38"/>
      <c r="G122" s="38"/>
      <c r="H122" s="38"/>
      <c r="I122" s="117"/>
      <c r="J122" s="177">
        <f>BK122</f>
        <v>0</v>
      </c>
      <c r="K122" s="38"/>
      <c r="L122" s="41"/>
      <c r="M122" s="80"/>
      <c r="N122" s="178"/>
      <c r="O122" s="81"/>
      <c r="P122" s="179">
        <f>P123</f>
        <v>0</v>
      </c>
      <c r="Q122" s="81"/>
      <c r="R122" s="179">
        <f>R123</f>
        <v>499.38209427519996</v>
      </c>
      <c r="S122" s="81"/>
      <c r="T122" s="180">
        <f>T123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77</v>
      </c>
      <c r="AU122" s="19" t="s">
        <v>110</v>
      </c>
      <c r="BK122" s="181">
        <f>BK123</f>
        <v>0</v>
      </c>
    </row>
    <row r="123" spans="2:63" s="11" customFormat="1" ht="25.95" customHeight="1">
      <c r="B123" s="182"/>
      <c r="C123" s="183"/>
      <c r="D123" s="184" t="s">
        <v>77</v>
      </c>
      <c r="E123" s="185" t="s">
        <v>215</v>
      </c>
      <c r="F123" s="185" t="s">
        <v>216</v>
      </c>
      <c r="G123" s="183"/>
      <c r="H123" s="183"/>
      <c r="I123" s="186"/>
      <c r="J123" s="187">
        <f>BK123</f>
        <v>0</v>
      </c>
      <c r="K123" s="183"/>
      <c r="L123" s="188"/>
      <c r="M123" s="189"/>
      <c r="N123" s="190"/>
      <c r="O123" s="190"/>
      <c r="P123" s="191">
        <f>P124+P204+P207+P224+P297</f>
        <v>0</v>
      </c>
      <c r="Q123" s="190"/>
      <c r="R123" s="191">
        <f>R124+R204+R207+R224+R297</f>
        <v>499.38209427519996</v>
      </c>
      <c r="S123" s="190"/>
      <c r="T123" s="192">
        <f>T124+T204+T207+T224+T297</f>
        <v>0</v>
      </c>
      <c r="AR123" s="193" t="s">
        <v>86</v>
      </c>
      <c r="AT123" s="194" t="s">
        <v>77</v>
      </c>
      <c r="AU123" s="194" t="s">
        <v>78</v>
      </c>
      <c r="AY123" s="193" t="s">
        <v>128</v>
      </c>
      <c r="BK123" s="195">
        <f>BK124+BK204+BK207+BK224+BK297</f>
        <v>0</v>
      </c>
    </row>
    <row r="124" spans="2:63" s="11" customFormat="1" ht="22.8" customHeight="1">
      <c r="B124" s="182"/>
      <c r="C124" s="183"/>
      <c r="D124" s="184" t="s">
        <v>77</v>
      </c>
      <c r="E124" s="241" t="s">
        <v>86</v>
      </c>
      <c r="F124" s="241" t="s">
        <v>217</v>
      </c>
      <c r="G124" s="183"/>
      <c r="H124" s="183"/>
      <c r="I124" s="186"/>
      <c r="J124" s="242">
        <f>BK124</f>
        <v>0</v>
      </c>
      <c r="K124" s="183"/>
      <c r="L124" s="188"/>
      <c r="M124" s="189"/>
      <c r="N124" s="190"/>
      <c r="O124" s="190"/>
      <c r="P124" s="191">
        <f>SUM(P125:P203)</f>
        <v>0</v>
      </c>
      <c r="Q124" s="190"/>
      <c r="R124" s="191">
        <f>SUM(R125:R203)</f>
        <v>427.4973698952</v>
      </c>
      <c r="S124" s="190"/>
      <c r="T124" s="192">
        <f>SUM(T125:T203)</f>
        <v>0</v>
      </c>
      <c r="AR124" s="193" t="s">
        <v>86</v>
      </c>
      <c r="AT124" s="194" t="s">
        <v>77</v>
      </c>
      <c r="AU124" s="194" t="s">
        <v>86</v>
      </c>
      <c r="AY124" s="193" t="s">
        <v>128</v>
      </c>
      <c r="BK124" s="195">
        <f>SUM(BK125:BK203)</f>
        <v>0</v>
      </c>
    </row>
    <row r="125" spans="1:65" s="2" customFormat="1" ht="16.5" customHeight="1">
      <c r="A125" s="36"/>
      <c r="B125" s="37"/>
      <c r="C125" s="196" t="s">
        <v>86</v>
      </c>
      <c r="D125" s="196" t="s">
        <v>129</v>
      </c>
      <c r="E125" s="197" t="s">
        <v>1062</v>
      </c>
      <c r="F125" s="198" t="s">
        <v>1063</v>
      </c>
      <c r="G125" s="199" t="s">
        <v>1064</v>
      </c>
      <c r="H125" s="200">
        <v>120</v>
      </c>
      <c r="I125" s="201"/>
      <c r="J125" s="202">
        <f>ROUND(I125*H125,2)</f>
        <v>0</v>
      </c>
      <c r="K125" s="198" t="s">
        <v>133</v>
      </c>
      <c r="L125" s="41"/>
      <c r="M125" s="203" t="s">
        <v>1</v>
      </c>
      <c r="N125" s="204" t="s">
        <v>43</v>
      </c>
      <c r="O125" s="73"/>
      <c r="P125" s="205">
        <f>O125*H125</f>
        <v>0</v>
      </c>
      <c r="Q125" s="205">
        <v>3.2634E-05</v>
      </c>
      <c r="R125" s="205">
        <f>Q125*H125</f>
        <v>0.00391608</v>
      </c>
      <c r="S125" s="205">
        <v>0</v>
      </c>
      <c r="T125" s="20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7" t="s">
        <v>127</v>
      </c>
      <c r="AT125" s="207" t="s">
        <v>129</v>
      </c>
      <c r="AU125" s="207" t="s">
        <v>88</v>
      </c>
      <c r="AY125" s="19" t="s">
        <v>128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9" t="s">
        <v>86</v>
      </c>
      <c r="BK125" s="208">
        <f>ROUND(I125*H125,2)</f>
        <v>0</v>
      </c>
      <c r="BL125" s="19" t="s">
        <v>127</v>
      </c>
      <c r="BM125" s="207" t="s">
        <v>1065</v>
      </c>
    </row>
    <row r="126" spans="2:51" s="13" customFormat="1" ht="10.2">
      <c r="B126" s="221"/>
      <c r="C126" s="222"/>
      <c r="D126" s="211" t="s">
        <v>136</v>
      </c>
      <c r="E126" s="223" t="s">
        <v>1</v>
      </c>
      <c r="F126" s="224" t="s">
        <v>1066</v>
      </c>
      <c r="G126" s="222"/>
      <c r="H126" s="223" t="s">
        <v>1</v>
      </c>
      <c r="I126" s="225"/>
      <c r="J126" s="222"/>
      <c r="K126" s="222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136</v>
      </c>
      <c r="AU126" s="230" t="s">
        <v>88</v>
      </c>
      <c r="AV126" s="13" t="s">
        <v>86</v>
      </c>
      <c r="AW126" s="13" t="s">
        <v>34</v>
      </c>
      <c r="AX126" s="13" t="s">
        <v>78</v>
      </c>
      <c r="AY126" s="230" t="s">
        <v>128</v>
      </c>
    </row>
    <row r="127" spans="2:51" s="12" customFormat="1" ht="10.2">
      <c r="B127" s="209"/>
      <c r="C127" s="210"/>
      <c r="D127" s="211" t="s">
        <v>136</v>
      </c>
      <c r="E127" s="212" t="s">
        <v>1</v>
      </c>
      <c r="F127" s="213" t="s">
        <v>1067</v>
      </c>
      <c r="G127" s="210"/>
      <c r="H127" s="214">
        <v>120</v>
      </c>
      <c r="I127" s="215"/>
      <c r="J127" s="210"/>
      <c r="K127" s="210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136</v>
      </c>
      <c r="AU127" s="220" t="s">
        <v>88</v>
      </c>
      <c r="AV127" s="12" t="s">
        <v>88</v>
      </c>
      <c r="AW127" s="12" t="s">
        <v>34</v>
      </c>
      <c r="AX127" s="12" t="s">
        <v>86</v>
      </c>
      <c r="AY127" s="220" t="s">
        <v>128</v>
      </c>
    </row>
    <row r="128" spans="1:65" s="2" customFormat="1" ht="21.75" customHeight="1">
      <c r="A128" s="36"/>
      <c r="B128" s="37"/>
      <c r="C128" s="196" t="s">
        <v>88</v>
      </c>
      <c r="D128" s="196" t="s">
        <v>129</v>
      </c>
      <c r="E128" s="197" t="s">
        <v>1068</v>
      </c>
      <c r="F128" s="198" t="s">
        <v>329</v>
      </c>
      <c r="G128" s="199" t="s">
        <v>225</v>
      </c>
      <c r="H128" s="200">
        <v>417.165</v>
      </c>
      <c r="I128" s="201"/>
      <c r="J128" s="202">
        <f>ROUND(I128*H128,2)</f>
        <v>0</v>
      </c>
      <c r="K128" s="198" t="s">
        <v>133</v>
      </c>
      <c r="L128" s="41"/>
      <c r="M128" s="203" t="s">
        <v>1</v>
      </c>
      <c r="N128" s="204" t="s">
        <v>43</v>
      </c>
      <c r="O128" s="73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7" t="s">
        <v>127</v>
      </c>
      <c r="AT128" s="207" t="s">
        <v>129</v>
      </c>
      <c r="AU128" s="207" t="s">
        <v>88</v>
      </c>
      <c r="AY128" s="19" t="s">
        <v>128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9" t="s">
        <v>86</v>
      </c>
      <c r="BK128" s="208">
        <f>ROUND(I128*H128,2)</f>
        <v>0</v>
      </c>
      <c r="BL128" s="19" t="s">
        <v>127</v>
      </c>
      <c r="BM128" s="207" t="s">
        <v>1069</v>
      </c>
    </row>
    <row r="129" spans="2:51" s="13" customFormat="1" ht="10.2">
      <c r="B129" s="221"/>
      <c r="C129" s="222"/>
      <c r="D129" s="211" t="s">
        <v>136</v>
      </c>
      <c r="E129" s="223" t="s">
        <v>1</v>
      </c>
      <c r="F129" s="224" t="s">
        <v>1070</v>
      </c>
      <c r="G129" s="222"/>
      <c r="H129" s="223" t="s">
        <v>1</v>
      </c>
      <c r="I129" s="225"/>
      <c r="J129" s="222"/>
      <c r="K129" s="222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136</v>
      </c>
      <c r="AU129" s="230" t="s">
        <v>88</v>
      </c>
      <c r="AV129" s="13" t="s">
        <v>86</v>
      </c>
      <c r="AW129" s="13" t="s">
        <v>34</v>
      </c>
      <c r="AX129" s="13" t="s">
        <v>78</v>
      </c>
      <c r="AY129" s="230" t="s">
        <v>128</v>
      </c>
    </row>
    <row r="130" spans="2:51" s="12" customFormat="1" ht="10.2">
      <c r="B130" s="209"/>
      <c r="C130" s="210"/>
      <c r="D130" s="211" t="s">
        <v>136</v>
      </c>
      <c r="E130" s="212" t="s">
        <v>1</v>
      </c>
      <c r="F130" s="213" t="s">
        <v>1071</v>
      </c>
      <c r="G130" s="210"/>
      <c r="H130" s="214">
        <v>417.165</v>
      </c>
      <c r="I130" s="215"/>
      <c r="J130" s="210"/>
      <c r="K130" s="210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136</v>
      </c>
      <c r="AU130" s="220" t="s">
        <v>88</v>
      </c>
      <c r="AV130" s="12" t="s">
        <v>88</v>
      </c>
      <c r="AW130" s="12" t="s">
        <v>34</v>
      </c>
      <c r="AX130" s="12" t="s">
        <v>86</v>
      </c>
      <c r="AY130" s="220" t="s">
        <v>128</v>
      </c>
    </row>
    <row r="131" spans="1:65" s="2" customFormat="1" ht="21.75" customHeight="1">
      <c r="A131" s="36"/>
      <c r="B131" s="37"/>
      <c r="C131" s="196" t="s">
        <v>144</v>
      </c>
      <c r="D131" s="196" t="s">
        <v>129</v>
      </c>
      <c r="E131" s="197" t="s">
        <v>1072</v>
      </c>
      <c r="F131" s="198" t="s">
        <v>1073</v>
      </c>
      <c r="G131" s="199" t="s">
        <v>225</v>
      </c>
      <c r="H131" s="200">
        <v>417.165</v>
      </c>
      <c r="I131" s="201"/>
      <c r="J131" s="202">
        <f>ROUND(I131*H131,2)</f>
        <v>0</v>
      </c>
      <c r="K131" s="198" t="s">
        <v>133</v>
      </c>
      <c r="L131" s="41"/>
      <c r="M131" s="203" t="s">
        <v>1</v>
      </c>
      <c r="N131" s="204" t="s">
        <v>43</v>
      </c>
      <c r="O131" s="73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7" t="s">
        <v>127</v>
      </c>
      <c r="AT131" s="207" t="s">
        <v>129</v>
      </c>
      <c r="AU131" s="207" t="s">
        <v>88</v>
      </c>
      <c r="AY131" s="19" t="s">
        <v>128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9" t="s">
        <v>86</v>
      </c>
      <c r="BK131" s="208">
        <f>ROUND(I131*H131,2)</f>
        <v>0</v>
      </c>
      <c r="BL131" s="19" t="s">
        <v>127</v>
      </c>
      <c r="BM131" s="207" t="s">
        <v>1074</v>
      </c>
    </row>
    <row r="132" spans="2:51" s="12" customFormat="1" ht="10.2">
      <c r="B132" s="209"/>
      <c r="C132" s="210"/>
      <c r="D132" s="211" t="s">
        <v>136</v>
      </c>
      <c r="E132" s="212" t="s">
        <v>1</v>
      </c>
      <c r="F132" s="213" t="s">
        <v>1075</v>
      </c>
      <c r="G132" s="210"/>
      <c r="H132" s="214">
        <v>417.165</v>
      </c>
      <c r="I132" s="215"/>
      <c r="J132" s="210"/>
      <c r="K132" s="210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136</v>
      </c>
      <c r="AU132" s="220" t="s">
        <v>88</v>
      </c>
      <c r="AV132" s="12" t="s">
        <v>88</v>
      </c>
      <c r="AW132" s="12" t="s">
        <v>34</v>
      </c>
      <c r="AX132" s="12" t="s">
        <v>78</v>
      </c>
      <c r="AY132" s="220" t="s">
        <v>128</v>
      </c>
    </row>
    <row r="133" spans="2:51" s="13" customFormat="1" ht="10.2">
      <c r="B133" s="221"/>
      <c r="C133" s="222"/>
      <c r="D133" s="211" t="s">
        <v>136</v>
      </c>
      <c r="E133" s="223" t="s">
        <v>1</v>
      </c>
      <c r="F133" s="224" t="s">
        <v>1076</v>
      </c>
      <c r="G133" s="222"/>
      <c r="H133" s="223" t="s">
        <v>1</v>
      </c>
      <c r="I133" s="225"/>
      <c r="J133" s="222"/>
      <c r="K133" s="222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136</v>
      </c>
      <c r="AU133" s="230" t="s">
        <v>88</v>
      </c>
      <c r="AV133" s="13" t="s">
        <v>86</v>
      </c>
      <c r="AW133" s="13" t="s">
        <v>34</v>
      </c>
      <c r="AX133" s="13" t="s">
        <v>78</v>
      </c>
      <c r="AY133" s="230" t="s">
        <v>128</v>
      </c>
    </row>
    <row r="134" spans="2:51" s="13" customFormat="1" ht="10.2">
      <c r="B134" s="221"/>
      <c r="C134" s="222"/>
      <c r="D134" s="211" t="s">
        <v>136</v>
      </c>
      <c r="E134" s="223" t="s">
        <v>1</v>
      </c>
      <c r="F134" s="224" t="s">
        <v>1077</v>
      </c>
      <c r="G134" s="222"/>
      <c r="H134" s="223" t="s">
        <v>1</v>
      </c>
      <c r="I134" s="225"/>
      <c r="J134" s="222"/>
      <c r="K134" s="222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136</v>
      </c>
      <c r="AU134" s="230" t="s">
        <v>88</v>
      </c>
      <c r="AV134" s="13" t="s">
        <v>86</v>
      </c>
      <c r="AW134" s="13" t="s">
        <v>34</v>
      </c>
      <c r="AX134" s="13" t="s">
        <v>78</v>
      </c>
      <c r="AY134" s="230" t="s">
        <v>128</v>
      </c>
    </row>
    <row r="135" spans="2:51" s="13" customFormat="1" ht="10.2">
      <c r="B135" s="221"/>
      <c r="C135" s="222"/>
      <c r="D135" s="211" t="s">
        <v>136</v>
      </c>
      <c r="E135" s="223" t="s">
        <v>1</v>
      </c>
      <c r="F135" s="224" t="s">
        <v>1078</v>
      </c>
      <c r="G135" s="222"/>
      <c r="H135" s="223" t="s">
        <v>1</v>
      </c>
      <c r="I135" s="225"/>
      <c r="J135" s="222"/>
      <c r="K135" s="222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136</v>
      </c>
      <c r="AU135" s="230" t="s">
        <v>88</v>
      </c>
      <c r="AV135" s="13" t="s">
        <v>86</v>
      </c>
      <c r="AW135" s="13" t="s">
        <v>34</v>
      </c>
      <c r="AX135" s="13" t="s">
        <v>78</v>
      </c>
      <c r="AY135" s="230" t="s">
        <v>128</v>
      </c>
    </row>
    <row r="136" spans="2:51" s="15" customFormat="1" ht="10.2">
      <c r="B136" s="243"/>
      <c r="C136" s="244"/>
      <c r="D136" s="211" t="s">
        <v>136</v>
      </c>
      <c r="E136" s="245" t="s">
        <v>1</v>
      </c>
      <c r="F136" s="246" t="s">
        <v>230</v>
      </c>
      <c r="G136" s="244"/>
      <c r="H136" s="247">
        <v>417.165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136</v>
      </c>
      <c r="AU136" s="253" t="s">
        <v>88</v>
      </c>
      <c r="AV136" s="15" t="s">
        <v>127</v>
      </c>
      <c r="AW136" s="15" t="s">
        <v>34</v>
      </c>
      <c r="AX136" s="15" t="s">
        <v>86</v>
      </c>
      <c r="AY136" s="253" t="s">
        <v>128</v>
      </c>
    </row>
    <row r="137" spans="1:65" s="2" customFormat="1" ht="21.75" customHeight="1">
      <c r="A137" s="36"/>
      <c r="B137" s="37"/>
      <c r="C137" s="196" t="s">
        <v>127</v>
      </c>
      <c r="D137" s="196" t="s">
        <v>129</v>
      </c>
      <c r="E137" s="197" t="s">
        <v>1079</v>
      </c>
      <c r="F137" s="198" t="s">
        <v>1080</v>
      </c>
      <c r="G137" s="199" t="s">
        <v>225</v>
      </c>
      <c r="H137" s="200">
        <v>250.299</v>
      </c>
      <c r="I137" s="201"/>
      <c r="J137" s="202">
        <f>ROUND(I137*H137,2)</f>
        <v>0</v>
      </c>
      <c r="K137" s="198" t="s">
        <v>133</v>
      </c>
      <c r="L137" s="41"/>
      <c r="M137" s="203" t="s">
        <v>1</v>
      </c>
      <c r="N137" s="204" t="s">
        <v>43</v>
      </c>
      <c r="O137" s="73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7" t="s">
        <v>127</v>
      </c>
      <c r="AT137" s="207" t="s">
        <v>129</v>
      </c>
      <c r="AU137" s="207" t="s">
        <v>88</v>
      </c>
      <c r="AY137" s="19" t="s">
        <v>128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9" t="s">
        <v>86</v>
      </c>
      <c r="BK137" s="208">
        <f>ROUND(I137*H137,2)</f>
        <v>0</v>
      </c>
      <c r="BL137" s="19" t="s">
        <v>127</v>
      </c>
      <c r="BM137" s="207" t="s">
        <v>1081</v>
      </c>
    </row>
    <row r="138" spans="2:51" s="12" customFormat="1" ht="10.2">
      <c r="B138" s="209"/>
      <c r="C138" s="210"/>
      <c r="D138" s="211" t="s">
        <v>136</v>
      </c>
      <c r="E138" s="212" t="s">
        <v>1</v>
      </c>
      <c r="F138" s="213" t="s">
        <v>1082</v>
      </c>
      <c r="G138" s="210"/>
      <c r="H138" s="214">
        <v>250.299</v>
      </c>
      <c r="I138" s="215"/>
      <c r="J138" s="210"/>
      <c r="K138" s="210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136</v>
      </c>
      <c r="AU138" s="220" t="s">
        <v>88</v>
      </c>
      <c r="AV138" s="12" t="s">
        <v>88</v>
      </c>
      <c r="AW138" s="12" t="s">
        <v>34</v>
      </c>
      <c r="AX138" s="12" t="s">
        <v>78</v>
      </c>
      <c r="AY138" s="220" t="s">
        <v>128</v>
      </c>
    </row>
    <row r="139" spans="2:51" s="13" customFormat="1" ht="10.2">
      <c r="B139" s="221"/>
      <c r="C139" s="222"/>
      <c r="D139" s="211" t="s">
        <v>136</v>
      </c>
      <c r="E139" s="223" t="s">
        <v>1</v>
      </c>
      <c r="F139" s="224" t="s">
        <v>1076</v>
      </c>
      <c r="G139" s="222"/>
      <c r="H139" s="223" t="s">
        <v>1</v>
      </c>
      <c r="I139" s="225"/>
      <c r="J139" s="222"/>
      <c r="K139" s="222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136</v>
      </c>
      <c r="AU139" s="230" t="s">
        <v>88</v>
      </c>
      <c r="AV139" s="13" t="s">
        <v>86</v>
      </c>
      <c r="AW139" s="13" t="s">
        <v>34</v>
      </c>
      <c r="AX139" s="13" t="s">
        <v>78</v>
      </c>
      <c r="AY139" s="230" t="s">
        <v>128</v>
      </c>
    </row>
    <row r="140" spans="2:51" s="13" customFormat="1" ht="10.2">
      <c r="B140" s="221"/>
      <c r="C140" s="222"/>
      <c r="D140" s="211" t="s">
        <v>136</v>
      </c>
      <c r="E140" s="223" t="s">
        <v>1</v>
      </c>
      <c r="F140" s="224" t="s">
        <v>1077</v>
      </c>
      <c r="G140" s="222"/>
      <c r="H140" s="223" t="s">
        <v>1</v>
      </c>
      <c r="I140" s="225"/>
      <c r="J140" s="222"/>
      <c r="K140" s="222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136</v>
      </c>
      <c r="AU140" s="230" t="s">
        <v>88</v>
      </c>
      <c r="AV140" s="13" t="s">
        <v>86</v>
      </c>
      <c r="AW140" s="13" t="s">
        <v>34</v>
      </c>
      <c r="AX140" s="13" t="s">
        <v>78</v>
      </c>
      <c r="AY140" s="230" t="s">
        <v>128</v>
      </c>
    </row>
    <row r="141" spans="2:51" s="13" customFormat="1" ht="10.2">
      <c r="B141" s="221"/>
      <c r="C141" s="222"/>
      <c r="D141" s="211" t="s">
        <v>136</v>
      </c>
      <c r="E141" s="223" t="s">
        <v>1</v>
      </c>
      <c r="F141" s="224" t="s">
        <v>1078</v>
      </c>
      <c r="G141" s="222"/>
      <c r="H141" s="223" t="s">
        <v>1</v>
      </c>
      <c r="I141" s="225"/>
      <c r="J141" s="222"/>
      <c r="K141" s="222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136</v>
      </c>
      <c r="AU141" s="230" t="s">
        <v>88</v>
      </c>
      <c r="AV141" s="13" t="s">
        <v>86</v>
      </c>
      <c r="AW141" s="13" t="s">
        <v>34</v>
      </c>
      <c r="AX141" s="13" t="s">
        <v>78</v>
      </c>
      <c r="AY141" s="230" t="s">
        <v>128</v>
      </c>
    </row>
    <row r="142" spans="2:51" s="15" customFormat="1" ht="10.2">
      <c r="B142" s="243"/>
      <c r="C142" s="244"/>
      <c r="D142" s="211" t="s">
        <v>136</v>
      </c>
      <c r="E142" s="245" t="s">
        <v>1</v>
      </c>
      <c r="F142" s="246" t="s">
        <v>230</v>
      </c>
      <c r="G142" s="244"/>
      <c r="H142" s="247">
        <v>250.299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136</v>
      </c>
      <c r="AU142" s="253" t="s">
        <v>88</v>
      </c>
      <c r="AV142" s="15" t="s">
        <v>127</v>
      </c>
      <c r="AW142" s="15" t="s">
        <v>34</v>
      </c>
      <c r="AX142" s="15" t="s">
        <v>86</v>
      </c>
      <c r="AY142" s="253" t="s">
        <v>128</v>
      </c>
    </row>
    <row r="143" spans="1:65" s="2" customFormat="1" ht="21.75" customHeight="1">
      <c r="A143" s="36"/>
      <c r="B143" s="37"/>
      <c r="C143" s="196" t="s">
        <v>156</v>
      </c>
      <c r="D143" s="196" t="s">
        <v>129</v>
      </c>
      <c r="E143" s="197" t="s">
        <v>1083</v>
      </c>
      <c r="F143" s="198" t="s">
        <v>1084</v>
      </c>
      <c r="G143" s="199" t="s">
        <v>225</v>
      </c>
      <c r="H143" s="200">
        <v>166.866</v>
      </c>
      <c r="I143" s="201"/>
      <c r="J143" s="202">
        <f>ROUND(I143*H143,2)</f>
        <v>0</v>
      </c>
      <c r="K143" s="198" t="s">
        <v>133</v>
      </c>
      <c r="L143" s="41"/>
      <c r="M143" s="203" t="s">
        <v>1</v>
      </c>
      <c r="N143" s="204" t="s">
        <v>43</v>
      </c>
      <c r="O143" s="73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127</v>
      </c>
      <c r="AT143" s="207" t="s">
        <v>129</v>
      </c>
      <c r="AU143" s="207" t="s">
        <v>88</v>
      </c>
      <c r="AY143" s="19" t="s">
        <v>128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9" t="s">
        <v>86</v>
      </c>
      <c r="BK143" s="208">
        <f>ROUND(I143*H143,2)</f>
        <v>0</v>
      </c>
      <c r="BL143" s="19" t="s">
        <v>127</v>
      </c>
      <c r="BM143" s="207" t="s">
        <v>1085</v>
      </c>
    </row>
    <row r="144" spans="2:51" s="12" customFormat="1" ht="10.2">
      <c r="B144" s="209"/>
      <c r="C144" s="210"/>
      <c r="D144" s="211" t="s">
        <v>136</v>
      </c>
      <c r="E144" s="212" t="s">
        <v>1</v>
      </c>
      <c r="F144" s="213" t="s">
        <v>1086</v>
      </c>
      <c r="G144" s="210"/>
      <c r="H144" s="214">
        <v>166.866</v>
      </c>
      <c r="I144" s="215"/>
      <c r="J144" s="210"/>
      <c r="K144" s="210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136</v>
      </c>
      <c r="AU144" s="220" t="s">
        <v>88</v>
      </c>
      <c r="AV144" s="12" t="s">
        <v>88</v>
      </c>
      <c r="AW144" s="12" t="s">
        <v>34</v>
      </c>
      <c r="AX144" s="12" t="s">
        <v>78</v>
      </c>
      <c r="AY144" s="220" t="s">
        <v>128</v>
      </c>
    </row>
    <row r="145" spans="2:51" s="13" customFormat="1" ht="10.2">
      <c r="B145" s="221"/>
      <c r="C145" s="222"/>
      <c r="D145" s="211" t="s">
        <v>136</v>
      </c>
      <c r="E145" s="223" t="s">
        <v>1</v>
      </c>
      <c r="F145" s="224" t="s">
        <v>1076</v>
      </c>
      <c r="G145" s="222"/>
      <c r="H145" s="223" t="s">
        <v>1</v>
      </c>
      <c r="I145" s="225"/>
      <c r="J145" s="222"/>
      <c r="K145" s="222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136</v>
      </c>
      <c r="AU145" s="230" t="s">
        <v>88</v>
      </c>
      <c r="AV145" s="13" t="s">
        <v>86</v>
      </c>
      <c r="AW145" s="13" t="s">
        <v>34</v>
      </c>
      <c r="AX145" s="13" t="s">
        <v>78</v>
      </c>
      <c r="AY145" s="230" t="s">
        <v>128</v>
      </c>
    </row>
    <row r="146" spans="2:51" s="13" customFormat="1" ht="10.2">
      <c r="B146" s="221"/>
      <c r="C146" s="222"/>
      <c r="D146" s="211" t="s">
        <v>136</v>
      </c>
      <c r="E146" s="223" t="s">
        <v>1</v>
      </c>
      <c r="F146" s="224" t="s">
        <v>1077</v>
      </c>
      <c r="G146" s="222"/>
      <c r="H146" s="223" t="s">
        <v>1</v>
      </c>
      <c r="I146" s="225"/>
      <c r="J146" s="222"/>
      <c r="K146" s="222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136</v>
      </c>
      <c r="AU146" s="230" t="s">
        <v>88</v>
      </c>
      <c r="AV146" s="13" t="s">
        <v>86</v>
      </c>
      <c r="AW146" s="13" t="s">
        <v>34</v>
      </c>
      <c r="AX146" s="13" t="s">
        <v>78</v>
      </c>
      <c r="AY146" s="230" t="s">
        <v>128</v>
      </c>
    </row>
    <row r="147" spans="2:51" s="13" customFormat="1" ht="10.2">
      <c r="B147" s="221"/>
      <c r="C147" s="222"/>
      <c r="D147" s="211" t="s">
        <v>136</v>
      </c>
      <c r="E147" s="223" t="s">
        <v>1</v>
      </c>
      <c r="F147" s="224" t="s">
        <v>1078</v>
      </c>
      <c r="G147" s="222"/>
      <c r="H147" s="223" t="s">
        <v>1</v>
      </c>
      <c r="I147" s="225"/>
      <c r="J147" s="222"/>
      <c r="K147" s="222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136</v>
      </c>
      <c r="AU147" s="230" t="s">
        <v>88</v>
      </c>
      <c r="AV147" s="13" t="s">
        <v>86</v>
      </c>
      <c r="AW147" s="13" t="s">
        <v>34</v>
      </c>
      <c r="AX147" s="13" t="s">
        <v>78</v>
      </c>
      <c r="AY147" s="230" t="s">
        <v>128</v>
      </c>
    </row>
    <row r="148" spans="2:51" s="15" customFormat="1" ht="10.2">
      <c r="B148" s="243"/>
      <c r="C148" s="244"/>
      <c r="D148" s="211" t="s">
        <v>136</v>
      </c>
      <c r="E148" s="245" t="s">
        <v>1</v>
      </c>
      <c r="F148" s="246" t="s">
        <v>230</v>
      </c>
      <c r="G148" s="244"/>
      <c r="H148" s="247">
        <v>166.866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AT148" s="253" t="s">
        <v>136</v>
      </c>
      <c r="AU148" s="253" t="s">
        <v>88</v>
      </c>
      <c r="AV148" s="15" t="s">
        <v>127</v>
      </c>
      <c r="AW148" s="15" t="s">
        <v>34</v>
      </c>
      <c r="AX148" s="15" t="s">
        <v>86</v>
      </c>
      <c r="AY148" s="253" t="s">
        <v>128</v>
      </c>
    </row>
    <row r="149" spans="1:65" s="2" customFormat="1" ht="16.5" customHeight="1">
      <c r="A149" s="36"/>
      <c r="B149" s="37"/>
      <c r="C149" s="196" t="s">
        <v>161</v>
      </c>
      <c r="D149" s="196" t="s">
        <v>129</v>
      </c>
      <c r="E149" s="197" t="s">
        <v>368</v>
      </c>
      <c r="F149" s="198" t="s">
        <v>369</v>
      </c>
      <c r="G149" s="199" t="s">
        <v>220</v>
      </c>
      <c r="H149" s="200">
        <v>51.24</v>
      </c>
      <c r="I149" s="201"/>
      <c r="J149" s="202">
        <f>ROUND(I149*H149,2)</f>
        <v>0</v>
      </c>
      <c r="K149" s="198" t="s">
        <v>133</v>
      </c>
      <c r="L149" s="41"/>
      <c r="M149" s="203" t="s">
        <v>1</v>
      </c>
      <c r="N149" s="204" t="s">
        <v>43</v>
      </c>
      <c r="O149" s="73"/>
      <c r="P149" s="205">
        <f>O149*H149</f>
        <v>0</v>
      </c>
      <c r="Q149" s="205">
        <v>0.00083851</v>
      </c>
      <c r="R149" s="205">
        <f>Q149*H149</f>
        <v>0.0429652524</v>
      </c>
      <c r="S149" s="205">
        <v>0</v>
      </c>
      <c r="T149" s="20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7" t="s">
        <v>127</v>
      </c>
      <c r="AT149" s="207" t="s">
        <v>129</v>
      </c>
      <c r="AU149" s="207" t="s">
        <v>88</v>
      </c>
      <c r="AY149" s="19" t="s">
        <v>128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9" t="s">
        <v>86</v>
      </c>
      <c r="BK149" s="208">
        <f>ROUND(I149*H149,2)</f>
        <v>0</v>
      </c>
      <c r="BL149" s="19" t="s">
        <v>127</v>
      </c>
      <c r="BM149" s="207" t="s">
        <v>1087</v>
      </c>
    </row>
    <row r="150" spans="2:51" s="12" customFormat="1" ht="10.2">
      <c r="B150" s="209"/>
      <c r="C150" s="210"/>
      <c r="D150" s="211" t="s">
        <v>136</v>
      </c>
      <c r="E150" s="212" t="s">
        <v>1</v>
      </c>
      <c r="F150" s="213" t="s">
        <v>1088</v>
      </c>
      <c r="G150" s="210"/>
      <c r="H150" s="214">
        <v>51.24</v>
      </c>
      <c r="I150" s="215"/>
      <c r="J150" s="210"/>
      <c r="K150" s="210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136</v>
      </c>
      <c r="AU150" s="220" t="s">
        <v>88</v>
      </c>
      <c r="AV150" s="12" t="s">
        <v>88</v>
      </c>
      <c r="AW150" s="12" t="s">
        <v>34</v>
      </c>
      <c r="AX150" s="12" t="s">
        <v>86</v>
      </c>
      <c r="AY150" s="220" t="s">
        <v>128</v>
      </c>
    </row>
    <row r="151" spans="2:51" s="13" customFormat="1" ht="10.2">
      <c r="B151" s="221"/>
      <c r="C151" s="222"/>
      <c r="D151" s="211" t="s">
        <v>136</v>
      </c>
      <c r="E151" s="223" t="s">
        <v>1</v>
      </c>
      <c r="F151" s="224" t="s">
        <v>1089</v>
      </c>
      <c r="G151" s="222"/>
      <c r="H151" s="223" t="s">
        <v>1</v>
      </c>
      <c r="I151" s="225"/>
      <c r="J151" s="222"/>
      <c r="K151" s="222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136</v>
      </c>
      <c r="AU151" s="230" t="s">
        <v>88</v>
      </c>
      <c r="AV151" s="13" t="s">
        <v>86</v>
      </c>
      <c r="AW151" s="13" t="s">
        <v>34</v>
      </c>
      <c r="AX151" s="13" t="s">
        <v>78</v>
      </c>
      <c r="AY151" s="230" t="s">
        <v>128</v>
      </c>
    </row>
    <row r="152" spans="1:65" s="2" customFormat="1" ht="21.75" customHeight="1">
      <c r="A152" s="36"/>
      <c r="B152" s="37"/>
      <c r="C152" s="196" t="s">
        <v>169</v>
      </c>
      <c r="D152" s="196" t="s">
        <v>129</v>
      </c>
      <c r="E152" s="197" t="s">
        <v>375</v>
      </c>
      <c r="F152" s="198" t="s">
        <v>376</v>
      </c>
      <c r="G152" s="199" t="s">
        <v>220</v>
      </c>
      <c r="H152" s="200">
        <v>51.24</v>
      </c>
      <c r="I152" s="201"/>
      <c r="J152" s="202">
        <f>ROUND(I152*H152,2)</f>
        <v>0</v>
      </c>
      <c r="K152" s="198" t="s">
        <v>133</v>
      </c>
      <c r="L152" s="41"/>
      <c r="M152" s="203" t="s">
        <v>1</v>
      </c>
      <c r="N152" s="204" t="s">
        <v>43</v>
      </c>
      <c r="O152" s="73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7" t="s">
        <v>127</v>
      </c>
      <c r="AT152" s="207" t="s">
        <v>129</v>
      </c>
      <c r="AU152" s="207" t="s">
        <v>88</v>
      </c>
      <c r="AY152" s="19" t="s">
        <v>128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9" t="s">
        <v>86</v>
      </c>
      <c r="BK152" s="208">
        <f>ROUND(I152*H152,2)</f>
        <v>0</v>
      </c>
      <c r="BL152" s="19" t="s">
        <v>127</v>
      </c>
      <c r="BM152" s="207" t="s">
        <v>1090</v>
      </c>
    </row>
    <row r="153" spans="2:51" s="12" customFormat="1" ht="10.2">
      <c r="B153" s="209"/>
      <c r="C153" s="210"/>
      <c r="D153" s="211" t="s">
        <v>136</v>
      </c>
      <c r="E153" s="212" t="s">
        <v>1</v>
      </c>
      <c r="F153" s="213" t="s">
        <v>1091</v>
      </c>
      <c r="G153" s="210"/>
      <c r="H153" s="214">
        <v>51.24</v>
      </c>
      <c r="I153" s="215"/>
      <c r="J153" s="210"/>
      <c r="K153" s="210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136</v>
      </c>
      <c r="AU153" s="220" t="s">
        <v>88</v>
      </c>
      <c r="AV153" s="12" t="s">
        <v>88</v>
      </c>
      <c r="AW153" s="12" t="s">
        <v>34</v>
      </c>
      <c r="AX153" s="12" t="s">
        <v>86</v>
      </c>
      <c r="AY153" s="220" t="s">
        <v>128</v>
      </c>
    </row>
    <row r="154" spans="1:65" s="2" customFormat="1" ht="16.5" customHeight="1">
      <c r="A154" s="36"/>
      <c r="B154" s="37"/>
      <c r="C154" s="196" t="s">
        <v>175</v>
      </c>
      <c r="D154" s="196" t="s">
        <v>129</v>
      </c>
      <c r="E154" s="197" t="s">
        <v>1092</v>
      </c>
      <c r="F154" s="198" t="s">
        <v>1093</v>
      </c>
      <c r="G154" s="199" t="s">
        <v>220</v>
      </c>
      <c r="H154" s="200">
        <v>1774.29</v>
      </c>
      <c r="I154" s="201"/>
      <c r="J154" s="202">
        <f>ROUND(I154*H154,2)</f>
        <v>0</v>
      </c>
      <c r="K154" s="198" t="s">
        <v>133</v>
      </c>
      <c r="L154" s="41"/>
      <c r="M154" s="203" t="s">
        <v>1</v>
      </c>
      <c r="N154" s="204" t="s">
        <v>43</v>
      </c>
      <c r="O154" s="73"/>
      <c r="P154" s="205">
        <f>O154*H154</f>
        <v>0</v>
      </c>
      <c r="Q154" s="205">
        <v>0.00085132</v>
      </c>
      <c r="R154" s="205">
        <f>Q154*H154</f>
        <v>1.5104885628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127</v>
      </c>
      <c r="AT154" s="207" t="s">
        <v>129</v>
      </c>
      <c r="AU154" s="207" t="s">
        <v>88</v>
      </c>
      <c r="AY154" s="19" t="s">
        <v>128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9" t="s">
        <v>86</v>
      </c>
      <c r="BK154" s="208">
        <f>ROUND(I154*H154,2)</f>
        <v>0</v>
      </c>
      <c r="BL154" s="19" t="s">
        <v>127</v>
      </c>
      <c r="BM154" s="207" t="s">
        <v>1094</v>
      </c>
    </row>
    <row r="155" spans="2:51" s="12" customFormat="1" ht="10.2">
      <c r="B155" s="209"/>
      <c r="C155" s="210"/>
      <c r="D155" s="211" t="s">
        <v>136</v>
      </c>
      <c r="E155" s="212" t="s">
        <v>1</v>
      </c>
      <c r="F155" s="213" t="s">
        <v>1095</v>
      </c>
      <c r="G155" s="210"/>
      <c r="H155" s="214">
        <v>1774.29</v>
      </c>
      <c r="I155" s="215"/>
      <c r="J155" s="210"/>
      <c r="K155" s="210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136</v>
      </c>
      <c r="AU155" s="220" t="s">
        <v>88</v>
      </c>
      <c r="AV155" s="12" t="s">
        <v>88</v>
      </c>
      <c r="AW155" s="12" t="s">
        <v>34</v>
      </c>
      <c r="AX155" s="12" t="s">
        <v>86</v>
      </c>
      <c r="AY155" s="220" t="s">
        <v>128</v>
      </c>
    </row>
    <row r="156" spans="2:51" s="13" customFormat="1" ht="10.2">
      <c r="B156" s="221"/>
      <c r="C156" s="222"/>
      <c r="D156" s="211" t="s">
        <v>136</v>
      </c>
      <c r="E156" s="223" t="s">
        <v>1</v>
      </c>
      <c r="F156" s="224" t="s">
        <v>1089</v>
      </c>
      <c r="G156" s="222"/>
      <c r="H156" s="223" t="s">
        <v>1</v>
      </c>
      <c r="I156" s="225"/>
      <c r="J156" s="222"/>
      <c r="K156" s="222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136</v>
      </c>
      <c r="AU156" s="230" t="s">
        <v>88</v>
      </c>
      <c r="AV156" s="13" t="s">
        <v>86</v>
      </c>
      <c r="AW156" s="13" t="s">
        <v>34</v>
      </c>
      <c r="AX156" s="13" t="s">
        <v>78</v>
      </c>
      <c r="AY156" s="230" t="s">
        <v>128</v>
      </c>
    </row>
    <row r="157" spans="1:65" s="2" customFormat="1" ht="21.75" customHeight="1">
      <c r="A157" s="36"/>
      <c r="B157" s="37"/>
      <c r="C157" s="196" t="s">
        <v>180</v>
      </c>
      <c r="D157" s="196" t="s">
        <v>129</v>
      </c>
      <c r="E157" s="197" t="s">
        <v>1096</v>
      </c>
      <c r="F157" s="198" t="s">
        <v>1097</v>
      </c>
      <c r="G157" s="199" t="s">
        <v>220</v>
      </c>
      <c r="H157" s="200">
        <v>1774.29</v>
      </c>
      <c r="I157" s="201"/>
      <c r="J157" s="202">
        <f>ROUND(I157*H157,2)</f>
        <v>0</v>
      </c>
      <c r="K157" s="198" t="s">
        <v>133</v>
      </c>
      <c r="L157" s="41"/>
      <c r="M157" s="203" t="s">
        <v>1</v>
      </c>
      <c r="N157" s="204" t="s">
        <v>43</v>
      </c>
      <c r="O157" s="73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127</v>
      </c>
      <c r="AT157" s="207" t="s">
        <v>129</v>
      </c>
      <c r="AU157" s="207" t="s">
        <v>88</v>
      </c>
      <c r="AY157" s="19" t="s">
        <v>128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9" t="s">
        <v>86</v>
      </c>
      <c r="BK157" s="208">
        <f>ROUND(I157*H157,2)</f>
        <v>0</v>
      </c>
      <c r="BL157" s="19" t="s">
        <v>127</v>
      </c>
      <c r="BM157" s="207" t="s">
        <v>1098</v>
      </c>
    </row>
    <row r="158" spans="2:51" s="12" customFormat="1" ht="10.2">
      <c r="B158" s="209"/>
      <c r="C158" s="210"/>
      <c r="D158" s="211" t="s">
        <v>136</v>
      </c>
      <c r="E158" s="212" t="s">
        <v>1</v>
      </c>
      <c r="F158" s="213" t="s">
        <v>1099</v>
      </c>
      <c r="G158" s="210"/>
      <c r="H158" s="214">
        <v>1774.29</v>
      </c>
      <c r="I158" s="215"/>
      <c r="J158" s="210"/>
      <c r="K158" s="210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136</v>
      </c>
      <c r="AU158" s="220" t="s">
        <v>88</v>
      </c>
      <c r="AV158" s="12" t="s">
        <v>88</v>
      </c>
      <c r="AW158" s="12" t="s">
        <v>34</v>
      </c>
      <c r="AX158" s="12" t="s">
        <v>86</v>
      </c>
      <c r="AY158" s="220" t="s">
        <v>128</v>
      </c>
    </row>
    <row r="159" spans="1:65" s="2" customFormat="1" ht="33" customHeight="1">
      <c r="A159" s="36"/>
      <c r="B159" s="37"/>
      <c r="C159" s="196" t="s">
        <v>186</v>
      </c>
      <c r="D159" s="196" t="s">
        <v>129</v>
      </c>
      <c r="E159" s="197" t="s">
        <v>1100</v>
      </c>
      <c r="F159" s="198" t="s">
        <v>1101</v>
      </c>
      <c r="G159" s="199" t="s">
        <v>225</v>
      </c>
      <c r="H159" s="200">
        <v>6.77</v>
      </c>
      <c r="I159" s="201"/>
      <c r="J159" s="202">
        <f>ROUND(I159*H159,2)</f>
        <v>0</v>
      </c>
      <c r="K159" s="198" t="s">
        <v>133</v>
      </c>
      <c r="L159" s="41"/>
      <c r="M159" s="203" t="s">
        <v>1</v>
      </c>
      <c r="N159" s="204" t="s">
        <v>43</v>
      </c>
      <c r="O159" s="73"/>
      <c r="P159" s="205">
        <f>O159*H159</f>
        <v>0</v>
      </c>
      <c r="Q159" s="205">
        <v>0</v>
      </c>
      <c r="R159" s="205">
        <f>Q159*H159</f>
        <v>0</v>
      </c>
      <c r="S159" s="205">
        <v>0</v>
      </c>
      <c r="T159" s="20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7" t="s">
        <v>127</v>
      </c>
      <c r="AT159" s="207" t="s">
        <v>129</v>
      </c>
      <c r="AU159" s="207" t="s">
        <v>88</v>
      </c>
      <c r="AY159" s="19" t="s">
        <v>128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9" t="s">
        <v>86</v>
      </c>
      <c r="BK159" s="208">
        <f>ROUND(I159*H159,2)</f>
        <v>0</v>
      </c>
      <c r="BL159" s="19" t="s">
        <v>127</v>
      </c>
      <c r="BM159" s="207" t="s">
        <v>1102</v>
      </c>
    </row>
    <row r="160" spans="2:51" s="12" customFormat="1" ht="10.2">
      <c r="B160" s="209"/>
      <c r="C160" s="210"/>
      <c r="D160" s="211" t="s">
        <v>136</v>
      </c>
      <c r="E160" s="212" t="s">
        <v>1</v>
      </c>
      <c r="F160" s="213" t="s">
        <v>1103</v>
      </c>
      <c r="G160" s="210"/>
      <c r="H160" s="214">
        <v>6.77</v>
      </c>
      <c r="I160" s="215"/>
      <c r="J160" s="210"/>
      <c r="K160" s="210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136</v>
      </c>
      <c r="AU160" s="220" t="s">
        <v>88</v>
      </c>
      <c r="AV160" s="12" t="s">
        <v>88</v>
      </c>
      <c r="AW160" s="12" t="s">
        <v>34</v>
      </c>
      <c r="AX160" s="12" t="s">
        <v>86</v>
      </c>
      <c r="AY160" s="220" t="s">
        <v>128</v>
      </c>
    </row>
    <row r="161" spans="1:65" s="2" customFormat="1" ht="33" customHeight="1">
      <c r="A161" s="36"/>
      <c r="B161" s="37"/>
      <c r="C161" s="196" t="s">
        <v>191</v>
      </c>
      <c r="D161" s="196" t="s">
        <v>129</v>
      </c>
      <c r="E161" s="197" t="s">
        <v>402</v>
      </c>
      <c r="F161" s="198" t="s">
        <v>403</v>
      </c>
      <c r="G161" s="199" t="s">
        <v>225</v>
      </c>
      <c r="H161" s="200">
        <v>157.335</v>
      </c>
      <c r="I161" s="201"/>
      <c r="J161" s="202">
        <f>ROUND(I161*H161,2)</f>
        <v>0</v>
      </c>
      <c r="K161" s="198" t="s">
        <v>133</v>
      </c>
      <c r="L161" s="41"/>
      <c r="M161" s="203" t="s">
        <v>1</v>
      </c>
      <c r="N161" s="204" t="s">
        <v>43</v>
      </c>
      <c r="O161" s="73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127</v>
      </c>
      <c r="AT161" s="207" t="s">
        <v>129</v>
      </c>
      <c r="AU161" s="207" t="s">
        <v>88</v>
      </c>
      <c r="AY161" s="19" t="s">
        <v>128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9" t="s">
        <v>86</v>
      </c>
      <c r="BK161" s="208">
        <f>ROUND(I161*H161,2)</f>
        <v>0</v>
      </c>
      <c r="BL161" s="19" t="s">
        <v>127</v>
      </c>
      <c r="BM161" s="207" t="s">
        <v>1104</v>
      </c>
    </row>
    <row r="162" spans="2:51" s="13" customFormat="1" ht="10.2">
      <c r="B162" s="221"/>
      <c r="C162" s="222"/>
      <c r="D162" s="211" t="s">
        <v>136</v>
      </c>
      <c r="E162" s="223" t="s">
        <v>1</v>
      </c>
      <c r="F162" s="224" t="s">
        <v>1105</v>
      </c>
      <c r="G162" s="222"/>
      <c r="H162" s="223" t="s">
        <v>1</v>
      </c>
      <c r="I162" s="225"/>
      <c r="J162" s="222"/>
      <c r="K162" s="222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136</v>
      </c>
      <c r="AU162" s="230" t="s">
        <v>88</v>
      </c>
      <c r="AV162" s="13" t="s">
        <v>86</v>
      </c>
      <c r="AW162" s="13" t="s">
        <v>34</v>
      </c>
      <c r="AX162" s="13" t="s">
        <v>78</v>
      </c>
      <c r="AY162" s="230" t="s">
        <v>128</v>
      </c>
    </row>
    <row r="163" spans="2:51" s="13" customFormat="1" ht="10.2">
      <c r="B163" s="221"/>
      <c r="C163" s="222"/>
      <c r="D163" s="211" t="s">
        <v>136</v>
      </c>
      <c r="E163" s="223" t="s">
        <v>1</v>
      </c>
      <c r="F163" s="224" t="s">
        <v>406</v>
      </c>
      <c r="G163" s="222"/>
      <c r="H163" s="223" t="s">
        <v>1</v>
      </c>
      <c r="I163" s="225"/>
      <c r="J163" s="222"/>
      <c r="K163" s="222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136</v>
      </c>
      <c r="AU163" s="230" t="s">
        <v>88</v>
      </c>
      <c r="AV163" s="13" t="s">
        <v>86</v>
      </c>
      <c r="AW163" s="13" t="s">
        <v>34</v>
      </c>
      <c r="AX163" s="13" t="s">
        <v>78</v>
      </c>
      <c r="AY163" s="230" t="s">
        <v>128</v>
      </c>
    </row>
    <row r="164" spans="2:51" s="12" customFormat="1" ht="10.2">
      <c r="B164" s="209"/>
      <c r="C164" s="210"/>
      <c r="D164" s="211" t="s">
        <v>136</v>
      </c>
      <c r="E164" s="212" t="s">
        <v>1</v>
      </c>
      <c r="F164" s="213" t="s">
        <v>1106</v>
      </c>
      <c r="G164" s="210"/>
      <c r="H164" s="214">
        <v>417.165</v>
      </c>
      <c r="I164" s="215"/>
      <c r="J164" s="210"/>
      <c r="K164" s="210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136</v>
      </c>
      <c r="AU164" s="220" t="s">
        <v>88</v>
      </c>
      <c r="AV164" s="12" t="s">
        <v>88</v>
      </c>
      <c r="AW164" s="12" t="s">
        <v>34</v>
      </c>
      <c r="AX164" s="12" t="s">
        <v>78</v>
      </c>
      <c r="AY164" s="220" t="s">
        <v>128</v>
      </c>
    </row>
    <row r="165" spans="2:51" s="12" customFormat="1" ht="10.2">
      <c r="B165" s="209"/>
      <c r="C165" s="210"/>
      <c r="D165" s="211" t="s">
        <v>136</v>
      </c>
      <c r="E165" s="212" t="s">
        <v>1</v>
      </c>
      <c r="F165" s="213" t="s">
        <v>1107</v>
      </c>
      <c r="G165" s="210"/>
      <c r="H165" s="214">
        <v>-259.83</v>
      </c>
      <c r="I165" s="215"/>
      <c r="J165" s="210"/>
      <c r="K165" s="210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136</v>
      </c>
      <c r="AU165" s="220" t="s">
        <v>88</v>
      </c>
      <c r="AV165" s="12" t="s">
        <v>88</v>
      </c>
      <c r="AW165" s="12" t="s">
        <v>34</v>
      </c>
      <c r="AX165" s="12" t="s">
        <v>78</v>
      </c>
      <c r="AY165" s="220" t="s">
        <v>128</v>
      </c>
    </row>
    <row r="166" spans="2:51" s="15" customFormat="1" ht="10.2">
      <c r="B166" s="243"/>
      <c r="C166" s="244"/>
      <c r="D166" s="211" t="s">
        <v>136</v>
      </c>
      <c r="E166" s="245" t="s">
        <v>1</v>
      </c>
      <c r="F166" s="246" t="s">
        <v>230</v>
      </c>
      <c r="G166" s="244"/>
      <c r="H166" s="247">
        <v>157.335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136</v>
      </c>
      <c r="AU166" s="253" t="s">
        <v>88</v>
      </c>
      <c r="AV166" s="15" t="s">
        <v>127</v>
      </c>
      <c r="AW166" s="15" t="s">
        <v>34</v>
      </c>
      <c r="AX166" s="15" t="s">
        <v>86</v>
      </c>
      <c r="AY166" s="253" t="s">
        <v>128</v>
      </c>
    </row>
    <row r="167" spans="1:65" s="2" customFormat="1" ht="33" customHeight="1">
      <c r="A167" s="36"/>
      <c r="B167" s="37"/>
      <c r="C167" s="196" t="s">
        <v>197</v>
      </c>
      <c r="D167" s="196" t="s">
        <v>129</v>
      </c>
      <c r="E167" s="197" t="s">
        <v>413</v>
      </c>
      <c r="F167" s="198" t="s">
        <v>414</v>
      </c>
      <c r="G167" s="199" t="s">
        <v>225</v>
      </c>
      <c r="H167" s="200">
        <v>786.675</v>
      </c>
      <c r="I167" s="201"/>
      <c r="J167" s="202">
        <f>ROUND(I167*H167,2)</f>
        <v>0</v>
      </c>
      <c r="K167" s="198" t="s">
        <v>133</v>
      </c>
      <c r="L167" s="41"/>
      <c r="M167" s="203" t="s">
        <v>1</v>
      </c>
      <c r="N167" s="204" t="s">
        <v>43</v>
      </c>
      <c r="O167" s="73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7" t="s">
        <v>127</v>
      </c>
      <c r="AT167" s="207" t="s">
        <v>129</v>
      </c>
      <c r="AU167" s="207" t="s">
        <v>88</v>
      </c>
      <c r="AY167" s="19" t="s">
        <v>128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9" t="s">
        <v>86</v>
      </c>
      <c r="BK167" s="208">
        <f>ROUND(I167*H167,2)</f>
        <v>0</v>
      </c>
      <c r="BL167" s="19" t="s">
        <v>127</v>
      </c>
      <c r="BM167" s="207" t="s">
        <v>1108</v>
      </c>
    </row>
    <row r="168" spans="2:51" s="13" customFormat="1" ht="10.2">
      <c r="B168" s="221"/>
      <c r="C168" s="222"/>
      <c r="D168" s="211" t="s">
        <v>136</v>
      </c>
      <c r="E168" s="223" t="s">
        <v>1</v>
      </c>
      <c r="F168" s="224" t="s">
        <v>406</v>
      </c>
      <c r="G168" s="222"/>
      <c r="H168" s="223" t="s">
        <v>1</v>
      </c>
      <c r="I168" s="225"/>
      <c r="J168" s="222"/>
      <c r="K168" s="222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136</v>
      </c>
      <c r="AU168" s="230" t="s">
        <v>88</v>
      </c>
      <c r="AV168" s="13" t="s">
        <v>86</v>
      </c>
      <c r="AW168" s="13" t="s">
        <v>34</v>
      </c>
      <c r="AX168" s="13" t="s">
        <v>78</v>
      </c>
      <c r="AY168" s="230" t="s">
        <v>128</v>
      </c>
    </row>
    <row r="169" spans="2:51" s="12" customFormat="1" ht="10.2">
      <c r="B169" s="209"/>
      <c r="C169" s="210"/>
      <c r="D169" s="211" t="s">
        <v>136</v>
      </c>
      <c r="E169" s="212" t="s">
        <v>1</v>
      </c>
      <c r="F169" s="213" t="s">
        <v>1109</v>
      </c>
      <c r="G169" s="210"/>
      <c r="H169" s="214">
        <v>786.675</v>
      </c>
      <c r="I169" s="215"/>
      <c r="J169" s="210"/>
      <c r="K169" s="210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136</v>
      </c>
      <c r="AU169" s="220" t="s">
        <v>88</v>
      </c>
      <c r="AV169" s="12" t="s">
        <v>88</v>
      </c>
      <c r="AW169" s="12" t="s">
        <v>34</v>
      </c>
      <c r="AX169" s="12" t="s">
        <v>86</v>
      </c>
      <c r="AY169" s="220" t="s">
        <v>128</v>
      </c>
    </row>
    <row r="170" spans="1:65" s="2" customFormat="1" ht="33" customHeight="1">
      <c r="A170" s="36"/>
      <c r="B170" s="37"/>
      <c r="C170" s="196" t="s">
        <v>275</v>
      </c>
      <c r="D170" s="196" t="s">
        <v>129</v>
      </c>
      <c r="E170" s="197" t="s">
        <v>418</v>
      </c>
      <c r="F170" s="198" t="s">
        <v>419</v>
      </c>
      <c r="G170" s="199" t="s">
        <v>225</v>
      </c>
      <c r="H170" s="200">
        <v>157.335</v>
      </c>
      <c r="I170" s="201"/>
      <c r="J170" s="202">
        <f>ROUND(I170*H170,2)</f>
        <v>0</v>
      </c>
      <c r="K170" s="198" t="s">
        <v>133</v>
      </c>
      <c r="L170" s="41"/>
      <c r="M170" s="203" t="s">
        <v>1</v>
      </c>
      <c r="N170" s="204" t="s">
        <v>43</v>
      </c>
      <c r="O170" s="73"/>
      <c r="P170" s="205">
        <f>O170*H170</f>
        <v>0</v>
      </c>
      <c r="Q170" s="205">
        <v>0</v>
      </c>
      <c r="R170" s="205">
        <f>Q170*H170</f>
        <v>0</v>
      </c>
      <c r="S170" s="205">
        <v>0</v>
      </c>
      <c r="T170" s="20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7" t="s">
        <v>127</v>
      </c>
      <c r="AT170" s="207" t="s">
        <v>129</v>
      </c>
      <c r="AU170" s="207" t="s">
        <v>88</v>
      </c>
      <c r="AY170" s="19" t="s">
        <v>128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19" t="s">
        <v>86</v>
      </c>
      <c r="BK170" s="208">
        <f>ROUND(I170*H170,2)</f>
        <v>0</v>
      </c>
      <c r="BL170" s="19" t="s">
        <v>127</v>
      </c>
      <c r="BM170" s="207" t="s">
        <v>1110</v>
      </c>
    </row>
    <row r="171" spans="2:51" s="13" customFormat="1" ht="10.2">
      <c r="B171" s="221"/>
      <c r="C171" s="222"/>
      <c r="D171" s="211" t="s">
        <v>136</v>
      </c>
      <c r="E171" s="223" t="s">
        <v>1</v>
      </c>
      <c r="F171" s="224" t="s">
        <v>1105</v>
      </c>
      <c r="G171" s="222"/>
      <c r="H171" s="223" t="s">
        <v>1</v>
      </c>
      <c r="I171" s="225"/>
      <c r="J171" s="222"/>
      <c r="K171" s="222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136</v>
      </c>
      <c r="AU171" s="230" t="s">
        <v>88</v>
      </c>
      <c r="AV171" s="13" t="s">
        <v>86</v>
      </c>
      <c r="AW171" s="13" t="s">
        <v>34</v>
      </c>
      <c r="AX171" s="13" t="s">
        <v>78</v>
      </c>
      <c r="AY171" s="230" t="s">
        <v>128</v>
      </c>
    </row>
    <row r="172" spans="2:51" s="13" customFormat="1" ht="10.2">
      <c r="B172" s="221"/>
      <c r="C172" s="222"/>
      <c r="D172" s="211" t="s">
        <v>136</v>
      </c>
      <c r="E172" s="223" t="s">
        <v>1</v>
      </c>
      <c r="F172" s="224" t="s">
        <v>406</v>
      </c>
      <c r="G172" s="222"/>
      <c r="H172" s="223" t="s">
        <v>1</v>
      </c>
      <c r="I172" s="225"/>
      <c r="J172" s="222"/>
      <c r="K172" s="222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136</v>
      </c>
      <c r="AU172" s="230" t="s">
        <v>88</v>
      </c>
      <c r="AV172" s="13" t="s">
        <v>86</v>
      </c>
      <c r="AW172" s="13" t="s">
        <v>34</v>
      </c>
      <c r="AX172" s="13" t="s">
        <v>78</v>
      </c>
      <c r="AY172" s="230" t="s">
        <v>128</v>
      </c>
    </row>
    <row r="173" spans="2:51" s="12" customFormat="1" ht="10.2">
      <c r="B173" s="209"/>
      <c r="C173" s="210"/>
      <c r="D173" s="211" t="s">
        <v>136</v>
      </c>
      <c r="E173" s="212" t="s">
        <v>1</v>
      </c>
      <c r="F173" s="213" t="s">
        <v>1111</v>
      </c>
      <c r="G173" s="210"/>
      <c r="H173" s="214">
        <v>417.165</v>
      </c>
      <c r="I173" s="215"/>
      <c r="J173" s="210"/>
      <c r="K173" s="210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136</v>
      </c>
      <c r="AU173" s="220" t="s">
        <v>88</v>
      </c>
      <c r="AV173" s="12" t="s">
        <v>88</v>
      </c>
      <c r="AW173" s="12" t="s">
        <v>34</v>
      </c>
      <c r="AX173" s="12" t="s">
        <v>78</v>
      </c>
      <c r="AY173" s="220" t="s">
        <v>128</v>
      </c>
    </row>
    <row r="174" spans="2:51" s="12" customFormat="1" ht="10.2">
      <c r="B174" s="209"/>
      <c r="C174" s="210"/>
      <c r="D174" s="211" t="s">
        <v>136</v>
      </c>
      <c r="E174" s="212" t="s">
        <v>1</v>
      </c>
      <c r="F174" s="213" t="s">
        <v>1107</v>
      </c>
      <c r="G174" s="210"/>
      <c r="H174" s="214">
        <v>-259.83</v>
      </c>
      <c r="I174" s="215"/>
      <c r="J174" s="210"/>
      <c r="K174" s="210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136</v>
      </c>
      <c r="AU174" s="220" t="s">
        <v>88</v>
      </c>
      <c r="AV174" s="12" t="s">
        <v>88</v>
      </c>
      <c r="AW174" s="12" t="s">
        <v>34</v>
      </c>
      <c r="AX174" s="12" t="s">
        <v>78</v>
      </c>
      <c r="AY174" s="220" t="s">
        <v>128</v>
      </c>
    </row>
    <row r="175" spans="2:51" s="15" customFormat="1" ht="10.2">
      <c r="B175" s="243"/>
      <c r="C175" s="244"/>
      <c r="D175" s="211" t="s">
        <v>136</v>
      </c>
      <c r="E175" s="245" t="s">
        <v>1</v>
      </c>
      <c r="F175" s="246" t="s">
        <v>230</v>
      </c>
      <c r="G175" s="244"/>
      <c r="H175" s="247">
        <v>157.335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136</v>
      </c>
      <c r="AU175" s="253" t="s">
        <v>88</v>
      </c>
      <c r="AV175" s="15" t="s">
        <v>127</v>
      </c>
      <c r="AW175" s="15" t="s">
        <v>34</v>
      </c>
      <c r="AX175" s="15" t="s">
        <v>86</v>
      </c>
      <c r="AY175" s="253" t="s">
        <v>128</v>
      </c>
    </row>
    <row r="176" spans="1:65" s="2" customFormat="1" ht="33" customHeight="1">
      <c r="A176" s="36"/>
      <c r="B176" s="37"/>
      <c r="C176" s="196" t="s">
        <v>280</v>
      </c>
      <c r="D176" s="196" t="s">
        <v>129</v>
      </c>
      <c r="E176" s="197" t="s">
        <v>425</v>
      </c>
      <c r="F176" s="198" t="s">
        <v>426</v>
      </c>
      <c r="G176" s="199" t="s">
        <v>225</v>
      </c>
      <c r="H176" s="200">
        <v>786.675</v>
      </c>
      <c r="I176" s="201"/>
      <c r="J176" s="202">
        <f>ROUND(I176*H176,2)</f>
        <v>0</v>
      </c>
      <c r="K176" s="198" t="s">
        <v>133</v>
      </c>
      <c r="L176" s="41"/>
      <c r="M176" s="203" t="s">
        <v>1</v>
      </c>
      <c r="N176" s="204" t="s">
        <v>43</v>
      </c>
      <c r="O176" s="73"/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7" t="s">
        <v>127</v>
      </c>
      <c r="AT176" s="207" t="s">
        <v>129</v>
      </c>
      <c r="AU176" s="207" t="s">
        <v>88</v>
      </c>
      <c r="AY176" s="19" t="s">
        <v>128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9" t="s">
        <v>86</v>
      </c>
      <c r="BK176" s="208">
        <f>ROUND(I176*H176,2)</f>
        <v>0</v>
      </c>
      <c r="BL176" s="19" t="s">
        <v>127</v>
      </c>
      <c r="BM176" s="207" t="s">
        <v>1112</v>
      </c>
    </row>
    <row r="177" spans="2:51" s="13" customFormat="1" ht="10.2">
      <c r="B177" s="221"/>
      <c r="C177" s="222"/>
      <c r="D177" s="211" t="s">
        <v>136</v>
      </c>
      <c r="E177" s="223" t="s">
        <v>1</v>
      </c>
      <c r="F177" s="224" t="s">
        <v>406</v>
      </c>
      <c r="G177" s="222"/>
      <c r="H177" s="223" t="s">
        <v>1</v>
      </c>
      <c r="I177" s="225"/>
      <c r="J177" s="222"/>
      <c r="K177" s="222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136</v>
      </c>
      <c r="AU177" s="230" t="s">
        <v>88</v>
      </c>
      <c r="AV177" s="13" t="s">
        <v>86</v>
      </c>
      <c r="AW177" s="13" t="s">
        <v>34</v>
      </c>
      <c r="AX177" s="13" t="s">
        <v>78</v>
      </c>
      <c r="AY177" s="230" t="s">
        <v>128</v>
      </c>
    </row>
    <row r="178" spans="2:51" s="12" customFormat="1" ht="10.2">
      <c r="B178" s="209"/>
      <c r="C178" s="210"/>
      <c r="D178" s="211" t="s">
        <v>136</v>
      </c>
      <c r="E178" s="212" t="s">
        <v>1</v>
      </c>
      <c r="F178" s="213" t="s">
        <v>1109</v>
      </c>
      <c r="G178" s="210"/>
      <c r="H178" s="214">
        <v>786.675</v>
      </c>
      <c r="I178" s="215"/>
      <c r="J178" s="210"/>
      <c r="K178" s="210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136</v>
      </c>
      <c r="AU178" s="220" t="s">
        <v>88</v>
      </c>
      <c r="AV178" s="12" t="s">
        <v>88</v>
      </c>
      <c r="AW178" s="12" t="s">
        <v>34</v>
      </c>
      <c r="AX178" s="12" t="s">
        <v>86</v>
      </c>
      <c r="AY178" s="220" t="s">
        <v>128</v>
      </c>
    </row>
    <row r="179" spans="1:65" s="2" customFormat="1" ht="21.75" customHeight="1">
      <c r="A179" s="36"/>
      <c r="B179" s="37"/>
      <c r="C179" s="196" t="s">
        <v>8</v>
      </c>
      <c r="D179" s="196" t="s">
        <v>129</v>
      </c>
      <c r="E179" s="197" t="s">
        <v>430</v>
      </c>
      <c r="F179" s="198" t="s">
        <v>431</v>
      </c>
      <c r="G179" s="199" t="s">
        <v>432</v>
      </c>
      <c r="H179" s="200">
        <v>566.406</v>
      </c>
      <c r="I179" s="201"/>
      <c r="J179" s="202">
        <f>ROUND(I179*H179,2)</f>
        <v>0</v>
      </c>
      <c r="K179" s="198" t="s">
        <v>133</v>
      </c>
      <c r="L179" s="41"/>
      <c r="M179" s="203" t="s">
        <v>1</v>
      </c>
      <c r="N179" s="204" t="s">
        <v>43</v>
      </c>
      <c r="O179" s="73"/>
      <c r="P179" s="205">
        <f>O179*H179</f>
        <v>0</v>
      </c>
      <c r="Q179" s="205">
        <v>0</v>
      </c>
      <c r="R179" s="205">
        <f>Q179*H179</f>
        <v>0</v>
      </c>
      <c r="S179" s="205">
        <v>0</v>
      </c>
      <c r="T179" s="20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7" t="s">
        <v>127</v>
      </c>
      <c r="AT179" s="207" t="s">
        <v>129</v>
      </c>
      <c r="AU179" s="207" t="s">
        <v>88</v>
      </c>
      <c r="AY179" s="19" t="s">
        <v>128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19" t="s">
        <v>86</v>
      </c>
      <c r="BK179" s="208">
        <f>ROUND(I179*H179,2)</f>
        <v>0</v>
      </c>
      <c r="BL179" s="19" t="s">
        <v>127</v>
      </c>
      <c r="BM179" s="207" t="s">
        <v>1113</v>
      </c>
    </row>
    <row r="180" spans="2:51" s="12" customFormat="1" ht="10.2">
      <c r="B180" s="209"/>
      <c r="C180" s="210"/>
      <c r="D180" s="211" t="s">
        <v>136</v>
      </c>
      <c r="E180" s="212" t="s">
        <v>1</v>
      </c>
      <c r="F180" s="213" t="s">
        <v>1114</v>
      </c>
      <c r="G180" s="210"/>
      <c r="H180" s="214">
        <v>566.406</v>
      </c>
      <c r="I180" s="215"/>
      <c r="J180" s="210"/>
      <c r="K180" s="210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136</v>
      </c>
      <c r="AU180" s="220" t="s">
        <v>88</v>
      </c>
      <c r="AV180" s="12" t="s">
        <v>88</v>
      </c>
      <c r="AW180" s="12" t="s">
        <v>34</v>
      </c>
      <c r="AX180" s="12" t="s">
        <v>86</v>
      </c>
      <c r="AY180" s="220" t="s">
        <v>128</v>
      </c>
    </row>
    <row r="181" spans="1:65" s="2" customFormat="1" ht="21.75" customHeight="1">
      <c r="A181" s="36"/>
      <c r="B181" s="37"/>
      <c r="C181" s="196" t="s">
        <v>289</v>
      </c>
      <c r="D181" s="196" t="s">
        <v>129</v>
      </c>
      <c r="E181" s="197" t="s">
        <v>456</v>
      </c>
      <c r="F181" s="198" t="s">
        <v>457</v>
      </c>
      <c r="G181" s="199" t="s">
        <v>225</v>
      </c>
      <c r="H181" s="200">
        <v>519.659</v>
      </c>
      <c r="I181" s="201"/>
      <c r="J181" s="202">
        <f>ROUND(I181*H181,2)</f>
        <v>0</v>
      </c>
      <c r="K181" s="198" t="s">
        <v>133</v>
      </c>
      <c r="L181" s="41"/>
      <c r="M181" s="203" t="s">
        <v>1</v>
      </c>
      <c r="N181" s="204" t="s">
        <v>43</v>
      </c>
      <c r="O181" s="73"/>
      <c r="P181" s="205">
        <f>O181*H181</f>
        <v>0</v>
      </c>
      <c r="Q181" s="205">
        <v>0</v>
      </c>
      <c r="R181" s="205">
        <f>Q181*H181</f>
        <v>0</v>
      </c>
      <c r="S181" s="205">
        <v>0</v>
      </c>
      <c r="T181" s="20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7" t="s">
        <v>127</v>
      </c>
      <c r="AT181" s="207" t="s">
        <v>129</v>
      </c>
      <c r="AU181" s="207" t="s">
        <v>88</v>
      </c>
      <c r="AY181" s="19" t="s">
        <v>128</v>
      </c>
      <c r="BE181" s="208">
        <f>IF(N181="základní",J181,0)</f>
        <v>0</v>
      </c>
      <c r="BF181" s="208">
        <f>IF(N181="snížená",J181,0)</f>
        <v>0</v>
      </c>
      <c r="BG181" s="208">
        <f>IF(N181="zákl. přenesená",J181,0)</f>
        <v>0</v>
      </c>
      <c r="BH181" s="208">
        <f>IF(N181="sníž. přenesená",J181,0)</f>
        <v>0</v>
      </c>
      <c r="BI181" s="208">
        <f>IF(N181="nulová",J181,0)</f>
        <v>0</v>
      </c>
      <c r="BJ181" s="19" t="s">
        <v>86</v>
      </c>
      <c r="BK181" s="208">
        <f>ROUND(I181*H181,2)</f>
        <v>0</v>
      </c>
      <c r="BL181" s="19" t="s">
        <v>127</v>
      </c>
      <c r="BM181" s="207" t="s">
        <v>1115</v>
      </c>
    </row>
    <row r="182" spans="2:51" s="13" customFormat="1" ht="10.2">
      <c r="B182" s="221"/>
      <c r="C182" s="222"/>
      <c r="D182" s="211" t="s">
        <v>136</v>
      </c>
      <c r="E182" s="223" t="s">
        <v>1</v>
      </c>
      <c r="F182" s="224" t="s">
        <v>1116</v>
      </c>
      <c r="G182" s="222"/>
      <c r="H182" s="223" t="s">
        <v>1</v>
      </c>
      <c r="I182" s="225"/>
      <c r="J182" s="222"/>
      <c r="K182" s="222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136</v>
      </c>
      <c r="AU182" s="230" t="s">
        <v>88</v>
      </c>
      <c r="AV182" s="13" t="s">
        <v>86</v>
      </c>
      <c r="AW182" s="13" t="s">
        <v>34</v>
      </c>
      <c r="AX182" s="13" t="s">
        <v>78</v>
      </c>
      <c r="AY182" s="230" t="s">
        <v>128</v>
      </c>
    </row>
    <row r="183" spans="2:51" s="12" customFormat="1" ht="10.2">
      <c r="B183" s="209"/>
      <c r="C183" s="210"/>
      <c r="D183" s="211" t="s">
        <v>136</v>
      </c>
      <c r="E183" s="212" t="s">
        <v>1</v>
      </c>
      <c r="F183" s="213" t="s">
        <v>1117</v>
      </c>
      <c r="G183" s="210"/>
      <c r="H183" s="214">
        <v>834.33</v>
      </c>
      <c r="I183" s="215"/>
      <c r="J183" s="210"/>
      <c r="K183" s="210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136</v>
      </c>
      <c r="AU183" s="220" t="s">
        <v>88</v>
      </c>
      <c r="AV183" s="12" t="s">
        <v>88</v>
      </c>
      <c r="AW183" s="12" t="s">
        <v>34</v>
      </c>
      <c r="AX183" s="12" t="s">
        <v>78</v>
      </c>
      <c r="AY183" s="220" t="s">
        <v>128</v>
      </c>
    </row>
    <row r="184" spans="2:51" s="12" customFormat="1" ht="10.2">
      <c r="B184" s="209"/>
      <c r="C184" s="210"/>
      <c r="D184" s="211" t="s">
        <v>136</v>
      </c>
      <c r="E184" s="212" t="s">
        <v>1</v>
      </c>
      <c r="F184" s="213" t="s">
        <v>1118</v>
      </c>
      <c r="G184" s="210"/>
      <c r="H184" s="214">
        <v>-243.671</v>
      </c>
      <c r="I184" s="215"/>
      <c r="J184" s="210"/>
      <c r="K184" s="210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136</v>
      </c>
      <c r="AU184" s="220" t="s">
        <v>88</v>
      </c>
      <c r="AV184" s="12" t="s">
        <v>88</v>
      </c>
      <c r="AW184" s="12" t="s">
        <v>34</v>
      </c>
      <c r="AX184" s="12" t="s">
        <v>78</v>
      </c>
      <c r="AY184" s="220" t="s">
        <v>128</v>
      </c>
    </row>
    <row r="185" spans="2:51" s="13" customFormat="1" ht="10.2">
      <c r="B185" s="221"/>
      <c r="C185" s="222"/>
      <c r="D185" s="211" t="s">
        <v>136</v>
      </c>
      <c r="E185" s="223" t="s">
        <v>1</v>
      </c>
      <c r="F185" s="224" t="s">
        <v>1119</v>
      </c>
      <c r="G185" s="222"/>
      <c r="H185" s="223" t="s">
        <v>1</v>
      </c>
      <c r="I185" s="225"/>
      <c r="J185" s="222"/>
      <c r="K185" s="222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136</v>
      </c>
      <c r="AU185" s="230" t="s">
        <v>88</v>
      </c>
      <c r="AV185" s="13" t="s">
        <v>86</v>
      </c>
      <c r="AW185" s="13" t="s">
        <v>34</v>
      </c>
      <c r="AX185" s="13" t="s">
        <v>78</v>
      </c>
      <c r="AY185" s="230" t="s">
        <v>128</v>
      </c>
    </row>
    <row r="186" spans="2:51" s="12" customFormat="1" ht="10.2">
      <c r="B186" s="209"/>
      <c r="C186" s="210"/>
      <c r="D186" s="211" t="s">
        <v>136</v>
      </c>
      <c r="E186" s="212" t="s">
        <v>1</v>
      </c>
      <c r="F186" s="213" t="s">
        <v>1120</v>
      </c>
      <c r="G186" s="210"/>
      <c r="H186" s="214">
        <v>-34.335</v>
      </c>
      <c r="I186" s="215"/>
      <c r="J186" s="210"/>
      <c r="K186" s="210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136</v>
      </c>
      <c r="AU186" s="220" t="s">
        <v>88</v>
      </c>
      <c r="AV186" s="12" t="s">
        <v>88</v>
      </c>
      <c r="AW186" s="12" t="s">
        <v>34</v>
      </c>
      <c r="AX186" s="12" t="s">
        <v>78</v>
      </c>
      <c r="AY186" s="220" t="s">
        <v>128</v>
      </c>
    </row>
    <row r="187" spans="2:51" s="13" customFormat="1" ht="10.2">
      <c r="B187" s="221"/>
      <c r="C187" s="222"/>
      <c r="D187" s="211" t="s">
        <v>136</v>
      </c>
      <c r="E187" s="223" t="s">
        <v>1</v>
      </c>
      <c r="F187" s="224" t="s">
        <v>1121</v>
      </c>
      <c r="G187" s="222"/>
      <c r="H187" s="223" t="s">
        <v>1</v>
      </c>
      <c r="I187" s="225"/>
      <c r="J187" s="222"/>
      <c r="K187" s="222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136</v>
      </c>
      <c r="AU187" s="230" t="s">
        <v>88</v>
      </c>
      <c r="AV187" s="13" t="s">
        <v>86</v>
      </c>
      <c r="AW187" s="13" t="s">
        <v>34</v>
      </c>
      <c r="AX187" s="13" t="s">
        <v>78</v>
      </c>
      <c r="AY187" s="230" t="s">
        <v>128</v>
      </c>
    </row>
    <row r="188" spans="2:51" s="12" customFormat="1" ht="10.2">
      <c r="B188" s="209"/>
      <c r="C188" s="210"/>
      <c r="D188" s="211" t="s">
        <v>136</v>
      </c>
      <c r="E188" s="212" t="s">
        <v>1</v>
      </c>
      <c r="F188" s="213" t="s">
        <v>1122</v>
      </c>
      <c r="G188" s="210"/>
      <c r="H188" s="214">
        <v>-4.8</v>
      </c>
      <c r="I188" s="215"/>
      <c r="J188" s="210"/>
      <c r="K188" s="210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136</v>
      </c>
      <c r="AU188" s="220" t="s">
        <v>88</v>
      </c>
      <c r="AV188" s="12" t="s">
        <v>88</v>
      </c>
      <c r="AW188" s="12" t="s">
        <v>34</v>
      </c>
      <c r="AX188" s="12" t="s">
        <v>78</v>
      </c>
      <c r="AY188" s="220" t="s">
        <v>128</v>
      </c>
    </row>
    <row r="189" spans="2:51" s="13" customFormat="1" ht="10.2">
      <c r="B189" s="221"/>
      <c r="C189" s="222"/>
      <c r="D189" s="211" t="s">
        <v>136</v>
      </c>
      <c r="E189" s="223" t="s">
        <v>1</v>
      </c>
      <c r="F189" s="224" t="s">
        <v>1123</v>
      </c>
      <c r="G189" s="222"/>
      <c r="H189" s="223" t="s">
        <v>1</v>
      </c>
      <c r="I189" s="225"/>
      <c r="J189" s="222"/>
      <c r="K189" s="222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136</v>
      </c>
      <c r="AU189" s="230" t="s">
        <v>88</v>
      </c>
      <c r="AV189" s="13" t="s">
        <v>86</v>
      </c>
      <c r="AW189" s="13" t="s">
        <v>34</v>
      </c>
      <c r="AX189" s="13" t="s">
        <v>78</v>
      </c>
      <c r="AY189" s="230" t="s">
        <v>128</v>
      </c>
    </row>
    <row r="190" spans="2:51" s="12" customFormat="1" ht="10.2">
      <c r="B190" s="209"/>
      <c r="C190" s="210"/>
      <c r="D190" s="211" t="s">
        <v>136</v>
      </c>
      <c r="E190" s="212" t="s">
        <v>1</v>
      </c>
      <c r="F190" s="213" t="s">
        <v>1124</v>
      </c>
      <c r="G190" s="210"/>
      <c r="H190" s="214">
        <v>-31.865</v>
      </c>
      <c r="I190" s="215"/>
      <c r="J190" s="210"/>
      <c r="K190" s="210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136</v>
      </c>
      <c r="AU190" s="220" t="s">
        <v>88</v>
      </c>
      <c r="AV190" s="12" t="s">
        <v>88</v>
      </c>
      <c r="AW190" s="12" t="s">
        <v>34</v>
      </c>
      <c r="AX190" s="12" t="s">
        <v>78</v>
      </c>
      <c r="AY190" s="220" t="s">
        <v>128</v>
      </c>
    </row>
    <row r="191" spans="2:51" s="15" customFormat="1" ht="10.2">
      <c r="B191" s="243"/>
      <c r="C191" s="244"/>
      <c r="D191" s="211" t="s">
        <v>136</v>
      </c>
      <c r="E191" s="245" t="s">
        <v>1</v>
      </c>
      <c r="F191" s="246" t="s">
        <v>230</v>
      </c>
      <c r="G191" s="244"/>
      <c r="H191" s="247">
        <v>519.659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AT191" s="253" t="s">
        <v>136</v>
      </c>
      <c r="AU191" s="253" t="s">
        <v>88</v>
      </c>
      <c r="AV191" s="15" t="s">
        <v>127</v>
      </c>
      <c r="AW191" s="15" t="s">
        <v>34</v>
      </c>
      <c r="AX191" s="15" t="s">
        <v>86</v>
      </c>
      <c r="AY191" s="253" t="s">
        <v>128</v>
      </c>
    </row>
    <row r="192" spans="1:65" s="2" customFormat="1" ht="33" customHeight="1">
      <c r="A192" s="36"/>
      <c r="B192" s="37"/>
      <c r="C192" s="196" t="s">
        <v>293</v>
      </c>
      <c r="D192" s="196" t="s">
        <v>129</v>
      </c>
      <c r="E192" s="197" t="s">
        <v>468</v>
      </c>
      <c r="F192" s="198" t="s">
        <v>469</v>
      </c>
      <c r="G192" s="199" t="s">
        <v>225</v>
      </c>
      <c r="H192" s="200">
        <v>212.97</v>
      </c>
      <c r="I192" s="201"/>
      <c r="J192" s="202">
        <f>ROUND(I192*H192,2)</f>
        <v>0</v>
      </c>
      <c r="K192" s="198" t="s">
        <v>133</v>
      </c>
      <c r="L192" s="41"/>
      <c r="M192" s="203" t="s">
        <v>1</v>
      </c>
      <c r="N192" s="204" t="s">
        <v>43</v>
      </c>
      <c r="O192" s="73"/>
      <c r="P192" s="205">
        <f>O192*H192</f>
        <v>0</v>
      </c>
      <c r="Q192" s="205">
        <v>0</v>
      </c>
      <c r="R192" s="205">
        <f>Q192*H192</f>
        <v>0</v>
      </c>
      <c r="S192" s="205">
        <v>0</v>
      </c>
      <c r="T192" s="20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7" t="s">
        <v>127</v>
      </c>
      <c r="AT192" s="207" t="s">
        <v>129</v>
      </c>
      <c r="AU192" s="207" t="s">
        <v>88</v>
      </c>
      <c r="AY192" s="19" t="s">
        <v>128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9" t="s">
        <v>86</v>
      </c>
      <c r="BK192" s="208">
        <f>ROUND(I192*H192,2)</f>
        <v>0</v>
      </c>
      <c r="BL192" s="19" t="s">
        <v>127</v>
      </c>
      <c r="BM192" s="207" t="s">
        <v>1125</v>
      </c>
    </row>
    <row r="193" spans="2:51" s="13" customFormat="1" ht="10.2">
      <c r="B193" s="221"/>
      <c r="C193" s="222"/>
      <c r="D193" s="211" t="s">
        <v>136</v>
      </c>
      <c r="E193" s="223" t="s">
        <v>1</v>
      </c>
      <c r="F193" s="224" t="s">
        <v>1126</v>
      </c>
      <c r="G193" s="222"/>
      <c r="H193" s="223" t="s">
        <v>1</v>
      </c>
      <c r="I193" s="225"/>
      <c r="J193" s="222"/>
      <c r="K193" s="222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136</v>
      </c>
      <c r="AU193" s="230" t="s">
        <v>88</v>
      </c>
      <c r="AV193" s="13" t="s">
        <v>86</v>
      </c>
      <c r="AW193" s="13" t="s">
        <v>34</v>
      </c>
      <c r="AX193" s="13" t="s">
        <v>78</v>
      </c>
      <c r="AY193" s="230" t="s">
        <v>128</v>
      </c>
    </row>
    <row r="194" spans="2:51" s="12" customFormat="1" ht="10.2">
      <c r="B194" s="209"/>
      <c r="C194" s="210"/>
      <c r="D194" s="211" t="s">
        <v>136</v>
      </c>
      <c r="E194" s="212" t="s">
        <v>1</v>
      </c>
      <c r="F194" s="213" t="s">
        <v>1127</v>
      </c>
      <c r="G194" s="210"/>
      <c r="H194" s="214">
        <v>216.311</v>
      </c>
      <c r="I194" s="215"/>
      <c r="J194" s="210"/>
      <c r="K194" s="210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136</v>
      </c>
      <c r="AU194" s="220" t="s">
        <v>88</v>
      </c>
      <c r="AV194" s="12" t="s">
        <v>88</v>
      </c>
      <c r="AW194" s="12" t="s">
        <v>34</v>
      </c>
      <c r="AX194" s="12" t="s">
        <v>78</v>
      </c>
      <c r="AY194" s="220" t="s">
        <v>128</v>
      </c>
    </row>
    <row r="195" spans="2:51" s="13" customFormat="1" ht="10.2">
      <c r="B195" s="221"/>
      <c r="C195" s="222"/>
      <c r="D195" s="211" t="s">
        <v>136</v>
      </c>
      <c r="E195" s="223" t="s">
        <v>1</v>
      </c>
      <c r="F195" s="224" t="s">
        <v>1128</v>
      </c>
      <c r="G195" s="222"/>
      <c r="H195" s="223" t="s">
        <v>1</v>
      </c>
      <c r="I195" s="225"/>
      <c r="J195" s="222"/>
      <c r="K195" s="222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136</v>
      </c>
      <c r="AU195" s="230" t="s">
        <v>88</v>
      </c>
      <c r="AV195" s="13" t="s">
        <v>86</v>
      </c>
      <c r="AW195" s="13" t="s">
        <v>34</v>
      </c>
      <c r="AX195" s="13" t="s">
        <v>78</v>
      </c>
      <c r="AY195" s="230" t="s">
        <v>128</v>
      </c>
    </row>
    <row r="196" spans="2:51" s="12" customFormat="1" ht="10.2">
      <c r="B196" s="209"/>
      <c r="C196" s="210"/>
      <c r="D196" s="211" t="s">
        <v>136</v>
      </c>
      <c r="E196" s="212" t="s">
        <v>1</v>
      </c>
      <c r="F196" s="213" t="s">
        <v>1129</v>
      </c>
      <c r="G196" s="210"/>
      <c r="H196" s="214">
        <v>-27.954</v>
      </c>
      <c r="I196" s="215"/>
      <c r="J196" s="210"/>
      <c r="K196" s="210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136</v>
      </c>
      <c r="AU196" s="220" t="s">
        <v>88</v>
      </c>
      <c r="AV196" s="12" t="s">
        <v>88</v>
      </c>
      <c r="AW196" s="12" t="s">
        <v>34</v>
      </c>
      <c r="AX196" s="12" t="s">
        <v>78</v>
      </c>
      <c r="AY196" s="220" t="s">
        <v>128</v>
      </c>
    </row>
    <row r="197" spans="2:51" s="13" customFormat="1" ht="10.2">
      <c r="B197" s="221"/>
      <c r="C197" s="222"/>
      <c r="D197" s="211" t="s">
        <v>136</v>
      </c>
      <c r="E197" s="223" t="s">
        <v>1</v>
      </c>
      <c r="F197" s="224" t="s">
        <v>1130</v>
      </c>
      <c r="G197" s="222"/>
      <c r="H197" s="223" t="s">
        <v>1</v>
      </c>
      <c r="I197" s="225"/>
      <c r="J197" s="222"/>
      <c r="K197" s="222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136</v>
      </c>
      <c r="AU197" s="230" t="s">
        <v>88</v>
      </c>
      <c r="AV197" s="13" t="s">
        <v>86</v>
      </c>
      <c r="AW197" s="13" t="s">
        <v>34</v>
      </c>
      <c r="AX197" s="13" t="s">
        <v>78</v>
      </c>
      <c r="AY197" s="230" t="s">
        <v>128</v>
      </c>
    </row>
    <row r="198" spans="2:51" s="12" customFormat="1" ht="10.2">
      <c r="B198" s="209"/>
      <c r="C198" s="210"/>
      <c r="D198" s="211" t="s">
        <v>136</v>
      </c>
      <c r="E198" s="212" t="s">
        <v>1</v>
      </c>
      <c r="F198" s="213" t="s">
        <v>1131</v>
      </c>
      <c r="G198" s="210"/>
      <c r="H198" s="214">
        <v>27.36</v>
      </c>
      <c r="I198" s="215"/>
      <c r="J198" s="210"/>
      <c r="K198" s="210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136</v>
      </c>
      <c r="AU198" s="220" t="s">
        <v>88</v>
      </c>
      <c r="AV198" s="12" t="s">
        <v>88</v>
      </c>
      <c r="AW198" s="12" t="s">
        <v>34</v>
      </c>
      <c r="AX198" s="12" t="s">
        <v>78</v>
      </c>
      <c r="AY198" s="220" t="s">
        <v>128</v>
      </c>
    </row>
    <row r="199" spans="2:51" s="13" customFormat="1" ht="10.2">
      <c r="B199" s="221"/>
      <c r="C199" s="222"/>
      <c r="D199" s="211" t="s">
        <v>136</v>
      </c>
      <c r="E199" s="223" t="s">
        <v>1</v>
      </c>
      <c r="F199" s="224" t="s">
        <v>1132</v>
      </c>
      <c r="G199" s="222"/>
      <c r="H199" s="223" t="s">
        <v>1</v>
      </c>
      <c r="I199" s="225"/>
      <c r="J199" s="222"/>
      <c r="K199" s="222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136</v>
      </c>
      <c r="AU199" s="230" t="s">
        <v>88</v>
      </c>
      <c r="AV199" s="13" t="s">
        <v>86</v>
      </c>
      <c r="AW199" s="13" t="s">
        <v>34</v>
      </c>
      <c r="AX199" s="13" t="s">
        <v>78</v>
      </c>
      <c r="AY199" s="230" t="s">
        <v>128</v>
      </c>
    </row>
    <row r="200" spans="2:51" s="12" customFormat="1" ht="10.2">
      <c r="B200" s="209"/>
      <c r="C200" s="210"/>
      <c r="D200" s="211" t="s">
        <v>136</v>
      </c>
      <c r="E200" s="212" t="s">
        <v>1</v>
      </c>
      <c r="F200" s="213" t="s">
        <v>1133</v>
      </c>
      <c r="G200" s="210"/>
      <c r="H200" s="214">
        <v>-2.747</v>
      </c>
      <c r="I200" s="215"/>
      <c r="J200" s="210"/>
      <c r="K200" s="210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136</v>
      </c>
      <c r="AU200" s="220" t="s">
        <v>88</v>
      </c>
      <c r="AV200" s="12" t="s">
        <v>88</v>
      </c>
      <c r="AW200" s="12" t="s">
        <v>34</v>
      </c>
      <c r="AX200" s="12" t="s">
        <v>78</v>
      </c>
      <c r="AY200" s="220" t="s">
        <v>128</v>
      </c>
    </row>
    <row r="201" spans="2:51" s="15" customFormat="1" ht="10.2">
      <c r="B201" s="243"/>
      <c r="C201" s="244"/>
      <c r="D201" s="211" t="s">
        <v>136</v>
      </c>
      <c r="E201" s="245" t="s">
        <v>1</v>
      </c>
      <c r="F201" s="246" t="s">
        <v>230</v>
      </c>
      <c r="G201" s="244"/>
      <c r="H201" s="247">
        <v>212.97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136</v>
      </c>
      <c r="AU201" s="253" t="s">
        <v>88</v>
      </c>
      <c r="AV201" s="15" t="s">
        <v>127</v>
      </c>
      <c r="AW201" s="15" t="s">
        <v>34</v>
      </c>
      <c r="AX201" s="15" t="s">
        <v>86</v>
      </c>
      <c r="AY201" s="253" t="s">
        <v>128</v>
      </c>
    </row>
    <row r="202" spans="1:65" s="2" customFormat="1" ht="16.5" customHeight="1">
      <c r="A202" s="36"/>
      <c r="B202" s="37"/>
      <c r="C202" s="254" t="s">
        <v>298</v>
      </c>
      <c r="D202" s="254" t="s">
        <v>447</v>
      </c>
      <c r="E202" s="255" t="s">
        <v>1134</v>
      </c>
      <c r="F202" s="256" t="s">
        <v>482</v>
      </c>
      <c r="G202" s="257" t="s">
        <v>432</v>
      </c>
      <c r="H202" s="258">
        <v>425.94</v>
      </c>
      <c r="I202" s="259"/>
      <c r="J202" s="260">
        <f>ROUND(I202*H202,2)</f>
        <v>0</v>
      </c>
      <c r="K202" s="256" t="s">
        <v>133</v>
      </c>
      <c r="L202" s="261"/>
      <c r="M202" s="262" t="s">
        <v>1</v>
      </c>
      <c r="N202" s="263" t="s">
        <v>43</v>
      </c>
      <c r="O202" s="73"/>
      <c r="P202" s="205">
        <f>O202*H202</f>
        <v>0</v>
      </c>
      <c r="Q202" s="205">
        <v>1</v>
      </c>
      <c r="R202" s="205">
        <f>Q202*H202</f>
        <v>425.94</v>
      </c>
      <c r="S202" s="205">
        <v>0</v>
      </c>
      <c r="T202" s="20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7" t="s">
        <v>175</v>
      </c>
      <c r="AT202" s="207" t="s">
        <v>447</v>
      </c>
      <c r="AU202" s="207" t="s">
        <v>88</v>
      </c>
      <c r="AY202" s="19" t="s">
        <v>128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19" t="s">
        <v>86</v>
      </c>
      <c r="BK202" s="208">
        <f>ROUND(I202*H202,2)</f>
        <v>0</v>
      </c>
      <c r="BL202" s="19" t="s">
        <v>127</v>
      </c>
      <c r="BM202" s="207" t="s">
        <v>1135</v>
      </c>
    </row>
    <row r="203" spans="2:51" s="12" customFormat="1" ht="10.2">
      <c r="B203" s="209"/>
      <c r="C203" s="210"/>
      <c r="D203" s="211" t="s">
        <v>136</v>
      </c>
      <c r="E203" s="212" t="s">
        <v>1</v>
      </c>
      <c r="F203" s="213" t="s">
        <v>1136</v>
      </c>
      <c r="G203" s="210"/>
      <c r="H203" s="214">
        <v>425.94</v>
      </c>
      <c r="I203" s="215"/>
      <c r="J203" s="210"/>
      <c r="K203" s="210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136</v>
      </c>
      <c r="AU203" s="220" t="s">
        <v>88</v>
      </c>
      <c r="AV203" s="12" t="s">
        <v>88</v>
      </c>
      <c r="AW203" s="12" t="s">
        <v>34</v>
      </c>
      <c r="AX203" s="12" t="s">
        <v>86</v>
      </c>
      <c r="AY203" s="220" t="s">
        <v>128</v>
      </c>
    </row>
    <row r="204" spans="2:63" s="11" customFormat="1" ht="22.8" customHeight="1">
      <c r="B204" s="182"/>
      <c r="C204" s="183"/>
      <c r="D204" s="184" t="s">
        <v>77</v>
      </c>
      <c r="E204" s="241" t="s">
        <v>144</v>
      </c>
      <c r="F204" s="241" t="s">
        <v>534</v>
      </c>
      <c r="G204" s="183"/>
      <c r="H204" s="183"/>
      <c r="I204" s="186"/>
      <c r="J204" s="242">
        <f>BK204</f>
        <v>0</v>
      </c>
      <c r="K204" s="183"/>
      <c r="L204" s="188"/>
      <c r="M204" s="189"/>
      <c r="N204" s="190"/>
      <c r="O204" s="190"/>
      <c r="P204" s="191">
        <f>SUM(P205:P206)</f>
        <v>0</v>
      </c>
      <c r="Q204" s="190"/>
      <c r="R204" s="191">
        <f>SUM(R205:R206)</f>
        <v>0</v>
      </c>
      <c r="S204" s="190"/>
      <c r="T204" s="192">
        <f>SUM(T205:T206)</f>
        <v>0</v>
      </c>
      <c r="AR204" s="193" t="s">
        <v>86</v>
      </c>
      <c r="AT204" s="194" t="s">
        <v>77</v>
      </c>
      <c r="AU204" s="194" t="s">
        <v>86</v>
      </c>
      <c r="AY204" s="193" t="s">
        <v>128</v>
      </c>
      <c r="BK204" s="195">
        <f>SUM(BK205:BK206)</f>
        <v>0</v>
      </c>
    </row>
    <row r="205" spans="1:65" s="2" customFormat="1" ht="16.5" customHeight="1">
      <c r="A205" s="36"/>
      <c r="B205" s="37"/>
      <c r="C205" s="196" t="s">
        <v>303</v>
      </c>
      <c r="D205" s="196" t="s">
        <v>129</v>
      </c>
      <c r="E205" s="197" t="s">
        <v>1137</v>
      </c>
      <c r="F205" s="198" t="s">
        <v>1138</v>
      </c>
      <c r="G205" s="199" t="s">
        <v>306</v>
      </c>
      <c r="H205" s="200">
        <v>386</v>
      </c>
      <c r="I205" s="201"/>
      <c r="J205" s="202">
        <f>ROUND(I205*H205,2)</f>
        <v>0</v>
      </c>
      <c r="K205" s="198" t="s">
        <v>133</v>
      </c>
      <c r="L205" s="41"/>
      <c r="M205" s="203" t="s">
        <v>1</v>
      </c>
      <c r="N205" s="204" t="s">
        <v>43</v>
      </c>
      <c r="O205" s="73"/>
      <c r="P205" s="205">
        <f>O205*H205</f>
        <v>0</v>
      </c>
      <c r="Q205" s="205">
        <v>0</v>
      </c>
      <c r="R205" s="205">
        <f>Q205*H205</f>
        <v>0</v>
      </c>
      <c r="S205" s="205">
        <v>0</v>
      </c>
      <c r="T205" s="20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7" t="s">
        <v>127</v>
      </c>
      <c r="AT205" s="207" t="s">
        <v>129</v>
      </c>
      <c r="AU205" s="207" t="s">
        <v>88</v>
      </c>
      <c r="AY205" s="19" t="s">
        <v>128</v>
      </c>
      <c r="BE205" s="208">
        <f>IF(N205="základní",J205,0)</f>
        <v>0</v>
      </c>
      <c r="BF205" s="208">
        <f>IF(N205="snížená",J205,0)</f>
        <v>0</v>
      </c>
      <c r="BG205" s="208">
        <f>IF(N205="zákl. přenesená",J205,0)</f>
        <v>0</v>
      </c>
      <c r="BH205" s="208">
        <f>IF(N205="sníž. přenesená",J205,0)</f>
        <v>0</v>
      </c>
      <c r="BI205" s="208">
        <f>IF(N205="nulová",J205,0)</f>
        <v>0</v>
      </c>
      <c r="BJ205" s="19" t="s">
        <v>86</v>
      </c>
      <c r="BK205" s="208">
        <f>ROUND(I205*H205,2)</f>
        <v>0</v>
      </c>
      <c r="BL205" s="19" t="s">
        <v>127</v>
      </c>
      <c r="BM205" s="207" t="s">
        <v>1139</v>
      </c>
    </row>
    <row r="206" spans="2:51" s="12" customFormat="1" ht="10.2">
      <c r="B206" s="209"/>
      <c r="C206" s="210"/>
      <c r="D206" s="211" t="s">
        <v>136</v>
      </c>
      <c r="E206" s="212" t="s">
        <v>1</v>
      </c>
      <c r="F206" s="213" t="s">
        <v>1140</v>
      </c>
      <c r="G206" s="210"/>
      <c r="H206" s="214">
        <v>386</v>
      </c>
      <c r="I206" s="215"/>
      <c r="J206" s="210"/>
      <c r="K206" s="210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136</v>
      </c>
      <c r="AU206" s="220" t="s">
        <v>88</v>
      </c>
      <c r="AV206" s="12" t="s">
        <v>88</v>
      </c>
      <c r="AW206" s="12" t="s">
        <v>34</v>
      </c>
      <c r="AX206" s="12" t="s">
        <v>86</v>
      </c>
      <c r="AY206" s="220" t="s">
        <v>128</v>
      </c>
    </row>
    <row r="207" spans="2:63" s="11" customFormat="1" ht="22.8" customHeight="1">
      <c r="B207" s="182"/>
      <c r="C207" s="183"/>
      <c r="D207" s="184" t="s">
        <v>77</v>
      </c>
      <c r="E207" s="241" t="s">
        <v>127</v>
      </c>
      <c r="F207" s="241" t="s">
        <v>545</v>
      </c>
      <c r="G207" s="183"/>
      <c r="H207" s="183"/>
      <c r="I207" s="186"/>
      <c r="J207" s="242">
        <f>BK207</f>
        <v>0</v>
      </c>
      <c r="K207" s="183"/>
      <c r="L207" s="188"/>
      <c r="M207" s="189"/>
      <c r="N207" s="190"/>
      <c r="O207" s="190"/>
      <c r="P207" s="191">
        <f>SUM(P208:P223)</f>
        <v>0</v>
      </c>
      <c r="Q207" s="190"/>
      <c r="R207" s="191">
        <f>SUM(R208:R223)</f>
        <v>1.5286</v>
      </c>
      <c r="S207" s="190"/>
      <c r="T207" s="192">
        <f>SUM(T208:T223)</f>
        <v>0</v>
      </c>
      <c r="AR207" s="193" t="s">
        <v>86</v>
      </c>
      <c r="AT207" s="194" t="s">
        <v>77</v>
      </c>
      <c r="AU207" s="194" t="s">
        <v>86</v>
      </c>
      <c r="AY207" s="193" t="s">
        <v>128</v>
      </c>
      <c r="BK207" s="195">
        <f>SUM(BK208:BK223)</f>
        <v>0</v>
      </c>
    </row>
    <row r="208" spans="1:65" s="2" customFormat="1" ht="16.5" customHeight="1">
      <c r="A208" s="36"/>
      <c r="B208" s="37"/>
      <c r="C208" s="196" t="s">
        <v>310</v>
      </c>
      <c r="D208" s="196" t="s">
        <v>129</v>
      </c>
      <c r="E208" s="197" t="s">
        <v>552</v>
      </c>
      <c r="F208" s="198" t="s">
        <v>553</v>
      </c>
      <c r="G208" s="199" t="s">
        <v>225</v>
      </c>
      <c r="H208" s="200">
        <v>39.135</v>
      </c>
      <c r="I208" s="201"/>
      <c r="J208" s="202">
        <f>ROUND(I208*H208,2)</f>
        <v>0</v>
      </c>
      <c r="K208" s="198" t="s">
        <v>133</v>
      </c>
      <c r="L208" s="41"/>
      <c r="M208" s="203" t="s">
        <v>1</v>
      </c>
      <c r="N208" s="204" t="s">
        <v>43</v>
      </c>
      <c r="O208" s="73"/>
      <c r="P208" s="205">
        <f>O208*H208</f>
        <v>0</v>
      </c>
      <c r="Q208" s="205">
        <v>0</v>
      </c>
      <c r="R208" s="205">
        <f>Q208*H208</f>
        <v>0</v>
      </c>
      <c r="S208" s="205">
        <v>0</v>
      </c>
      <c r="T208" s="20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7" t="s">
        <v>127</v>
      </c>
      <c r="AT208" s="207" t="s">
        <v>129</v>
      </c>
      <c r="AU208" s="207" t="s">
        <v>88</v>
      </c>
      <c r="AY208" s="19" t="s">
        <v>128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19" t="s">
        <v>86</v>
      </c>
      <c r="BK208" s="208">
        <f>ROUND(I208*H208,2)</f>
        <v>0</v>
      </c>
      <c r="BL208" s="19" t="s">
        <v>127</v>
      </c>
      <c r="BM208" s="207" t="s">
        <v>1141</v>
      </c>
    </row>
    <row r="209" spans="2:51" s="13" customFormat="1" ht="10.2">
      <c r="B209" s="221"/>
      <c r="C209" s="222"/>
      <c r="D209" s="211" t="s">
        <v>136</v>
      </c>
      <c r="E209" s="223" t="s">
        <v>1</v>
      </c>
      <c r="F209" s="224" t="s">
        <v>1142</v>
      </c>
      <c r="G209" s="222"/>
      <c r="H209" s="223" t="s">
        <v>1</v>
      </c>
      <c r="I209" s="225"/>
      <c r="J209" s="222"/>
      <c r="K209" s="222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136</v>
      </c>
      <c r="AU209" s="230" t="s">
        <v>88</v>
      </c>
      <c r="AV209" s="13" t="s">
        <v>86</v>
      </c>
      <c r="AW209" s="13" t="s">
        <v>34</v>
      </c>
      <c r="AX209" s="13" t="s">
        <v>78</v>
      </c>
      <c r="AY209" s="230" t="s">
        <v>128</v>
      </c>
    </row>
    <row r="210" spans="2:51" s="12" customFormat="1" ht="10.2">
      <c r="B210" s="209"/>
      <c r="C210" s="210"/>
      <c r="D210" s="211" t="s">
        <v>136</v>
      </c>
      <c r="E210" s="212" t="s">
        <v>1</v>
      </c>
      <c r="F210" s="213" t="s">
        <v>1143</v>
      </c>
      <c r="G210" s="210"/>
      <c r="H210" s="214">
        <v>34.335</v>
      </c>
      <c r="I210" s="215"/>
      <c r="J210" s="210"/>
      <c r="K210" s="210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136</v>
      </c>
      <c r="AU210" s="220" t="s">
        <v>88</v>
      </c>
      <c r="AV210" s="12" t="s">
        <v>88</v>
      </c>
      <c r="AW210" s="12" t="s">
        <v>34</v>
      </c>
      <c r="AX210" s="12" t="s">
        <v>78</v>
      </c>
      <c r="AY210" s="220" t="s">
        <v>128</v>
      </c>
    </row>
    <row r="211" spans="2:51" s="13" customFormat="1" ht="10.2">
      <c r="B211" s="221"/>
      <c r="C211" s="222"/>
      <c r="D211" s="211" t="s">
        <v>136</v>
      </c>
      <c r="E211" s="223" t="s">
        <v>1</v>
      </c>
      <c r="F211" s="224" t="s">
        <v>1144</v>
      </c>
      <c r="G211" s="222"/>
      <c r="H211" s="223" t="s">
        <v>1</v>
      </c>
      <c r="I211" s="225"/>
      <c r="J211" s="222"/>
      <c r="K211" s="222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136</v>
      </c>
      <c r="AU211" s="230" t="s">
        <v>88</v>
      </c>
      <c r="AV211" s="13" t="s">
        <v>86</v>
      </c>
      <c r="AW211" s="13" t="s">
        <v>34</v>
      </c>
      <c r="AX211" s="13" t="s">
        <v>78</v>
      </c>
      <c r="AY211" s="230" t="s">
        <v>128</v>
      </c>
    </row>
    <row r="212" spans="2:51" s="12" customFormat="1" ht="10.2">
      <c r="B212" s="209"/>
      <c r="C212" s="210"/>
      <c r="D212" s="211" t="s">
        <v>136</v>
      </c>
      <c r="E212" s="212" t="s">
        <v>1</v>
      </c>
      <c r="F212" s="213" t="s">
        <v>1145</v>
      </c>
      <c r="G212" s="210"/>
      <c r="H212" s="214">
        <v>4.8</v>
      </c>
      <c r="I212" s="215"/>
      <c r="J212" s="210"/>
      <c r="K212" s="210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136</v>
      </c>
      <c r="AU212" s="220" t="s">
        <v>88</v>
      </c>
      <c r="AV212" s="12" t="s">
        <v>88</v>
      </c>
      <c r="AW212" s="12" t="s">
        <v>34</v>
      </c>
      <c r="AX212" s="12" t="s">
        <v>78</v>
      </c>
      <c r="AY212" s="220" t="s">
        <v>128</v>
      </c>
    </row>
    <row r="213" spans="2:51" s="15" customFormat="1" ht="10.2">
      <c r="B213" s="243"/>
      <c r="C213" s="244"/>
      <c r="D213" s="211" t="s">
        <v>136</v>
      </c>
      <c r="E213" s="245" t="s">
        <v>1</v>
      </c>
      <c r="F213" s="246" t="s">
        <v>230</v>
      </c>
      <c r="G213" s="244"/>
      <c r="H213" s="247">
        <v>39.135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AT213" s="253" t="s">
        <v>136</v>
      </c>
      <c r="AU213" s="253" t="s">
        <v>88</v>
      </c>
      <c r="AV213" s="15" t="s">
        <v>127</v>
      </c>
      <c r="AW213" s="15" t="s">
        <v>34</v>
      </c>
      <c r="AX213" s="15" t="s">
        <v>86</v>
      </c>
      <c r="AY213" s="253" t="s">
        <v>128</v>
      </c>
    </row>
    <row r="214" spans="1:65" s="2" customFormat="1" ht="16.5" customHeight="1">
      <c r="A214" s="36"/>
      <c r="B214" s="37"/>
      <c r="C214" s="196" t="s">
        <v>7</v>
      </c>
      <c r="D214" s="196" t="s">
        <v>129</v>
      </c>
      <c r="E214" s="197" t="s">
        <v>1146</v>
      </c>
      <c r="F214" s="198" t="s">
        <v>1147</v>
      </c>
      <c r="G214" s="199" t="s">
        <v>233</v>
      </c>
      <c r="H214" s="200">
        <v>26</v>
      </c>
      <c r="I214" s="201"/>
      <c r="J214" s="202">
        <f>ROUND(I214*H214,2)</f>
        <v>0</v>
      </c>
      <c r="K214" s="198" t="s">
        <v>133</v>
      </c>
      <c r="L214" s="41"/>
      <c r="M214" s="203" t="s">
        <v>1</v>
      </c>
      <c r="N214" s="204" t="s">
        <v>43</v>
      </c>
      <c r="O214" s="73"/>
      <c r="P214" s="205">
        <f>O214*H214</f>
        <v>0</v>
      </c>
      <c r="Q214" s="205">
        <v>0.0066</v>
      </c>
      <c r="R214" s="205">
        <f>Q214*H214</f>
        <v>0.1716</v>
      </c>
      <c r="S214" s="205">
        <v>0</v>
      </c>
      <c r="T214" s="20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7" t="s">
        <v>127</v>
      </c>
      <c r="AT214" s="207" t="s">
        <v>129</v>
      </c>
      <c r="AU214" s="207" t="s">
        <v>88</v>
      </c>
      <c r="AY214" s="19" t="s">
        <v>128</v>
      </c>
      <c r="BE214" s="208">
        <f>IF(N214="základní",J214,0)</f>
        <v>0</v>
      </c>
      <c r="BF214" s="208">
        <f>IF(N214="snížená",J214,0)</f>
        <v>0</v>
      </c>
      <c r="BG214" s="208">
        <f>IF(N214="zákl. přenesená",J214,0)</f>
        <v>0</v>
      </c>
      <c r="BH214" s="208">
        <f>IF(N214="sníž. přenesená",J214,0)</f>
        <v>0</v>
      </c>
      <c r="BI214" s="208">
        <f>IF(N214="nulová",J214,0)</f>
        <v>0</v>
      </c>
      <c r="BJ214" s="19" t="s">
        <v>86</v>
      </c>
      <c r="BK214" s="208">
        <f>ROUND(I214*H214,2)</f>
        <v>0</v>
      </c>
      <c r="BL214" s="19" t="s">
        <v>127</v>
      </c>
      <c r="BM214" s="207" t="s">
        <v>1148</v>
      </c>
    </row>
    <row r="215" spans="2:51" s="12" customFormat="1" ht="10.2">
      <c r="B215" s="209"/>
      <c r="C215" s="210"/>
      <c r="D215" s="211" t="s">
        <v>136</v>
      </c>
      <c r="E215" s="212" t="s">
        <v>1</v>
      </c>
      <c r="F215" s="213" t="s">
        <v>1149</v>
      </c>
      <c r="G215" s="210"/>
      <c r="H215" s="214">
        <v>26</v>
      </c>
      <c r="I215" s="215"/>
      <c r="J215" s="210"/>
      <c r="K215" s="210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136</v>
      </c>
      <c r="AU215" s="220" t="s">
        <v>88</v>
      </c>
      <c r="AV215" s="12" t="s">
        <v>88</v>
      </c>
      <c r="AW215" s="12" t="s">
        <v>34</v>
      </c>
      <c r="AX215" s="12" t="s">
        <v>86</v>
      </c>
      <c r="AY215" s="220" t="s">
        <v>128</v>
      </c>
    </row>
    <row r="216" spans="1:65" s="2" customFormat="1" ht="16.5" customHeight="1">
      <c r="A216" s="36"/>
      <c r="B216" s="37"/>
      <c r="C216" s="254" t="s">
        <v>322</v>
      </c>
      <c r="D216" s="254" t="s">
        <v>447</v>
      </c>
      <c r="E216" s="255" t="s">
        <v>1150</v>
      </c>
      <c r="F216" s="256" t="s">
        <v>1151</v>
      </c>
      <c r="G216" s="257" t="s">
        <v>233</v>
      </c>
      <c r="H216" s="258">
        <v>1</v>
      </c>
      <c r="I216" s="259"/>
      <c r="J216" s="260">
        <f>ROUND(I216*H216,2)</f>
        <v>0</v>
      </c>
      <c r="K216" s="256" t="s">
        <v>133</v>
      </c>
      <c r="L216" s="261"/>
      <c r="M216" s="262" t="s">
        <v>1</v>
      </c>
      <c r="N216" s="263" t="s">
        <v>43</v>
      </c>
      <c r="O216" s="73"/>
      <c r="P216" s="205">
        <f>O216*H216</f>
        <v>0</v>
      </c>
      <c r="Q216" s="205">
        <v>0.028</v>
      </c>
      <c r="R216" s="205">
        <f>Q216*H216</f>
        <v>0.028</v>
      </c>
      <c r="S216" s="205">
        <v>0</v>
      </c>
      <c r="T216" s="206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7" t="s">
        <v>175</v>
      </c>
      <c r="AT216" s="207" t="s">
        <v>447</v>
      </c>
      <c r="AU216" s="207" t="s">
        <v>88</v>
      </c>
      <c r="AY216" s="19" t="s">
        <v>128</v>
      </c>
      <c r="BE216" s="208">
        <f>IF(N216="základní",J216,0)</f>
        <v>0</v>
      </c>
      <c r="BF216" s="208">
        <f>IF(N216="snížená",J216,0)</f>
        <v>0</v>
      </c>
      <c r="BG216" s="208">
        <f>IF(N216="zákl. přenesená",J216,0)</f>
        <v>0</v>
      </c>
      <c r="BH216" s="208">
        <f>IF(N216="sníž. přenesená",J216,0)</f>
        <v>0</v>
      </c>
      <c r="BI216" s="208">
        <f>IF(N216="nulová",J216,0)</f>
        <v>0</v>
      </c>
      <c r="BJ216" s="19" t="s">
        <v>86</v>
      </c>
      <c r="BK216" s="208">
        <f>ROUND(I216*H216,2)</f>
        <v>0</v>
      </c>
      <c r="BL216" s="19" t="s">
        <v>127</v>
      </c>
      <c r="BM216" s="207" t="s">
        <v>1152</v>
      </c>
    </row>
    <row r="217" spans="2:51" s="12" customFormat="1" ht="10.2">
      <c r="B217" s="209"/>
      <c r="C217" s="210"/>
      <c r="D217" s="211" t="s">
        <v>136</v>
      </c>
      <c r="E217" s="212" t="s">
        <v>1</v>
      </c>
      <c r="F217" s="213" t="s">
        <v>1153</v>
      </c>
      <c r="G217" s="210"/>
      <c r="H217" s="214">
        <v>1</v>
      </c>
      <c r="I217" s="215"/>
      <c r="J217" s="210"/>
      <c r="K217" s="210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136</v>
      </c>
      <c r="AU217" s="220" t="s">
        <v>88</v>
      </c>
      <c r="AV217" s="12" t="s">
        <v>88</v>
      </c>
      <c r="AW217" s="12" t="s">
        <v>34</v>
      </c>
      <c r="AX217" s="12" t="s">
        <v>86</v>
      </c>
      <c r="AY217" s="220" t="s">
        <v>128</v>
      </c>
    </row>
    <row r="218" spans="1:65" s="2" customFormat="1" ht="16.5" customHeight="1">
      <c r="A218" s="36"/>
      <c r="B218" s="37"/>
      <c r="C218" s="254" t="s">
        <v>327</v>
      </c>
      <c r="D218" s="254" t="s">
        <v>447</v>
      </c>
      <c r="E218" s="255" t="s">
        <v>1154</v>
      </c>
      <c r="F218" s="256" t="s">
        <v>1155</v>
      </c>
      <c r="G218" s="257" t="s">
        <v>233</v>
      </c>
      <c r="H218" s="258">
        <v>9</v>
      </c>
      <c r="I218" s="259"/>
      <c r="J218" s="260">
        <f>ROUND(I218*H218,2)</f>
        <v>0</v>
      </c>
      <c r="K218" s="256" t="s">
        <v>133</v>
      </c>
      <c r="L218" s="261"/>
      <c r="M218" s="262" t="s">
        <v>1</v>
      </c>
      <c r="N218" s="263" t="s">
        <v>43</v>
      </c>
      <c r="O218" s="73"/>
      <c r="P218" s="205">
        <f>O218*H218</f>
        <v>0</v>
      </c>
      <c r="Q218" s="205">
        <v>0.04</v>
      </c>
      <c r="R218" s="205">
        <f>Q218*H218</f>
        <v>0.36</v>
      </c>
      <c r="S218" s="205">
        <v>0</v>
      </c>
      <c r="T218" s="206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7" t="s">
        <v>175</v>
      </c>
      <c r="AT218" s="207" t="s">
        <v>447</v>
      </c>
      <c r="AU218" s="207" t="s">
        <v>88</v>
      </c>
      <c r="AY218" s="19" t="s">
        <v>128</v>
      </c>
      <c r="BE218" s="208">
        <f>IF(N218="základní",J218,0)</f>
        <v>0</v>
      </c>
      <c r="BF218" s="208">
        <f>IF(N218="snížená",J218,0)</f>
        <v>0</v>
      </c>
      <c r="BG218" s="208">
        <f>IF(N218="zákl. přenesená",J218,0)</f>
        <v>0</v>
      </c>
      <c r="BH218" s="208">
        <f>IF(N218="sníž. přenesená",J218,0)</f>
        <v>0</v>
      </c>
      <c r="BI218" s="208">
        <f>IF(N218="nulová",J218,0)</f>
        <v>0</v>
      </c>
      <c r="BJ218" s="19" t="s">
        <v>86</v>
      </c>
      <c r="BK218" s="208">
        <f>ROUND(I218*H218,2)</f>
        <v>0</v>
      </c>
      <c r="BL218" s="19" t="s">
        <v>127</v>
      </c>
      <c r="BM218" s="207" t="s">
        <v>1156</v>
      </c>
    </row>
    <row r="219" spans="2:51" s="12" customFormat="1" ht="10.2">
      <c r="B219" s="209"/>
      <c r="C219" s="210"/>
      <c r="D219" s="211" t="s">
        <v>136</v>
      </c>
      <c r="E219" s="212" t="s">
        <v>1</v>
      </c>
      <c r="F219" s="213" t="s">
        <v>1157</v>
      </c>
      <c r="G219" s="210"/>
      <c r="H219" s="214">
        <v>9</v>
      </c>
      <c r="I219" s="215"/>
      <c r="J219" s="210"/>
      <c r="K219" s="210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136</v>
      </c>
      <c r="AU219" s="220" t="s">
        <v>88</v>
      </c>
      <c r="AV219" s="12" t="s">
        <v>88</v>
      </c>
      <c r="AW219" s="12" t="s">
        <v>34</v>
      </c>
      <c r="AX219" s="12" t="s">
        <v>86</v>
      </c>
      <c r="AY219" s="220" t="s">
        <v>128</v>
      </c>
    </row>
    <row r="220" spans="1:65" s="2" customFormat="1" ht="16.5" customHeight="1">
      <c r="A220" s="36"/>
      <c r="B220" s="37"/>
      <c r="C220" s="254" t="s">
        <v>332</v>
      </c>
      <c r="D220" s="254" t="s">
        <v>447</v>
      </c>
      <c r="E220" s="255" t="s">
        <v>1158</v>
      </c>
      <c r="F220" s="256" t="s">
        <v>1159</v>
      </c>
      <c r="G220" s="257" t="s">
        <v>233</v>
      </c>
      <c r="H220" s="258">
        <v>7</v>
      </c>
      <c r="I220" s="259"/>
      <c r="J220" s="260">
        <f>ROUND(I220*H220,2)</f>
        <v>0</v>
      </c>
      <c r="K220" s="256" t="s">
        <v>133</v>
      </c>
      <c r="L220" s="261"/>
      <c r="M220" s="262" t="s">
        <v>1</v>
      </c>
      <c r="N220" s="263" t="s">
        <v>43</v>
      </c>
      <c r="O220" s="73"/>
      <c r="P220" s="205">
        <f>O220*H220</f>
        <v>0</v>
      </c>
      <c r="Q220" s="205">
        <v>0.051</v>
      </c>
      <c r="R220" s="205">
        <f>Q220*H220</f>
        <v>0.357</v>
      </c>
      <c r="S220" s="205">
        <v>0</v>
      </c>
      <c r="T220" s="20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7" t="s">
        <v>175</v>
      </c>
      <c r="AT220" s="207" t="s">
        <v>447</v>
      </c>
      <c r="AU220" s="207" t="s">
        <v>88</v>
      </c>
      <c r="AY220" s="19" t="s">
        <v>128</v>
      </c>
      <c r="BE220" s="208">
        <f>IF(N220="základní",J220,0)</f>
        <v>0</v>
      </c>
      <c r="BF220" s="208">
        <f>IF(N220="snížená",J220,0)</f>
        <v>0</v>
      </c>
      <c r="BG220" s="208">
        <f>IF(N220="zákl. přenesená",J220,0)</f>
        <v>0</v>
      </c>
      <c r="BH220" s="208">
        <f>IF(N220="sníž. přenesená",J220,0)</f>
        <v>0</v>
      </c>
      <c r="BI220" s="208">
        <f>IF(N220="nulová",J220,0)</f>
        <v>0</v>
      </c>
      <c r="BJ220" s="19" t="s">
        <v>86</v>
      </c>
      <c r="BK220" s="208">
        <f>ROUND(I220*H220,2)</f>
        <v>0</v>
      </c>
      <c r="BL220" s="19" t="s">
        <v>127</v>
      </c>
      <c r="BM220" s="207" t="s">
        <v>1160</v>
      </c>
    </row>
    <row r="221" spans="2:51" s="12" customFormat="1" ht="10.2">
      <c r="B221" s="209"/>
      <c r="C221" s="210"/>
      <c r="D221" s="211" t="s">
        <v>136</v>
      </c>
      <c r="E221" s="212" t="s">
        <v>1</v>
      </c>
      <c r="F221" s="213" t="s">
        <v>1161</v>
      </c>
      <c r="G221" s="210"/>
      <c r="H221" s="214">
        <v>7</v>
      </c>
      <c r="I221" s="215"/>
      <c r="J221" s="210"/>
      <c r="K221" s="210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136</v>
      </c>
      <c r="AU221" s="220" t="s">
        <v>88</v>
      </c>
      <c r="AV221" s="12" t="s">
        <v>88</v>
      </c>
      <c r="AW221" s="12" t="s">
        <v>34</v>
      </c>
      <c r="AX221" s="12" t="s">
        <v>86</v>
      </c>
      <c r="AY221" s="220" t="s">
        <v>128</v>
      </c>
    </row>
    <row r="222" spans="1:65" s="2" customFormat="1" ht="16.5" customHeight="1">
      <c r="A222" s="36"/>
      <c r="B222" s="37"/>
      <c r="C222" s="254" t="s">
        <v>338</v>
      </c>
      <c r="D222" s="254" t="s">
        <v>447</v>
      </c>
      <c r="E222" s="255" t="s">
        <v>1162</v>
      </c>
      <c r="F222" s="256" t="s">
        <v>1163</v>
      </c>
      <c r="G222" s="257" t="s">
        <v>233</v>
      </c>
      <c r="H222" s="258">
        <v>9</v>
      </c>
      <c r="I222" s="259"/>
      <c r="J222" s="260">
        <f>ROUND(I222*H222,2)</f>
        <v>0</v>
      </c>
      <c r="K222" s="256" t="s">
        <v>133</v>
      </c>
      <c r="L222" s="261"/>
      <c r="M222" s="262" t="s">
        <v>1</v>
      </c>
      <c r="N222" s="263" t="s">
        <v>43</v>
      </c>
      <c r="O222" s="73"/>
      <c r="P222" s="205">
        <f>O222*H222</f>
        <v>0</v>
      </c>
      <c r="Q222" s="205">
        <v>0.068</v>
      </c>
      <c r="R222" s="205">
        <f>Q222*H222</f>
        <v>0.6120000000000001</v>
      </c>
      <c r="S222" s="205">
        <v>0</v>
      </c>
      <c r="T222" s="206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7" t="s">
        <v>175</v>
      </c>
      <c r="AT222" s="207" t="s">
        <v>447</v>
      </c>
      <c r="AU222" s="207" t="s">
        <v>88</v>
      </c>
      <c r="AY222" s="19" t="s">
        <v>128</v>
      </c>
      <c r="BE222" s="208">
        <f>IF(N222="základní",J222,0)</f>
        <v>0</v>
      </c>
      <c r="BF222" s="208">
        <f>IF(N222="snížená",J222,0)</f>
        <v>0</v>
      </c>
      <c r="BG222" s="208">
        <f>IF(N222="zákl. přenesená",J222,0)</f>
        <v>0</v>
      </c>
      <c r="BH222" s="208">
        <f>IF(N222="sníž. přenesená",J222,0)</f>
        <v>0</v>
      </c>
      <c r="BI222" s="208">
        <f>IF(N222="nulová",J222,0)</f>
        <v>0</v>
      </c>
      <c r="BJ222" s="19" t="s">
        <v>86</v>
      </c>
      <c r="BK222" s="208">
        <f>ROUND(I222*H222,2)</f>
        <v>0</v>
      </c>
      <c r="BL222" s="19" t="s">
        <v>127</v>
      </c>
      <c r="BM222" s="207" t="s">
        <v>1164</v>
      </c>
    </row>
    <row r="223" spans="2:51" s="12" customFormat="1" ht="10.2">
      <c r="B223" s="209"/>
      <c r="C223" s="210"/>
      <c r="D223" s="211" t="s">
        <v>136</v>
      </c>
      <c r="E223" s="212" t="s">
        <v>1</v>
      </c>
      <c r="F223" s="213" t="s">
        <v>1157</v>
      </c>
      <c r="G223" s="210"/>
      <c r="H223" s="214">
        <v>9</v>
      </c>
      <c r="I223" s="215"/>
      <c r="J223" s="210"/>
      <c r="K223" s="210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136</v>
      </c>
      <c r="AU223" s="220" t="s">
        <v>88</v>
      </c>
      <c r="AV223" s="12" t="s">
        <v>88</v>
      </c>
      <c r="AW223" s="12" t="s">
        <v>34</v>
      </c>
      <c r="AX223" s="12" t="s">
        <v>86</v>
      </c>
      <c r="AY223" s="220" t="s">
        <v>128</v>
      </c>
    </row>
    <row r="224" spans="2:63" s="11" customFormat="1" ht="22.8" customHeight="1">
      <c r="B224" s="182"/>
      <c r="C224" s="183"/>
      <c r="D224" s="184" t="s">
        <v>77</v>
      </c>
      <c r="E224" s="241" t="s">
        <v>175</v>
      </c>
      <c r="F224" s="241" t="s">
        <v>712</v>
      </c>
      <c r="G224" s="183"/>
      <c r="H224" s="183"/>
      <c r="I224" s="186"/>
      <c r="J224" s="242">
        <f>BK224</f>
        <v>0</v>
      </c>
      <c r="K224" s="183"/>
      <c r="L224" s="188"/>
      <c r="M224" s="189"/>
      <c r="N224" s="190"/>
      <c r="O224" s="190"/>
      <c r="P224" s="191">
        <f>SUM(P225:P296)</f>
        <v>0</v>
      </c>
      <c r="Q224" s="190"/>
      <c r="R224" s="191">
        <f>SUM(R225:R296)</f>
        <v>70.35612438</v>
      </c>
      <c r="S224" s="190"/>
      <c r="T224" s="192">
        <f>SUM(T225:T296)</f>
        <v>0</v>
      </c>
      <c r="AR224" s="193" t="s">
        <v>86</v>
      </c>
      <c r="AT224" s="194" t="s">
        <v>77</v>
      </c>
      <c r="AU224" s="194" t="s">
        <v>86</v>
      </c>
      <c r="AY224" s="193" t="s">
        <v>128</v>
      </c>
      <c r="BK224" s="195">
        <f>SUM(BK225:BK296)</f>
        <v>0</v>
      </c>
    </row>
    <row r="225" spans="1:65" s="2" customFormat="1" ht="16.5" customHeight="1">
      <c r="A225" s="36"/>
      <c r="B225" s="37"/>
      <c r="C225" s="196" t="s">
        <v>343</v>
      </c>
      <c r="D225" s="196" t="s">
        <v>129</v>
      </c>
      <c r="E225" s="197" t="s">
        <v>1165</v>
      </c>
      <c r="F225" s="198" t="s">
        <v>1166</v>
      </c>
      <c r="G225" s="199" t="s">
        <v>306</v>
      </c>
      <c r="H225" s="200">
        <v>46.3</v>
      </c>
      <c r="I225" s="201"/>
      <c r="J225" s="202">
        <f>ROUND(I225*H225,2)</f>
        <v>0</v>
      </c>
      <c r="K225" s="198" t="s">
        <v>133</v>
      </c>
      <c r="L225" s="41"/>
      <c r="M225" s="203" t="s">
        <v>1</v>
      </c>
      <c r="N225" s="204" t="s">
        <v>43</v>
      </c>
      <c r="O225" s="73"/>
      <c r="P225" s="205">
        <f>O225*H225</f>
        <v>0</v>
      </c>
      <c r="Q225" s="205">
        <v>2E-05</v>
      </c>
      <c r="R225" s="205">
        <f>Q225*H225</f>
        <v>0.0009260000000000001</v>
      </c>
      <c r="S225" s="205">
        <v>0</v>
      </c>
      <c r="T225" s="20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7" t="s">
        <v>127</v>
      </c>
      <c r="AT225" s="207" t="s">
        <v>129</v>
      </c>
      <c r="AU225" s="207" t="s">
        <v>88</v>
      </c>
      <c r="AY225" s="19" t="s">
        <v>128</v>
      </c>
      <c r="BE225" s="208">
        <f>IF(N225="základní",J225,0)</f>
        <v>0</v>
      </c>
      <c r="BF225" s="208">
        <f>IF(N225="snížená",J225,0)</f>
        <v>0</v>
      </c>
      <c r="BG225" s="208">
        <f>IF(N225="zákl. přenesená",J225,0)</f>
        <v>0</v>
      </c>
      <c r="BH225" s="208">
        <f>IF(N225="sníž. přenesená",J225,0)</f>
        <v>0</v>
      </c>
      <c r="BI225" s="208">
        <f>IF(N225="nulová",J225,0)</f>
        <v>0</v>
      </c>
      <c r="BJ225" s="19" t="s">
        <v>86</v>
      </c>
      <c r="BK225" s="208">
        <f>ROUND(I225*H225,2)</f>
        <v>0</v>
      </c>
      <c r="BL225" s="19" t="s">
        <v>127</v>
      </c>
      <c r="BM225" s="207" t="s">
        <v>1167</v>
      </c>
    </row>
    <row r="226" spans="2:51" s="12" customFormat="1" ht="10.2">
      <c r="B226" s="209"/>
      <c r="C226" s="210"/>
      <c r="D226" s="211" t="s">
        <v>136</v>
      </c>
      <c r="E226" s="212" t="s">
        <v>1</v>
      </c>
      <c r="F226" s="213" t="s">
        <v>1168</v>
      </c>
      <c r="G226" s="210"/>
      <c r="H226" s="214">
        <v>50</v>
      </c>
      <c r="I226" s="215"/>
      <c r="J226" s="210"/>
      <c r="K226" s="210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136</v>
      </c>
      <c r="AU226" s="220" t="s">
        <v>88</v>
      </c>
      <c r="AV226" s="12" t="s">
        <v>88</v>
      </c>
      <c r="AW226" s="12" t="s">
        <v>34</v>
      </c>
      <c r="AX226" s="12" t="s">
        <v>78</v>
      </c>
      <c r="AY226" s="220" t="s">
        <v>128</v>
      </c>
    </row>
    <row r="227" spans="2:51" s="12" customFormat="1" ht="10.2">
      <c r="B227" s="209"/>
      <c r="C227" s="210"/>
      <c r="D227" s="211" t="s">
        <v>136</v>
      </c>
      <c r="E227" s="212" t="s">
        <v>1</v>
      </c>
      <c r="F227" s="213" t="s">
        <v>1169</v>
      </c>
      <c r="G227" s="210"/>
      <c r="H227" s="214">
        <v>-2</v>
      </c>
      <c r="I227" s="215"/>
      <c r="J227" s="210"/>
      <c r="K227" s="210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136</v>
      </c>
      <c r="AU227" s="220" t="s">
        <v>88</v>
      </c>
      <c r="AV227" s="12" t="s">
        <v>88</v>
      </c>
      <c r="AW227" s="12" t="s">
        <v>34</v>
      </c>
      <c r="AX227" s="12" t="s">
        <v>78</v>
      </c>
      <c r="AY227" s="220" t="s">
        <v>128</v>
      </c>
    </row>
    <row r="228" spans="2:51" s="12" customFormat="1" ht="10.2">
      <c r="B228" s="209"/>
      <c r="C228" s="210"/>
      <c r="D228" s="211" t="s">
        <v>136</v>
      </c>
      <c r="E228" s="212" t="s">
        <v>1</v>
      </c>
      <c r="F228" s="213" t="s">
        <v>1170</v>
      </c>
      <c r="G228" s="210"/>
      <c r="H228" s="214">
        <v>-1.7</v>
      </c>
      <c r="I228" s="215"/>
      <c r="J228" s="210"/>
      <c r="K228" s="210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136</v>
      </c>
      <c r="AU228" s="220" t="s">
        <v>88</v>
      </c>
      <c r="AV228" s="12" t="s">
        <v>88</v>
      </c>
      <c r="AW228" s="12" t="s">
        <v>34</v>
      </c>
      <c r="AX228" s="12" t="s">
        <v>78</v>
      </c>
      <c r="AY228" s="220" t="s">
        <v>128</v>
      </c>
    </row>
    <row r="229" spans="2:51" s="15" customFormat="1" ht="10.2">
      <c r="B229" s="243"/>
      <c r="C229" s="244"/>
      <c r="D229" s="211" t="s">
        <v>136</v>
      </c>
      <c r="E229" s="245" t="s">
        <v>1</v>
      </c>
      <c r="F229" s="246" t="s">
        <v>230</v>
      </c>
      <c r="G229" s="244"/>
      <c r="H229" s="247">
        <v>46.3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136</v>
      </c>
      <c r="AU229" s="253" t="s">
        <v>88</v>
      </c>
      <c r="AV229" s="15" t="s">
        <v>127</v>
      </c>
      <c r="AW229" s="15" t="s">
        <v>34</v>
      </c>
      <c r="AX229" s="15" t="s">
        <v>86</v>
      </c>
      <c r="AY229" s="253" t="s">
        <v>128</v>
      </c>
    </row>
    <row r="230" spans="1:65" s="2" customFormat="1" ht="16.5" customHeight="1">
      <c r="A230" s="36"/>
      <c r="B230" s="37"/>
      <c r="C230" s="254" t="s">
        <v>350</v>
      </c>
      <c r="D230" s="254" t="s">
        <v>447</v>
      </c>
      <c r="E230" s="255" t="s">
        <v>1171</v>
      </c>
      <c r="F230" s="256" t="s">
        <v>1172</v>
      </c>
      <c r="G230" s="257" t="s">
        <v>306</v>
      </c>
      <c r="H230" s="258">
        <v>46.995</v>
      </c>
      <c r="I230" s="259"/>
      <c r="J230" s="260">
        <f>ROUND(I230*H230,2)</f>
        <v>0</v>
      </c>
      <c r="K230" s="256" t="s">
        <v>133</v>
      </c>
      <c r="L230" s="261"/>
      <c r="M230" s="262" t="s">
        <v>1</v>
      </c>
      <c r="N230" s="263" t="s">
        <v>43</v>
      </c>
      <c r="O230" s="73"/>
      <c r="P230" s="205">
        <f>O230*H230</f>
        <v>0</v>
      </c>
      <c r="Q230" s="205">
        <v>0.0031</v>
      </c>
      <c r="R230" s="205">
        <f>Q230*H230</f>
        <v>0.1456845</v>
      </c>
      <c r="S230" s="205">
        <v>0</v>
      </c>
      <c r="T230" s="206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7" t="s">
        <v>175</v>
      </c>
      <c r="AT230" s="207" t="s">
        <v>447</v>
      </c>
      <c r="AU230" s="207" t="s">
        <v>88</v>
      </c>
      <c r="AY230" s="19" t="s">
        <v>128</v>
      </c>
      <c r="BE230" s="208">
        <f>IF(N230="základní",J230,0)</f>
        <v>0</v>
      </c>
      <c r="BF230" s="208">
        <f>IF(N230="snížená",J230,0)</f>
        <v>0</v>
      </c>
      <c r="BG230" s="208">
        <f>IF(N230="zákl. přenesená",J230,0)</f>
        <v>0</v>
      </c>
      <c r="BH230" s="208">
        <f>IF(N230="sníž. přenesená",J230,0)</f>
        <v>0</v>
      </c>
      <c r="BI230" s="208">
        <f>IF(N230="nulová",J230,0)</f>
        <v>0</v>
      </c>
      <c r="BJ230" s="19" t="s">
        <v>86</v>
      </c>
      <c r="BK230" s="208">
        <f>ROUND(I230*H230,2)</f>
        <v>0</v>
      </c>
      <c r="BL230" s="19" t="s">
        <v>127</v>
      </c>
      <c r="BM230" s="207" t="s">
        <v>1173</v>
      </c>
    </row>
    <row r="231" spans="2:51" s="12" customFormat="1" ht="10.2">
      <c r="B231" s="209"/>
      <c r="C231" s="210"/>
      <c r="D231" s="211" t="s">
        <v>136</v>
      </c>
      <c r="E231" s="212" t="s">
        <v>1</v>
      </c>
      <c r="F231" s="213" t="s">
        <v>1174</v>
      </c>
      <c r="G231" s="210"/>
      <c r="H231" s="214">
        <v>46.3</v>
      </c>
      <c r="I231" s="215"/>
      <c r="J231" s="210"/>
      <c r="K231" s="210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136</v>
      </c>
      <c r="AU231" s="220" t="s">
        <v>88</v>
      </c>
      <c r="AV231" s="12" t="s">
        <v>88</v>
      </c>
      <c r="AW231" s="12" t="s">
        <v>34</v>
      </c>
      <c r="AX231" s="12" t="s">
        <v>86</v>
      </c>
      <c r="AY231" s="220" t="s">
        <v>128</v>
      </c>
    </row>
    <row r="232" spans="2:51" s="13" customFormat="1" ht="10.2">
      <c r="B232" s="221"/>
      <c r="C232" s="222"/>
      <c r="D232" s="211" t="s">
        <v>136</v>
      </c>
      <c r="E232" s="223" t="s">
        <v>1</v>
      </c>
      <c r="F232" s="224" t="s">
        <v>1175</v>
      </c>
      <c r="G232" s="222"/>
      <c r="H232" s="223" t="s">
        <v>1</v>
      </c>
      <c r="I232" s="225"/>
      <c r="J232" s="222"/>
      <c r="K232" s="222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136</v>
      </c>
      <c r="AU232" s="230" t="s">
        <v>88</v>
      </c>
      <c r="AV232" s="13" t="s">
        <v>86</v>
      </c>
      <c r="AW232" s="13" t="s">
        <v>34</v>
      </c>
      <c r="AX232" s="13" t="s">
        <v>78</v>
      </c>
      <c r="AY232" s="230" t="s">
        <v>128</v>
      </c>
    </row>
    <row r="233" spans="2:51" s="12" customFormat="1" ht="10.2">
      <c r="B233" s="209"/>
      <c r="C233" s="210"/>
      <c r="D233" s="211" t="s">
        <v>136</v>
      </c>
      <c r="E233" s="210"/>
      <c r="F233" s="213" t="s">
        <v>1176</v>
      </c>
      <c r="G233" s="210"/>
      <c r="H233" s="214">
        <v>46.995</v>
      </c>
      <c r="I233" s="215"/>
      <c r="J233" s="210"/>
      <c r="K233" s="210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136</v>
      </c>
      <c r="AU233" s="220" t="s">
        <v>88</v>
      </c>
      <c r="AV233" s="12" t="s">
        <v>88</v>
      </c>
      <c r="AW233" s="12" t="s">
        <v>4</v>
      </c>
      <c r="AX233" s="12" t="s">
        <v>86</v>
      </c>
      <c r="AY233" s="220" t="s">
        <v>128</v>
      </c>
    </row>
    <row r="234" spans="1:65" s="2" customFormat="1" ht="16.5" customHeight="1">
      <c r="A234" s="36"/>
      <c r="B234" s="37"/>
      <c r="C234" s="196" t="s">
        <v>354</v>
      </c>
      <c r="D234" s="196" t="s">
        <v>129</v>
      </c>
      <c r="E234" s="197" t="s">
        <v>1177</v>
      </c>
      <c r="F234" s="198" t="s">
        <v>1178</v>
      </c>
      <c r="G234" s="199" t="s">
        <v>306</v>
      </c>
      <c r="H234" s="200">
        <v>320.862</v>
      </c>
      <c r="I234" s="201"/>
      <c r="J234" s="202">
        <f>ROUND(I234*H234,2)</f>
        <v>0</v>
      </c>
      <c r="K234" s="198" t="s">
        <v>133</v>
      </c>
      <c r="L234" s="41"/>
      <c r="M234" s="203" t="s">
        <v>1</v>
      </c>
      <c r="N234" s="204" t="s">
        <v>43</v>
      </c>
      <c r="O234" s="73"/>
      <c r="P234" s="205">
        <f>O234*H234</f>
        <v>0</v>
      </c>
      <c r="Q234" s="205">
        <v>2E-05</v>
      </c>
      <c r="R234" s="205">
        <f>Q234*H234</f>
        <v>0.006417240000000001</v>
      </c>
      <c r="S234" s="205">
        <v>0</v>
      </c>
      <c r="T234" s="206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7" t="s">
        <v>127</v>
      </c>
      <c r="AT234" s="207" t="s">
        <v>129</v>
      </c>
      <c r="AU234" s="207" t="s">
        <v>88</v>
      </c>
      <c r="AY234" s="19" t="s">
        <v>128</v>
      </c>
      <c r="BE234" s="208">
        <f>IF(N234="základní",J234,0)</f>
        <v>0</v>
      </c>
      <c r="BF234" s="208">
        <f>IF(N234="snížená",J234,0)</f>
        <v>0</v>
      </c>
      <c r="BG234" s="208">
        <f>IF(N234="zákl. přenesená",J234,0)</f>
        <v>0</v>
      </c>
      <c r="BH234" s="208">
        <f>IF(N234="sníž. přenesená",J234,0)</f>
        <v>0</v>
      </c>
      <c r="BI234" s="208">
        <f>IF(N234="nulová",J234,0)</f>
        <v>0</v>
      </c>
      <c r="BJ234" s="19" t="s">
        <v>86</v>
      </c>
      <c r="BK234" s="208">
        <f>ROUND(I234*H234,2)</f>
        <v>0</v>
      </c>
      <c r="BL234" s="19" t="s">
        <v>127</v>
      </c>
      <c r="BM234" s="207" t="s">
        <v>1179</v>
      </c>
    </row>
    <row r="235" spans="2:51" s="12" customFormat="1" ht="10.2">
      <c r="B235" s="209"/>
      <c r="C235" s="210"/>
      <c r="D235" s="211" t="s">
        <v>136</v>
      </c>
      <c r="E235" s="212" t="s">
        <v>1</v>
      </c>
      <c r="F235" s="213" t="s">
        <v>1180</v>
      </c>
      <c r="G235" s="210"/>
      <c r="H235" s="214">
        <v>336</v>
      </c>
      <c r="I235" s="215"/>
      <c r="J235" s="210"/>
      <c r="K235" s="210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136</v>
      </c>
      <c r="AU235" s="220" t="s">
        <v>88</v>
      </c>
      <c r="AV235" s="12" t="s">
        <v>88</v>
      </c>
      <c r="AW235" s="12" t="s">
        <v>34</v>
      </c>
      <c r="AX235" s="12" t="s">
        <v>78</v>
      </c>
      <c r="AY235" s="220" t="s">
        <v>128</v>
      </c>
    </row>
    <row r="236" spans="2:51" s="12" customFormat="1" ht="10.2">
      <c r="B236" s="209"/>
      <c r="C236" s="210"/>
      <c r="D236" s="211" t="s">
        <v>136</v>
      </c>
      <c r="E236" s="212" t="s">
        <v>1</v>
      </c>
      <c r="F236" s="213" t="s">
        <v>1181</v>
      </c>
      <c r="G236" s="210"/>
      <c r="H236" s="214">
        <v>-9</v>
      </c>
      <c r="I236" s="215"/>
      <c r="J236" s="210"/>
      <c r="K236" s="210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136</v>
      </c>
      <c r="AU236" s="220" t="s">
        <v>88</v>
      </c>
      <c r="AV236" s="12" t="s">
        <v>88</v>
      </c>
      <c r="AW236" s="12" t="s">
        <v>34</v>
      </c>
      <c r="AX236" s="12" t="s">
        <v>78</v>
      </c>
      <c r="AY236" s="220" t="s">
        <v>128</v>
      </c>
    </row>
    <row r="237" spans="2:51" s="12" customFormat="1" ht="10.2">
      <c r="B237" s="209"/>
      <c r="C237" s="210"/>
      <c r="D237" s="211" t="s">
        <v>136</v>
      </c>
      <c r="E237" s="212" t="s">
        <v>1</v>
      </c>
      <c r="F237" s="213" t="s">
        <v>1182</v>
      </c>
      <c r="G237" s="210"/>
      <c r="H237" s="214">
        <v>-6.138</v>
      </c>
      <c r="I237" s="215"/>
      <c r="J237" s="210"/>
      <c r="K237" s="210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136</v>
      </c>
      <c r="AU237" s="220" t="s">
        <v>88</v>
      </c>
      <c r="AV237" s="12" t="s">
        <v>88</v>
      </c>
      <c r="AW237" s="12" t="s">
        <v>34</v>
      </c>
      <c r="AX237" s="12" t="s">
        <v>78</v>
      </c>
      <c r="AY237" s="220" t="s">
        <v>128</v>
      </c>
    </row>
    <row r="238" spans="2:51" s="15" customFormat="1" ht="10.2">
      <c r="B238" s="243"/>
      <c r="C238" s="244"/>
      <c r="D238" s="211" t="s">
        <v>136</v>
      </c>
      <c r="E238" s="245" t="s">
        <v>1</v>
      </c>
      <c r="F238" s="246" t="s">
        <v>230</v>
      </c>
      <c r="G238" s="244"/>
      <c r="H238" s="247">
        <v>320.862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AT238" s="253" t="s">
        <v>136</v>
      </c>
      <c r="AU238" s="253" t="s">
        <v>88</v>
      </c>
      <c r="AV238" s="15" t="s">
        <v>127</v>
      </c>
      <c r="AW238" s="15" t="s">
        <v>34</v>
      </c>
      <c r="AX238" s="15" t="s">
        <v>86</v>
      </c>
      <c r="AY238" s="253" t="s">
        <v>128</v>
      </c>
    </row>
    <row r="239" spans="1:65" s="2" customFormat="1" ht="16.5" customHeight="1">
      <c r="A239" s="36"/>
      <c r="B239" s="37"/>
      <c r="C239" s="254" t="s">
        <v>361</v>
      </c>
      <c r="D239" s="254" t="s">
        <v>447</v>
      </c>
      <c r="E239" s="255" t="s">
        <v>1183</v>
      </c>
      <c r="F239" s="256" t="s">
        <v>1184</v>
      </c>
      <c r="G239" s="257" t="s">
        <v>306</v>
      </c>
      <c r="H239" s="258">
        <v>325.675</v>
      </c>
      <c r="I239" s="259"/>
      <c r="J239" s="260">
        <f>ROUND(I239*H239,2)</f>
        <v>0</v>
      </c>
      <c r="K239" s="256" t="s">
        <v>133</v>
      </c>
      <c r="L239" s="261"/>
      <c r="M239" s="262" t="s">
        <v>1</v>
      </c>
      <c r="N239" s="263" t="s">
        <v>43</v>
      </c>
      <c r="O239" s="73"/>
      <c r="P239" s="205">
        <f>O239*H239</f>
        <v>0</v>
      </c>
      <c r="Q239" s="205">
        <v>0.00484</v>
      </c>
      <c r="R239" s="205">
        <f>Q239*H239</f>
        <v>1.5762669999999999</v>
      </c>
      <c r="S239" s="205">
        <v>0</v>
      </c>
      <c r="T239" s="20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7" t="s">
        <v>175</v>
      </c>
      <c r="AT239" s="207" t="s">
        <v>447</v>
      </c>
      <c r="AU239" s="207" t="s">
        <v>88</v>
      </c>
      <c r="AY239" s="19" t="s">
        <v>128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9" t="s">
        <v>86</v>
      </c>
      <c r="BK239" s="208">
        <f>ROUND(I239*H239,2)</f>
        <v>0</v>
      </c>
      <c r="BL239" s="19" t="s">
        <v>127</v>
      </c>
      <c r="BM239" s="207" t="s">
        <v>1185</v>
      </c>
    </row>
    <row r="240" spans="2:51" s="12" customFormat="1" ht="10.2">
      <c r="B240" s="209"/>
      <c r="C240" s="210"/>
      <c r="D240" s="211" t="s">
        <v>136</v>
      </c>
      <c r="E240" s="212" t="s">
        <v>1</v>
      </c>
      <c r="F240" s="213" t="s">
        <v>1186</v>
      </c>
      <c r="G240" s="210"/>
      <c r="H240" s="214">
        <v>320.862</v>
      </c>
      <c r="I240" s="215"/>
      <c r="J240" s="210"/>
      <c r="K240" s="210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136</v>
      </c>
      <c r="AU240" s="220" t="s">
        <v>88</v>
      </c>
      <c r="AV240" s="12" t="s">
        <v>88</v>
      </c>
      <c r="AW240" s="12" t="s">
        <v>34</v>
      </c>
      <c r="AX240" s="12" t="s">
        <v>86</v>
      </c>
      <c r="AY240" s="220" t="s">
        <v>128</v>
      </c>
    </row>
    <row r="241" spans="2:51" s="13" customFormat="1" ht="10.2">
      <c r="B241" s="221"/>
      <c r="C241" s="222"/>
      <c r="D241" s="211" t="s">
        <v>136</v>
      </c>
      <c r="E241" s="223" t="s">
        <v>1</v>
      </c>
      <c r="F241" s="224" t="s">
        <v>1175</v>
      </c>
      <c r="G241" s="222"/>
      <c r="H241" s="223" t="s">
        <v>1</v>
      </c>
      <c r="I241" s="225"/>
      <c r="J241" s="222"/>
      <c r="K241" s="222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136</v>
      </c>
      <c r="AU241" s="230" t="s">
        <v>88</v>
      </c>
      <c r="AV241" s="13" t="s">
        <v>86</v>
      </c>
      <c r="AW241" s="13" t="s">
        <v>34</v>
      </c>
      <c r="AX241" s="13" t="s">
        <v>78</v>
      </c>
      <c r="AY241" s="230" t="s">
        <v>128</v>
      </c>
    </row>
    <row r="242" spans="2:51" s="12" customFormat="1" ht="10.2">
      <c r="B242" s="209"/>
      <c r="C242" s="210"/>
      <c r="D242" s="211" t="s">
        <v>136</v>
      </c>
      <c r="E242" s="210"/>
      <c r="F242" s="213" t="s">
        <v>1187</v>
      </c>
      <c r="G242" s="210"/>
      <c r="H242" s="214">
        <v>325.675</v>
      </c>
      <c r="I242" s="215"/>
      <c r="J242" s="210"/>
      <c r="K242" s="210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136</v>
      </c>
      <c r="AU242" s="220" t="s">
        <v>88</v>
      </c>
      <c r="AV242" s="12" t="s">
        <v>88</v>
      </c>
      <c r="AW242" s="12" t="s">
        <v>4</v>
      </c>
      <c r="AX242" s="12" t="s">
        <v>86</v>
      </c>
      <c r="AY242" s="220" t="s">
        <v>128</v>
      </c>
    </row>
    <row r="243" spans="1:65" s="2" customFormat="1" ht="21.75" customHeight="1">
      <c r="A243" s="36"/>
      <c r="B243" s="37"/>
      <c r="C243" s="196" t="s">
        <v>367</v>
      </c>
      <c r="D243" s="196" t="s">
        <v>129</v>
      </c>
      <c r="E243" s="197" t="s">
        <v>1188</v>
      </c>
      <c r="F243" s="198" t="s">
        <v>1189</v>
      </c>
      <c r="G243" s="199" t="s">
        <v>233</v>
      </c>
      <c r="H243" s="200">
        <v>5</v>
      </c>
      <c r="I243" s="201"/>
      <c r="J243" s="202">
        <f>ROUND(I243*H243,2)</f>
        <v>0</v>
      </c>
      <c r="K243" s="198" t="s">
        <v>133</v>
      </c>
      <c r="L243" s="41"/>
      <c r="M243" s="203" t="s">
        <v>1</v>
      </c>
      <c r="N243" s="204" t="s">
        <v>43</v>
      </c>
      <c r="O243" s="73"/>
      <c r="P243" s="205">
        <f>O243*H243</f>
        <v>0</v>
      </c>
      <c r="Q243" s="205">
        <v>0.0001</v>
      </c>
      <c r="R243" s="205">
        <f>Q243*H243</f>
        <v>0.0005</v>
      </c>
      <c r="S243" s="205">
        <v>0</v>
      </c>
      <c r="T243" s="20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7" t="s">
        <v>127</v>
      </c>
      <c r="AT243" s="207" t="s">
        <v>129</v>
      </c>
      <c r="AU243" s="207" t="s">
        <v>88</v>
      </c>
      <c r="AY243" s="19" t="s">
        <v>128</v>
      </c>
      <c r="BE243" s="208">
        <f>IF(N243="základní",J243,0)</f>
        <v>0</v>
      </c>
      <c r="BF243" s="208">
        <f>IF(N243="snížená",J243,0)</f>
        <v>0</v>
      </c>
      <c r="BG243" s="208">
        <f>IF(N243="zákl. přenesená",J243,0)</f>
        <v>0</v>
      </c>
      <c r="BH243" s="208">
        <f>IF(N243="sníž. přenesená",J243,0)</f>
        <v>0</v>
      </c>
      <c r="BI243" s="208">
        <f>IF(N243="nulová",J243,0)</f>
        <v>0</v>
      </c>
      <c r="BJ243" s="19" t="s">
        <v>86</v>
      </c>
      <c r="BK243" s="208">
        <f>ROUND(I243*H243,2)</f>
        <v>0</v>
      </c>
      <c r="BL243" s="19" t="s">
        <v>127</v>
      </c>
      <c r="BM243" s="207" t="s">
        <v>1190</v>
      </c>
    </row>
    <row r="244" spans="2:51" s="12" customFormat="1" ht="10.2">
      <c r="B244" s="209"/>
      <c r="C244" s="210"/>
      <c r="D244" s="211" t="s">
        <v>136</v>
      </c>
      <c r="E244" s="212" t="s">
        <v>1</v>
      </c>
      <c r="F244" s="213" t="s">
        <v>1191</v>
      </c>
      <c r="G244" s="210"/>
      <c r="H244" s="214">
        <v>2</v>
      </c>
      <c r="I244" s="215"/>
      <c r="J244" s="210"/>
      <c r="K244" s="210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136</v>
      </c>
      <c r="AU244" s="220" t="s">
        <v>88</v>
      </c>
      <c r="AV244" s="12" t="s">
        <v>88</v>
      </c>
      <c r="AW244" s="12" t="s">
        <v>34</v>
      </c>
      <c r="AX244" s="12" t="s">
        <v>78</v>
      </c>
      <c r="AY244" s="220" t="s">
        <v>128</v>
      </c>
    </row>
    <row r="245" spans="2:51" s="12" customFormat="1" ht="10.2">
      <c r="B245" s="209"/>
      <c r="C245" s="210"/>
      <c r="D245" s="211" t="s">
        <v>136</v>
      </c>
      <c r="E245" s="212" t="s">
        <v>1</v>
      </c>
      <c r="F245" s="213" t="s">
        <v>1192</v>
      </c>
      <c r="G245" s="210"/>
      <c r="H245" s="214">
        <v>3</v>
      </c>
      <c r="I245" s="215"/>
      <c r="J245" s="210"/>
      <c r="K245" s="210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136</v>
      </c>
      <c r="AU245" s="220" t="s">
        <v>88</v>
      </c>
      <c r="AV245" s="12" t="s">
        <v>88</v>
      </c>
      <c r="AW245" s="12" t="s">
        <v>34</v>
      </c>
      <c r="AX245" s="12" t="s">
        <v>78</v>
      </c>
      <c r="AY245" s="220" t="s">
        <v>128</v>
      </c>
    </row>
    <row r="246" spans="2:51" s="15" customFormat="1" ht="10.2">
      <c r="B246" s="243"/>
      <c r="C246" s="244"/>
      <c r="D246" s="211" t="s">
        <v>136</v>
      </c>
      <c r="E246" s="245" t="s">
        <v>1</v>
      </c>
      <c r="F246" s="246" t="s">
        <v>230</v>
      </c>
      <c r="G246" s="244"/>
      <c r="H246" s="247">
        <v>5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AT246" s="253" t="s">
        <v>136</v>
      </c>
      <c r="AU246" s="253" t="s">
        <v>88</v>
      </c>
      <c r="AV246" s="15" t="s">
        <v>127</v>
      </c>
      <c r="AW246" s="15" t="s">
        <v>34</v>
      </c>
      <c r="AX246" s="15" t="s">
        <v>86</v>
      </c>
      <c r="AY246" s="253" t="s">
        <v>128</v>
      </c>
    </row>
    <row r="247" spans="1:65" s="2" customFormat="1" ht="16.5" customHeight="1">
      <c r="A247" s="36"/>
      <c r="B247" s="37"/>
      <c r="C247" s="254" t="s">
        <v>374</v>
      </c>
      <c r="D247" s="254" t="s">
        <v>447</v>
      </c>
      <c r="E247" s="255" t="s">
        <v>1193</v>
      </c>
      <c r="F247" s="256" t="s">
        <v>1194</v>
      </c>
      <c r="G247" s="257" t="s">
        <v>233</v>
      </c>
      <c r="H247" s="258">
        <v>2</v>
      </c>
      <c r="I247" s="259"/>
      <c r="J247" s="260">
        <f>ROUND(I247*H247,2)</f>
        <v>0</v>
      </c>
      <c r="K247" s="256" t="s">
        <v>133</v>
      </c>
      <c r="L247" s="261"/>
      <c r="M247" s="262" t="s">
        <v>1</v>
      </c>
      <c r="N247" s="263" t="s">
        <v>43</v>
      </c>
      <c r="O247" s="73"/>
      <c r="P247" s="205">
        <f>O247*H247</f>
        <v>0</v>
      </c>
      <c r="Q247" s="205">
        <v>0.0039</v>
      </c>
      <c r="R247" s="205">
        <f>Q247*H247</f>
        <v>0.0078</v>
      </c>
      <c r="S247" s="205">
        <v>0</v>
      </c>
      <c r="T247" s="20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7" t="s">
        <v>175</v>
      </c>
      <c r="AT247" s="207" t="s">
        <v>447</v>
      </c>
      <c r="AU247" s="207" t="s">
        <v>88</v>
      </c>
      <c r="AY247" s="19" t="s">
        <v>128</v>
      </c>
      <c r="BE247" s="208">
        <f>IF(N247="základní",J247,0)</f>
        <v>0</v>
      </c>
      <c r="BF247" s="208">
        <f>IF(N247="snížená",J247,0)</f>
        <v>0</v>
      </c>
      <c r="BG247" s="208">
        <f>IF(N247="zákl. přenesená",J247,0)</f>
        <v>0</v>
      </c>
      <c r="BH247" s="208">
        <f>IF(N247="sníž. přenesená",J247,0)</f>
        <v>0</v>
      </c>
      <c r="BI247" s="208">
        <f>IF(N247="nulová",J247,0)</f>
        <v>0</v>
      </c>
      <c r="BJ247" s="19" t="s">
        <v>86</v>
      </c>
      <c r="BK247" s="208">
        <f>ROUND(I247*H247,2)</f>
        <v>0</v>
      </c>
      <c r="BL247" s="19" t="s">
        <v>127</v>
      </c>
      <c r="BM247" s="207" t="s">
        <v>1195</v>
      </c>
    </row>
    <row r="248" spans="2:51" s="12" customFormat="1" ht="10.2">
      <c r="B248" s="209"/>
      <c r="C248" s="210"/>
      <c r="D248" s="211" t="s">
        <v>136</v>
      </c>
      <c r="E248" s="212" t="s">
        <v>1</v>
      </c>
      <c r="F248" s="213" t="s">
        <v>1191</v>
      </c>
      <c r="G248" s="210"/>
      <c r="H248" s="214">
        <v>2</v>
      </c>
      <c r="I248" s="215"/>
      <c r="J248" s="210"/>
      <c r="K248" s="210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136</v>
      </c>
      <c r="AU248" s="220" t="s">
        <v>88</v>
      </c>
      <c r="AV248" s="12" t="s">
        <v>88</v>
      </c>
      <c r="AW248" s="12" t="s">
        <v>34</v>
      </c>
      <c r="AX248" s="12" t="s">
        <v>86</v>
      </c>
      <c r="AY248" s="220" t="s">
        <v>128</v>
      </c>
    </row>
    <row r="249" spans="1:65" s="2" customFormat="1" ht="16.5" customHeight="1">
      <c r="A249" s="36"/>
      <c r="B249" s="37"/>
      <c r="C249" s="254" t="s">
        <v>379</v>
      </c>
      <c r="D249" s="254" t="s">
        <v>447</v>
      </c>
      <c r="E249" s="255" t="s">
        <v>1196</v>
      </c>
      <c r="F249" s="256" t="s">
        <v>1197</v>
      </c>
      <c r="G249" s="257" t="s">
        <v>233</v>
      </c>
      <c r="H249" s="258">
        <v>3</v>
      </c>
      <c r="I249" s="259"/>
      <c r="J249" s="260">
        <f>ROUND(I249*H249,2)</f>
        <v>0</v>
      </c>
      <c r="K249" s="256" t="s">
        <v>133</v>
      </c>
      <c r="L249" s="261"/>
      <c r="M249" s="262" t="s">
        <v>1</v>
      </c>
      <c r="N249" s="263" t="s">
        <v>43</v>
      </c>
      <c r="O249" s="73"/>
      <c r="P249" s="205">
        <f>O249*H249</f>
        <v>0</v>
      </c>
      <c r="Q249" s="205">
        <v>0.0043</v>
      </c>
      <c r="R249" s="205">
        <f>Q249*H249</f>
        <v>0.0129</v>
      </c>
      <c r="S249" s="205">
        <v>0</v>
      </c>
      <c r="T249" s="206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7" t="s">
        <v>175</v>
      </c>
      <c r="AT249" s="207" t="s">
        <v>447</v>
      </c>
      <c r="AU249" s="207" t="s">
        <v>88</v>
      </c>
      <c r="AY249" s="19" t="s">
        <v>128</v>
      </c>
      <c r="BE249" s="208">
        <f>IF(N249="základní",J249,0)</f>
        <v>0</v>
      </c>
      <c r="BF249" s="208">
        <f>IF(N249="snížená",J249,0)</f>
        <v>0</v>
      </c>
      <c r="BG249" s="208">
        <f>IF(N249="zákl. přenesená",J249,0)</f>
        <v>0</v>
      </c>
      <c r="BH249" s="208">
        <f>IF(N249="sníž. přenesená",J249,0)</f>
        <v>0</v>
      </c>
      <c r="BI249" s="208">
        <f>IF(N249="nulová",J249,0)</f>
        <v>0</v>
      </c>
      <c r="BJ249" s="19" t="s">
        <v>86</v>
      </c>
      <c r="BK249" s="208">
        <f>ROUND(I249*H249,2)</f>
        <v>0</v>
      </c>
      <c r="BL249" s="19" t="s">
        <v>127</v>
      </c>
      <c r="BM249" s="207" t="s">
        <v>1198</v>
      </c>
    </row>
    <row r="250" spans="2:51" s="12" customFormat="1" ht="10.2">
      <c r="B250" s="209"/>
      <c r="C250" s="210"/>
      <c r="D250" s="211" t="s">
        <v>136</v>
      </c>
      <c r="E250" s="212" t="s">
        <v>1</v>
      </c>
      <c r="F250" s="213" t="s">
        <v>1192</v>
      </c>
      <c r="G250" s="210"/>
      <c r="H250" s="214">
        <v>3</v>
      </c>
      <c r="I250" s="215"/>
      <c r="J250" s="210"/>
      <c r="K250" s="210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136</v>
      </c>
      <c r="AU250" s="220" t="s">
        <v>88</v>
      </c>
      <c r="AV250" s="12" t="s">
        <v>88</v>
      </c>
      <c r="AW250" s="12" t="s">
        <v>34</v>
      </c>
      <c r="AX250" s="12" t="s">
        <v>86</v>
      </c>
      <c r="AY250" s="220" t="s">
        <v>128</v>
      </c>
    </row>
    <row r="251" spans="1:65" s="2" customFormat="1" ht="21.75" customHeight="1">
      <c r="A251" s="36"/>
      <c r="B251" s="37"/>
      <c r="C251" s="196" t="s">
        <v>384</v>
      </c>
      <c r="D251" s="196" t="s">
        <v>129</v>
      </c>
      <c r="E251" s="197" t="s">
        <v>1199</v>
      </c>
      <c r="F251" s="198" t="s">
        <v>1200</v>
      </c>
      <c r="G251" s="199" t="s">
        <v>233</v>
      </c>
      <c r="H251" s="200">
        <v>18</v>
      </c>
      <c r="I251" s="201"/>
      <c r="J251" s="202">
        <f>ROUND(I251*H251,2)</f>
        <v>0</v>
      </c>
      <c r="K251" s="198" t="s">
        <v>133</v>
      </c>
      <c r="L251" s="41"/>
      <c r="M251" s="203" t="s">
        <v>1</v>
      </c>
      <c r="N251" s="204" t="s">
        <v>43</v>
      </c>
      <c r="O251" s="73"/>
      <c r="P251" s="205">
        <f>O251*H251</f>
        <v>0</v>
      </c>
      <c r="Q251" s="205">
        <v>0.0001</v>
      </c>
      <c r="R251" s="205">
        <f>Q251*H251</f>
        <v>0.0018000000000000002</v>
      </c>
      <c r="S251" s="205">
        <v>0</v>
      </c>
      <c r="T251" s="20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7" t="s">
        <v>127</v>
      </c>
      <c r="AT251" s="207" t="s">
        <v>129</v>
      </c>
      <c r="AU251" s="207" t="s">
        <v>88</v>
      </c>
      <c r="AY251" s="19" t="s">
        <v>128</v>
      </c>
      <c r="BE251" s="208">
        <f>IF(N251="základní",J251,0)</f>
        <v>0</v>
      </c>
      <c r="BF251" s="208">
        <f>IF(N251="snížená",J251,0)</f>
        <v>0</v>
      </c>
      <c r="BG251" s="208">
        <f>IF(N251="zákl. přenesená",J251,0)</f>
        <v>0</v>
      </c>
      <c r="BH251" s="208">
        <f>IF(N251="sníž. přenesená",J251,0)</f>
        <v>0</v>
      </c>
      <c r="BI251" s="208">
        <f>IF(N251="nulová",J251,0)</f>
        <v>0</v>
      </c>
      <c r="BJ251" s="19" t="s">
        <v>86</v>
      </c>
      <c r="BK251" s="208">
        <f>ROUND(I251*H251,2)</f>
        <v>0</v>
      </c>
      <c r="BL251" s="19" t="s">
        <v>127</v>
      </c>
      <c r="BM251" s="207" t="s">
        <v>1201</v>
      </c>
    </row>
    <row r="252" spans="2:51" s="12" customFormat="1" ht="10.2">
      <c r="B252" s="209"/>
      <c r="C252" s="210"/>
      <c r="D252" s="211" t="s">
        <v>136</v>
      </c>
      <c r="E252" s="212" t="s">
        <v>1</v>
      </c>
      <c r="F252" s="213" t="s">
        <v>1202</v>
      </c>
      <c r="G252" s="210"/>
      <c r="H252" s="214">
        <v>7</v>
      </c>
      <c r="I252" s="215"/>
      <c r="J252" s="210"/>
      <c r="K252" s="210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136</v>
      </c>
      <c r="AU252" s="220" t="s">
        <v>88</v>
      </c>
      <c r="AV252" s="12" t="s">
        <v>88</v>
      </c>
      <c r="AW252" s="12" t="s">
        <v>34</v>
      </c>
      <c r="AX252" s="12" t="s">
        <v>78</v>
      </c>
      <c r="AY252" s="220" t="s">
        <v>128</v>
      </c>
    </row>
    <row r="253" spans="2:51" s="12" customFormat="1" ht="10.2">
      <c r="B253" s="209"/>
      <c r="C253" s="210"/>
      <c r="D253" s="211" t="s">
        <v>136</v>
      </c>
      <c r="E253" s="212" t="s">
        <v>1</v>
      </c>
      <c r="F253" s="213" t="s">
        <v>1203</v>
      </c>
      <c r="G253" s="210"/>
      <c r="H253" s="214">
        <v>11</v>
      </c>
      <c r="I253" s="215"/>
      <c r="J253" s="210"/>
      <c r="K253" s="210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136</v>
      </c>
      <c r="AU253" s="220" t="s">
        <v>88</v>
      </c>
      <c r="AV253" s="12" t="s">
        <v>88</v>
      </c>
      <c r="AW253" s="12" t="s">
        <v>34</v>
      </c>
      <c r="AX253" s="12" t="s">
        <v>78</v>
      </c>
      <c r="AY253" s="220" t="s">
        <v>128</v>
      </c>
    </row>
    <row r="254" spans="2:51" s="15" customFormat="1" ht="10.2">
      <c r="B254" s="243"/>
      <c r="C254" s="244"/>
      <c r="D254" s="211" t="s">
        <v>136</v>
      </c>
      <c r="E254" s="245" t="s">
        <v>1</v>
      </c>
      <c r="F254" s="246" t="s">
        <v>230</v>
      </c>
      <c r="G254" s="244"/>
      <c r="H254" s="247">
        <v>18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AT254" s="253" t="s">
        <v>136</v>
      </c>
      <c r="AU254" s="253" t="s">
        <v>88</v>
      </c>
      <c r="AV254" s="15" t="s">
        <v>127</v>
      </c>
      <c r="AW254" s="15" t="s">
        <v>34</v>
      </c>
      <c r="AX254" s="15" t="s">
        <v>86</v>
      </c>
      <c r="AY254" s="253" t="s">
        <v>128</v>
      </c>
    </row>
    <row r="255" spans="1:65" s="2" customFormat="1" ht="16.5" customHeight="1">
      <c r="A255" s="36"/>
      <c r="B255" s="37"/>
      <c r="C255" s="254" t="s">
        <v>388</v>
      </c>
      <c r="D255" s="254" t="s">
        <v>447</v>
      </c>
      <c r="E255" s="255" t="s">
        <v>1204</v>
      </c>
      <c r="F255" s="256" t="s">
        <v>1205</v>
      </c>
      <c r="G255" s="257" t="s">
        <v>233</v>
      </c>
      <c r="H255" s="258">
        <v>7</v>
      </c>
      <c r="I255" s="259"/>
      <c r="J255" s="260">
        <f>ROUND(I255*H255,2)</f>
        <v>0</v>
      </c>
      <c r="K255" s="256" t="s">
        <v>133</v>
      </c>
      <c r="L255" s="261"/>
      <c r="M255" s="262" t="s">
        <v>1</v>
      </c>
      <c r="N255" s="263" t="s">
        <v>43</v>
      </c>
      <c r="O255" s="73"/>
      <c r="P255" s="205">
        <f>O255*H255</f>
        <v>0</v>
      </c>
      <c r="Q255" s="205">
        <v>0.0068</v>
      </c>
      <c r="R255" s="205">
        <f>Q255*H255</f>
        <v>0.047599999999999996</v>
      </c>
      <c r="S255" s="205">
        <v>0</v>
      </c>
      <c r="T255" s="20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7" t="s">
        <v>175</v>
      </c>
      <c r="AT255" s="207" t="s">
        <v>447</v>
      </c>
      <c r="AU255" s="207" t="s">
        <v>88</v>
      </c>
      <c r="AY255" s="19" t="s">
        <v>128</v>
      </c>
      <c r="BE255" s="208">
        <f>IF(N255="základní",J255,0)</f>
        <v>0</v>
      </c>
      <c r="BF255" s="208">
        <f>IF(N255="snížená",J255,0)</f>
        <v>0</v>
      </c>
      <c r="BG255" s="208">
        <f>IF(N255="zákl. přenesená",J255,0)</f>
        <v>0</v>
      </c>
      <c r="BH255" s="208">
        <f>IF(N255="sníž. přenesená",J255,0)</f>
        <v>0</v>
      </c>
      <c r="BI255" s="208">
        <f>IF(N255="nulová",J255,0)</f>
        <v>0</v>
      </c>
      <c r="BJ255" s="19" t="s">
        <v>86</v>
      </c>
      <c r="BK255" s="208">
        <f>ROUND(I255*H255,2)</f>
        <v>0</v>
      </c>
      <c r="BL255" s="19" t="s">
        <v>127</v>
      </c>
      <c r="BM255" s="207" t="s">
        <v>1206</v>
      </c>
    </row>
    <row r="256" spans="2:51" s="12" customFormat="1" ht="10.2">
      <c r="B256" s="209"/>
      <c r="C256" s="210"/>
      <c r="D256" s="211" t="s">
        <v>136</v>
      </c>
      <c r="E256" s="212" t="s">
        <v>1</v>
      </c>
      <c r="F256" s="213" t="s">
        <v>1202</v>
      </c>
      <c r="G256" s="210"/>
      <c r="H256" s="214">
        <v>7</v>
      </c>
      <c r="I256" s="215"/>
      <c r="J256" s="210"/>
      <c r="K256" s="210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136</v>
      </c>
      <c r="AU256" s="220" t="s">
        <v>88</v>
      </c>
      <c r="AV256" s="12" t="s">
        <v>88</v>
      </c>
      <c r="AW256" s="12" t="s">
        <v>34</v>
      </c>
      <c r="AX256" s="12" t="s">
        <v>86</v>
      </c>
      <c r="AY256" s="220" t="s">
        <v>128</v>
      </c>
    </row>
    <row r="257" spans="1:65" s="2" customFormat="1" ht="16.5" customHeight="1">
      <c r="A257" s="36"/>
      <c r="B257" s="37"/>
      <c r="C257" s="254" t="s">
        <v>392</v>
      </c>
      <c r="D257" s="254" t="s">
        <v>447</v>
      </c>
      <c r="E257" s="255" t="s">
        <v>1207</v>
      </c>
      <c r="F257" s="256" t="s">
        <v>1208</v>
      </c>
      <c r="G257" s="257" t="s">
        <v>233</v>
      </c>
      <c r="H257" s="258">
        <v>11</v>
      </c>
      <c r="I257" s="259"/>
      <c r="J257" s="260">
        <f>ROUND(I257*H257,2)</f>
        <v>0</v>
      </c>
      <c r="K257" s="256" t="s">
        <v>133</v>
      </c>
      <c r="L257" s="261"/>
      <c r="M257" s="262" t="s">
        <v>1</v>
      </c>
      <c r="N257" s="263" t="s">
        <v>43</v>
      </c>
      <c r="O257" s="73"/>
      <c r="P257" s="205">
        <f>O257*H257</f>
        <v>0</v>
      </c>
      <c r="Q257" s="205">
        <v>0.0078</v>
      </c>
      <c r="R257" s="205">
        <f>Q257*H257</f>
        <v>0.0858</v>
      </c>
      <c r="S257" s="205">
        <v>0</v>
      </c>
      <c r="T257" s="206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7" t="s">
        <v>175</v>
      </c>
      <c r="AT257" s="207" t="s">
        <v>447</v>
      </c>
      <c r="AU257" s="207" t="s">
        <v>88</v>
      </c>
      <c r="AY257" s="19" t="s">
        <v>128</v>
      </c>
      <c r="BE257" s="208">
        <f>IF(N257="základní",J257,0)</f>
        <v>0</v>
      </c>
      <c r="BF257" s="208">
        <f>IF(N257="snížená",J257,0)</f>
        <v>0</v>
      </c>
      <c r="BG257" s="208">
        <f>IF(N257="zákl. přenesená",J257,0)</f>
        <v>0</v>
      </c>
      <c r="BH257" s="208">
        <f>IF(N257="sníž. přenesená",J257,0)</f>
        <v>0</v>
      </c>
      <c r="BI257" s="208">
        <f>IF(N257="nulová",J257,0)</f>
        <v>0</v>
      </c>
      <c r="BJ257" s="19" t="s">
        <v>86</v>
      </c>
      <c r="BK257" s="208">
        <f>ROUND(I257*H257,2)</f>
        <v>0</v>
      </c>
      <c r="BL257" s="19" t="s">
        <v>127</v>
      </c>
      <c r="BM257" s="207" t="s">
        <v>1209</v>
      </c>
    </row>
    <row r="258" spans="2:51" s="12" customFormat="1" ht="10.2">
      <c r="B258" s="209"/>
      <c r="C258" s="210"/>
      <c r="D258" s="211" t="s">
        <v>136</v>
      </c>
      <c r="E258" s="212" t="s">
        <v>1</v>
      </c>
      <c r="F258" s="213" t="s">
        <v>1203</v>
      </c>
      <c r="G258" s="210"/>
      <c r="H258" s="214">
        <v>11</v>
      </c>
      <c r="I258" s="215"/>
      <c r="J258" s="210"/>
      <c r="K258" s="210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136</v>
      </c>
      <c r="AU258" s="220" t="s">
        <v>88</v>
      </c>
      <c r="AV258" s="12" t="s">
        <v>88</v>
      </c>
      <c r="AW258" s="12" t="s">
        <v>34</v>
      </c>
      <c r="AX258" s="12" t="s">
        <v>86</v>
      </c>
      <c r="AY258" s="220" t="s">
        <v>128</v>
      </c>
    </row>
    <row r="259" spans="1:65" s="2" customFormat="1" ht="16.5" customHeight="1">
      <c r="A259" s="36"/>
      <c r="B259" s="37"/>
      <c r="C259" s="196" t="s">
        <v>396</v>
      </c>
      <c r="D259" s="196" t="s">
        <v>129</v>
      </c>
      <c r="E259" s="197" t="s">
        <v>1210</v>
      </c>
      <c r="F259" s="198" t="s">
        <v>1211</v>
      </c>
      <c r="G259" s="199" t="s">
        <v>1212</v>
      </c>
      <c r="H259" s="200">
        <v>2</v>
      </c>
      <c r="I259" s="201"/>
      <c r="J259" s="202">
        <f>ROUND(I259*H259,2)</f>
        <v>0</v>
      </c>
      <c r="K259" s="198" t="s">
        <v>133</v>
      </c>
      <c r="L259" s="41"/>
      <c r="M259" s="203" t="s">
        <v>1</v>
      </c>
      <c r="N259" s="204" t="s">
        <v>43</v>
      </c>
      <c r="O259" s="73"/>
      <c r="P259" s="205">
        <f>O259*H259</f>
        <v>0</v>
      </c>
      <c r="Q259" s="205">
        <v>0.0003102</v>
      </c>
      <c r="R259" s="205">
        <f>Q259*H259</f>
        <v>0.0006204</v>
      </c>
      <c r="S259" s="205">
        <v>0</v>
      </c>
      <c r="T259" s="20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7" t="s">
        <v>127</v>
      </c>
      <c r="AT259" s="207" t="s">
        <v>129</v>
      </c>
      <c r="AU259" s="207" t="s">
        <v>88</v>
      </c>
      <c r="AY259" s="19" t="s">
        <v>128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9" t="s">
        <v>86</v>
      </c>
      <c r="BK259" s="208">
        <f>ROUND(I259*H259,2)</f>
        <v>0</v>
      </c>
      <c r="BL259" s="19" t="s">
        <v>127</v>
      </c>
      <c r="BM259" s="207" t="s">
        <v>1213</v>
      </c>
    </row>
    <row r="260" spans="2:51" s="12" customFormat="1" ht="10.2">
      <c r="B260" s="209"/>
      <c r="C260" s="210"/>
      <c r="D260" s="211" t="s">
        <v>136</v>
      </c>
      <c r="E260" s="212" t="s">
        <v>1</v>
      </c>
      <c r="F260" s="213" t="s">
        <v>1214</v>
      </c>
      <c r="G260" s="210"/>
      <c r="H260" s="214">
        <v>2</v>
      </c>
      <c r="I260" s="215"/>
      <c r="J260" s="210"/>
      <c r="K260" s="210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136</v>
      </c>
      <c r="AU260" s="220" t="s">
        <v>88</v>
      </c>
      <c r="AV260" s="12" t="s">
        <v>88</v>
      </c>
      <c r="AW260" s="12" t="s">
        <v>34</v>
      </c>
      <c r="AX260" s="12" t="s">
        <v>86</v>
      </c>
      <c r="AY260" s="220" t="s">
        <v>128</v>
      </c>
    </row>
    <row r="261" spans="1:65" s="2" customFormat="1" ht="16.5" customHeight="1">
      <c r="A261" s="36"/>
      <c r="B261" s="37"/>
      <c r="C261" s="196" t="s">
        <v>401</v>
      </c>
      <c r="D261" s="196" t="s">
        <v>129</v>
      </c>
      <c r="E261" s="197" t="s">
        <v>1215</v>
      </c>
      <c r="F261" s="198" t="s">
        <v>1216</v>
      </c>
      <c r="G261" s="199" t="s">
        <v>1212</v>
      </c>
      <c r="H261" s="200">
        <v>9</v>
      </c>
      <c r="I261" s="201"/>
      <c r="J261" s="202">
        <f>ROUND(I261*H261,2)</f>
        <v>0</v>
      </c>
      <c r="K261" s="198" t="s">
        <v>133</v>
      </c>
      <c r="L261" s="41"/>
      <c r="M261" s="203" t="s">
        <v>1</v>
      </c>
      <c r="N261" s="204" t="s">
        <v>43</v>
      </c>
      <c r="O261" s="73"/>
      <c r="P261" s="205">
        <f>O261*H261</f>
        <v>0</v>
      </c>
      <c r="Q261" s="205">
        <v>0.0003102</v>
      </c>
      <c r="R261" s="205">
        <f>Q261*H261</f>
        <v>0.0027918</v>
      </c>
      <c r="S261" s="205">
        <v>0</v>
      </c>
      <c r="T261" s="20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7" t="s">
        <v>127</v>
      </c>
      <c r="AT261" s="207" t="s">
        <v>129</v>
      </c>
      <c r="AU261" s="207" t="s">
        <v>88</v>
      </c>
      <c r="AY261" s="19" t="s">
        <v>128</v>
      </c>
      <c r="BE261" s="208">
        <f>IF(N261="základní",J261,0)</f>
        <v>0</v>
      </c>
      <c r="BF261" s="208">
        <f>IF(N261="snížená",J261,0)</f>
        <v>0</v>
      </c>
      <c r="BG261" s="208">
        <f>IF(N261="zákl. přenesená",J261,0)</f>
        <v>0</v>
      </c>
      <c r="BH261" s="208">
        <f>IF(N261="sníž. přenesená",J261,0)</f>
        <v>0</v>
      </c>
      <c r="BI261" s="208">
        <f>IF(N261="nulová",J261,0)</f>
        <v>0</v>
      </c>
      <c r="BJ261" s="19" t="s">
        <v>86</v>
      </c>
      <c r="BK261" s="208">
        <f>ROUND(I261*H261,2)</f>
        <v>0</v>
      </c>
      <c r="BL261" s="19" t="s">
        <v>127</v>
      </c>
      <c r="BM261" s="207" t="s">
        <v>1217</v>
      </c>
    </row>
    <row r="262" spans="2:51" s="12" customFormat="1" ht="10.2">
      <c r="B262" s="209"/>
      <c r="C262" s="210"/>
      <c r="D262" s="211" t="s">
        <v>136</v>
      </c>
      <c r="E262" s="212" t="s">
        <v>1</v>
      </c>
      <c r="F262" s="213" t="s">
        <v>1218</v>
      </c>
      <c r="G262" s="210"/>
      <c r="H262" s="214">
        <v>9</v>
      </c>
      <c r="I262" s="215"/>
      <c r="J262" s="210"/>
      <c r="K262" s="210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136</v>
      </c>
      <c r="AU262" s="220" t="s">
        <v>88</v>
      </c>
      <c r="AV262" s="12" t="s">
        <v>88</v>
      </c>
      <c r="AW262" s="12" t="s">
        <v>34</v>
      </c>
      <c r="AX262" s="12" t="s">
        <v>86</v>
      </c>
      <c r="AY262" s="220" t="s">
        <v>128</v>
      </c>
    </row>
    <row r="263" spans="1:65" s="2" customFormat="1" ht="21.75" customHeight="1">
      <c r="A263" s="36"/>
      <c r="B263" s="37"/>
      <c r="C263" s="196" t="s">
        <v>412</v>
      </c>
      <c r="D263" s="196" t="s">
        <v>129</v>
      </c>
      <c r="E263" s="197" t="s">
        <v>1219</v>
      </c>
      <c r="F263" s="198" t="s">
        <v>1220</v>
      </c>
      <c r="G263" s="199" t="s">
        <v>233</v>
      </c>
      <c r="H263" s="200">
        <v>1</v>
      </c>
      <c r="I263" s="201"/>
      <c r="J263" s="202">
        <f>ROUND(I263*H263,2)</f>
        <v>0</v>
      </c>
      <c r="K263" s="198" t="s">
        <v>133</v>
      </c>
      <c r="L263" s="41"/>
      <c r="M263" s="203" t="s">
        <v>1</v>
      </c>
      <c r="N263" s="204" t="s">
        <v>43</v>
      </c>
      <c r="O263" s="73"/>
      <c r="P263" s="205">
        <f>O263*H263</f>
        <v>0</v>
      </c>
      <c r="Q263" s="205">
        <v>1.72104</v>
      </c>
      <c r="R263" s="205">
        <f>Q263*H263</f>
        <v>1.72104</v>
      </c>
      <c r="S263" s="205">
        <v>0</v>
      </c>
      <c r="T263" s="206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7" t="s">
        <v>127</v>
      </c>
      <c r="AT263" s="207" t="s">
        <v>129</v>
      </c>
      <c r="AU263" s="207" t="s">
        <v>88</v>
      </c>
      <c r="AY263" s="19" t="s">
        <v>128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19" t="s">
        <v>86</v>
      </c>
      <c r="BK263" s="208">
        <f>ROUND(I263*H263,2)</f>
        <v>0</v>
      </c>
      <c r="BL263" s="19" t="s">
        <v>127</v>
      </c>
      <c r="BM263" s="207" t="s">
        <v>1221</v>
      </c>
    </row>
    <row r="264" spans="2:51" s="12" customFormat="1" ht="10.2">
      <c r="B264" s="209"/>
      <c r="C264" s="210"/>
      <c r="D264" s="211" t="s">
        <v>136</v>
      </c>
      <c r="E264" s="212" t="s">
        <v>1</v>
      </c>
      <c r="F264" s="213" t="s">
        <v>1222</v>
      </c>
      <c r="G264" s="210"/>
      <c r="H264" s="214">
        <v>1</v>
      </c>
      <c r="I264" s="215"/>
      <c r="J264" s="210"/>
      <c r="K264" s="210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136</v>
      </c>
      <c r="AU264" s="220" t="s">
        <v>88</v>
      </c>
      <c r="AV264" s="12" t="s">
        <v>88</v>
      </c>
      <c r="AW264" s="12" t="s">
        <v>34</v>
      </c>
      <c r="AX264" s="12" t="s">
        <v>86</v>
      </c>
      <c r="AY264" s="220" t="s">
        <v>128</v>
      </c>
    </row>
    <row r="265" spans="2:51" s="13" customFormat="1" ht="10.2">
      <c r="B265" s="221"/>
      <c r="C265" s="222"/>
      <c r="D265" s="211" t="s">
        <v>136</v>
      </c>
      <c r="E265" s="223" t="s">
        <v>1</v>
      </c>
      <c r="F265" s="224" t="s">
        <v>1223</v>
      </c>
      <c r="G265" s="222"/>
      <c r="H265" s="223" t="s">
        <v>1</v>
      </c>
      <c r="I265" s="225"/>
      <c r="J265" s="222"/>
      <c r="K265" s="222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136</v>
      </c>
      <c r="AU265" s="230" t="s">
        <v>88</v>
      </c>
      <c r="AV265" s="13" t="s">
        <v>86</v>
      </c>
      <c r="AW265" s="13" t="s">
        <v>34</v>
      </c>
      <c r="AX265" s="13" t="s">
        <v>78</v>
      </c>
      <c r="AY265" s="230" t="s">
        <v>128</v>
      </c>
    </row>
    <row r="266" spans="1:65" s="2" customFormat="1" ht="33" customHeight="1">
      <c r="A266" s="36"/>
      <c r="B266" s="37"/>
      <c r="C266" s="196" t="s">
        <v>417</v>
      </c>
      <c r="D266" s="196" t="s">
        <v>129</v>
      </c>
      <c r="E266" s="197" t="s">
        <v>1224</v>
      </c>
      <c r="F266" s="198" t="s">
        <v>1225</v>
      </c>
      <c r="G266" s="199" t="s">
        <v>233</v>
      </c>
      <c r="H266" s="200">
        <v>1</v>
      </c>
      <c r="I266" s="201"/>
      <c r="J266" s="202">
        <f>ROUND(I266*H266,2)</f>
        <v>0</v>
      </c>
      <c r="K266" s="198" t="s">
        <v>133</v>
      </c>
      <c r="L266" s="41"/>
      <c r="M266" s="203" t="s">
        <v>1</v>
      </c>
      <c r="N266" s="204" t="s">
        <v>43</v>
      </c>
      <c r="O266" s="73"/>
      <c r="P266" s="205">
        <f>O266*H266</f>
        <v>0</v>
      </c>
      <c r="Q266" s="205">
        <v>4.82071</v>
      </c>
      <c r="R266" s="205">
        <f>Q266*H266</f>
        <v>4.82071</v>
      </c>
      <c r="S266" s="205">
        <v>0</v>
      </c>
      <c r="T266" s="206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7" t="s">
        <v>127</v>
      </c>
      <c r="AT266" s="207" t="s">
        <v>129</v>
      </c>
      <c r="AU266" s="207" t="s">
        <v>88</v>
      </c>
      <c r="AY266" s="19" t="s">
        <v>128</v>
      </c>
      <c r="BE266" s="208">
        <f>IF(N266="základní",J266,0)</f>
        <v>0</v>
      </c>
      <c r="BF266" s="208">
        <f>IF(N266="snížená",J266,0)</f>
        <v>0</v>
      </c>
      <c r="BG266" s="208">
        <f>IF(N266="zákl. přenesená",J266,0)</f>
        <v>0</v>
      </c>
      <c r="BH266" s="208">
        <f>IF(N266="sníž. přenesená",J266,0)</f>
        <v>0</v>
      </c>
      <c r="BI266" s="208">
        <f>IF(N266="nulová",J266,0)</f>
        <v>0</v>
      </c>
      <c r="BJ266" s="19" t="s">
        <v>86</v>
      </c>
      <c r="BK266" s="208">
        <f>ROUND(I266*H266,2)</f>
        <v>0</v>
      </c>
      <c r="BL266" s="19" t="s">
        <v>127</v>
      </c>
      <c r="BM266" s="207" t="s">
        <v>1226</v>
      </c>
    </row>
    <row r="267" spans="2:51" s="12" customFormat="1" ht="10.2">
      <c r="B267" s="209"/>
      <c r="C267" s="210"/>
      <c r="D267" s="211" t="s">
        <v>136</v>
      </c>
      <c r="E267" s="212" t="s">
        <v>1</v>
      </c>
      <c r="F267" s="213" t="s">
        <v>1227</v>
      </c>
      <c r="G267" s="210"/>
      <c r="H267" s="214">
        <v>1</v>
      </c>
      <c r="I267" s="215"/>
      <c r="J267" s="210"/>
      <c r="K267" s="210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136</v>
      </c>
      <c r="AU267" s="220" t="s">
        <v>88</v>
      </c>
      <c r="AV267" s="12" t="s">
        <v>88</v>
      </c>
      <c r="AW267" s="12" t="s">
        <v>34</v>
      </c>
      <c r="AX267" s="12" t="s">
        <v>86</v>
      </c>
      <c r="AY267" s="220" t="s">
        <v>128</v>
      </c>
    </row>
    <row r="268" spans="2:51" s="13" customFormat="1" ht="10.2">
      <c r="B268" s="221"/>
      <c r="C268" s="222"/>
      <c r="D268" s="211" t="s">
        <v>136</v>
      </c>
      <c r="E268" s="223" t="s">
        <v>1</v>
      </c>
      <c r="F268" s="224" t="s">
        <v>1223</v>
      </c>
      <c r="G268" s="222"/>
      <c r="H268" s="223" t="s">
        <v>1</v>
      </c>
      <c r="I268" s="225"/>
      <c r="J268" s="222"/>
      <c r="K268" s="222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136</v>
      </c>
      <c r="AU268" s="230" t="s">
        <v>88</v>
      </c>
      <c r="AV268" s="13" t="s">
        <v>86</v>
      </c>
      <c r="AW268" s="13" t="s">
        <v>34</v>
      </c>
      <c r="AX268" s="13" t="s">
        <v>78</v>
      </c>
      <c r="AY268" s="230" t="s">
        <v>128</v>
      </c>
    </row>
    <row r="269" spans="2:51" s="13" customFormat="1" ht="10.2">
      <c r="B269" s="221"/>
      <c r="C269" s="222"/>
      <c r="D269" s="211" t="s">
        <v>136</v>
      </c>
      <c r="E269" s="223" t="s">
        <v>1</v>
      </c>
      <c r="F269" s="224" t="s">
        <v>1228</v>
      </c>
      <c r="G269" s="222"/>
      <c r="H269" s="223" t="s">
        <v>1</v>
      </c>
      <c r="I269" s="225"/>
      <c r="J269" s="222"/>
      <c r="K269" s="222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136</v>
      </c>
      <c r="AU269" s="230" t="s">
        <v>88</v>
      </c>
      <c r="AV269" s="13" t="s">
        <v>86</v>
      </c>
      <c r="AW269" s="13" t="s">
        <v>34</v>
      </c>
      <c r="AX269" s="13" t="s">
        <v>78</v>
      </c>
      <c r="AY269" s="230" t="s">
        <v>128</v>
      </c>
    </row>
    <row r="270" spans="1:65" s="2" customFormat="1" ht="21.75" customHeight="1">
      <c r="A270" s="36"/>
      <c r="B270" s="37"/>
      <c r="C270" s="196" t="s">
        <v>424</v>
      </c>
      <c r="D270" s="196" t="s">
        <v>129</v>
      </c>
      <c r="E270" s="197" t="s">
        <v>1229</v>
      </c>
      <c r="F270" s="198" t="s">
        <v>1230</v>
      </c>
      <c r="G270" s="199" t="s">
        <v>233</v>
      </c>
      <c r="H270" s="200">
        <v>10</v>
      </c>
      <c r="I270" s="201"/>
      <c r="J270" s="202">
        <f>ROUND(I270*H270,2)</f>
        <v>0</v>
      </c>
      <c r="K270" s="198" t="s">
        <v>133</v>
      </c>
      <c r="L270" s="41"/>
      <c r="M270" s="203" t="s">
        <v>1</v>
      </c>
      <c r="N270" s="204" t="s">
        <v>43</v>
      </c>
      <c r="O270" s="73"/>
      <c r="P270" s="205">
        <f>O270*H270</f>
        <v>0</v>
      </c>
      <c r="Q270" s="205">
        <v>2.116764944</v>
      </c>
      <c r="R270" s="205">
        <f>Q270*H270</f>
        <v>21.167649439999998</v>
      </c>
      <c r="S270" s="205">
        <v>0</v>
      </c>
      <c r="T270" s="206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7" t="s">
        <v>127</v>
      </c>
      <c r="AT270" s="207" t="s">
        <v>129</v>
      </c>
      <c r="AU270" s="207" t="s">
        <v>88</v>
      </c>
      <c r="AY270" s="19" t="s">
        <v>128</v>
      </c>
      <c r="BE270" s="208">
        <f>IF(N270="základní",J270,0)</f>
        <v>0</v>
      </c>
      <c r="BF270" s="208">
        <f>IF(N270="snížená",J270,0)</f>
        <v>0</v>
      </c>
      <c r="BG270" s="208">
        <f>IF(N270="zákl. přenesená",J270,0)</f>
        <v>0</v>
      </c>
      <c r="BH270" s="208">
        <f>IF(N270="sníž. přenesená",J270,0)</f>
        <v>0</v>
      </c>
      <c r="BI270" s="208">
        <f>IF(N270="nulová",J270,0)</f>
        <v>0</v>
      </c>
      <c r="BJ270" s="19" t="s">
        <v>86</v>
      </c>
      <c r="BK270" s="208">
        <f>ROUND(I270*H270,2)</f>
        <v>0</v>
      </c>
      <c r="BL270" s="19" t="s">
        <v>127</v>
      </c>
      <c r="BM270" s="207" t="s">
        <v>1231</v>
      </c>
    </row>
    <row r="271" spans="2:51" s="12" customFormat="1" ht="10.2">
      <c r="B271" s="209"/>
      <c r="C271" s="210"/>
      <c r="D271" s="211" t="s">
        <v>136</v>
      </c>
      <c r="E271" s="212" t="s">
        <v>1</v>
      </c>
      <c r="F271" s="213" t="s">
        <v>1232</v>
      </c>
      <c r="G271" s="210"/>
      <c r="H271" s="214">
        <v>10</v>
      </c>
      <c r="I271" s="215"/>
      <c r="J271" s="210"/>
      <c r="K271" s="210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136</v>
      </c>
      <c r="AU271" s="220" t="s">
        <v>88</v>
      </c>
      <c r="AV271" s="12" t="s">
        <v>88</v>
      </c>
      <c r="AW271" s="12" t="s">
        <v>34</v>
      </c>
      <c r="AX271" s="12" t="s">
        <v>86</v>
      </c>
      <c r="AY271" s="220" t="s">
        <v>128</v>
      </c>
    </row>
    <row r="272" spans="1:65" s="2" customFormat="1" ht="16.5" customHeight="1">
      <c r="A272" s="36"/>
      <c r="B272" s="37"/>
      <c r="C272" s="254" t="s">
        <v>429</v>
      </c>
      <c r="D272" s="254" t="s">
        <v>447</v>
      </c>
      <c r="E272" s="255" t="s">
        <v>1233</v>
      </c>
      <c r="F272" s="256" t="s">
        <v>1234</v>
      </c>
      <c r="G272" s="257" t="s">
        <v>233</v>
      </c>
      <c r="H272" s="258">
        <v>1</v>
      </c>
      <c r="I272" s="259"/>
      <c r="J272" s="260">
        <f>ROUND(I272*H272,2)</f>
        <v>0</v>
      </c>
      <c r="K272" s="256" t="s">
        <v>1</v>
      </c>
      <c r="L272" s="261"/>
      <c r="M272" s="262" t="s">
        <v>1</v>
      </c>
      <c r="N272" s="263" t="s">
        <v>43</v>
      </c>
      <c r="O272" s="73"/>
      <c r="P272" s="205">
        <f>O272*H272</f>
        <v>0</v>
      </c>
      <c r="Q272" s="205">
        <v>1.614</v>
      </c>
      <c r="R272" s="205">
        <f>Q272*H272</f>
        <v>1.614</v>
      </c>
      <c r="S272" s="205">
        <v>0</v>
      </c>
      <c r="T272" s="206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7" t="s">
        <v>175</v>
      </c>
      <c r="AT272" s="207" t="s">
        <v>447</v>
      </c>
      <c r="AU272" s="207" t="s">
        <v>88</v>
      </c>
      <c r="AY272" s="19" t="s">
        <v>128</v>
      </c>
      <c r="BE272" s="208">
        <f>IF(N272="základní",J272,0)</f>
        <v>0</v>
      </c>
      <c r="BF272" s="208">
        <f>IF(N272="snížená",J272,0)</f>
        <v>0</v>
      </c>
      <c r="BG272" s="208">
        <f>IF(N272="zákl. přenesená",J272,0)</f>
        <v>0</v>
      </c>
      <c r="BH272" s="208">
        <f>IF(N272="sníž. přenesená",J272,0)</f>
        <v>0</v>
      </c>
      <c r="BI272" s="208">
        <f>IF(N272="nulová",J272,0)</f>
        <v>0</v>
      </c>
      <c r="BJ272" s="19" t="s">
        <v>86</v>
      </c>
      <c r="BK272" s="208">
        <f>ROUND(I272*H272,2)</f>
        <v>0</v>
      </c>
      <c r="BL272" s="19" t="s">
        <v>127</v>
      </c>
      <c r="BM272" s="207" t="s">
        <v>1235</v>
      </c>
    </row>
    <row r="273" spans="2:51" s="13" customFormat="1" ht="10.2">
      <c r="B273" s="221"/>
      <c r="C273" s="222"/>
      <c r="D273" s="211" t="s">
        <v>136</v>
      </c>
      <c r="E273" s="223" t="s">
        <v>1</v>
      </c>
      <c r="F273" s="224" t="s">
        <v>1236</v>
      </c>
      <c r="G273" s="222"/>
      <c r="H273" s="223" t="s">
        <v>1</v>
      </c>
      <c r="I273" s="225"/>
      <c r="J273" s="222"/>
      <c r="K273" s="222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136</v>
      </c>
      <c r="AU273" s="230" t="s">
        <v>88</v>
      </c>
      <c r="AV273" s="13" t="s">
        <v>86</v>
      </c>
      <c r="AW273" s="13" t="s">
        <v>34</v>
      </c>
      <c r="AX273" s="13" t="s">
        <v>78</v>
      </c>
      <c r="AY273" s="230" t="s">
        <v>128</v>
      </c>
    </row>
    <row r="274" spans="2:51" s="12" customFormat="1" ht="10.2">
      <c r="B274" s="209"/>
      <c r="C274" s="210"/>
      <c r="D274" s="211" t="s">
        <v>136</v>
      </c>
      <c r="E274" s="212" t="s">
        <v>1</v>
      </c>
      <c r="F274" s="213" t="s">
        <v>1237</v>
      </c>
      <c r="G274" s="210"/>
      <c r="H274" s="214">
        <v>1</v>
      </c>
      <c r="I274" s="215"/>
      <c r="J274" s="210"/>
      <c r="K274" s="210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136</v>
      </c>
      <c r="AU274" s="220" t="s">
        <v>88</v>
      </c>
      <c r="AV274" s="12" t="s">
        <v>88</v>
      </c>
      <c r="AW274" s="12" t="s">
        <v>34</v>
      </c>
      <c r="AX274" s="12" t="s">
        <v>86</v>
      </c>
      <c r="AY274" s="220" t="s">
        <v>128</v>
      </c>
    </row>
    <row r="275" spans="1:65" s="2" customFormat="1" ht="16.5" customHeight="1">
      <c r="A275" s="36"/>
      <c r="B275" s="37"/>
      <c r="C275" s="254" t="s">
        <v>435</v>
      </c>
      <c r="D275" s="254" t="s">
        <v>447</v>
      </c>
      <c r="E275" s="255" t="s">
        <v>1238</v>
      </c>
      <c r="F275" s="256" t="s">
        <v>1239</v>
      </c>
      <c r="G275" s="257" t="s">
        <v>233</v>
      </c>
      <c r="H275" s="258">
        <v>9</v>
      </c>
      <c r="I275" s="259"/>
      <c r="J275" s="260">
        <f>ROUND(I275*H275,2)</f>
        <v>0</v>
      </c>
      <c r="K275" s="256" t="s">
        <v>133</v>
      </c>
      <c r="L275" s="261"/>
      <c r="M275" s="262" t="s">
        <v>1</v>
      </c>
      <c r="N275" s="263" t="s">
        <v>43</v>
      </c>
      <c r="O275" s="73"/>
      <c r="P275" s="205">
        <f>O275*H275</f>
        <v>0</v>
      </c>
      <c r="Q275" s="205">
        <v>1.614</v>
      </c>
      <c r="R275" s="205">
        <f>Q275*H275</f>
        <v>14.526000000000002</v>
      </c>
      <c r="S275" s="205">
        <v>0</v>
      </c>
      <c r="T275" s="206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7" t="s">
        <v>175</v>
      </c>
      <c r="AT275" s="207" t="s">
        <v>447</v>
      </c>
      <c r="AU275" s="207" t="s">
        <v>88</v>
      </c>
      <c r="AY275" s="19" t="s">
        <v>128</v>
      </c>
      <c r="BE275" s="208">
        <f>IF(N275="základní",J275,0)</f>
        <v>0</v>
      </c>
      <c r="BF275" s="208">
        <f>IF(N275="snížená",J275,0)</f>
        <v>0</v>
      </c>
      <c r="BG275" s="208">
        <f>IF(N275="zákl. přenesená",J275,0)</f>
        <v>0</v>
      </c>
      <c r="BH275" s="208">
        <f>IF(N275="sníž. přenesená",J275,0)</f>
        <v>0</v>
      </c>
      <c r="BI275" s="208">
        <f>IF(N275="nulová",J275,0)</f>
        <v>0</v>
      </c>
      <c r="BJ275" s="19" t="s">
        <v>86</v>
      </c>
      <c r="BK275" s="208">
        <f>ROUND(I275*H275,2)</f>
        <v>0</v>
      </c>
      <c r="BL275" s="19" t="s">
        <v>127</v>
      </c>
      <c r="BM275" s="207" t="s">
        <v>1240</v>
      </c>
    </row>
    <row r="276" spans="2:51" s="13" customFormat="1" ht="10.2">
      <c r="B276" s="221"/>
      <c r="C276" s="222"/>
      <c r="D276" s="211" t="s">
        <v>136</v>
      </c>
      <c r="E276" s="223" t="s">
        <v>1</v>
      </c>
      <c r="F276" s="224" t="s">
        <v>1236</v>
      </c>
      <c r="G276" s="222"/>
      <c r="H276" s="223" t="s">
        <v>1</v>
      </c>
      <c r="I276" s="225"/>
      <c r="J276" s="222"/>
      <c r="K276" s="222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136</v>
      </c>
      <c r="AU276" s="230" t="s">
        <v>88</v>
      </c>
      <c r="AV276" s="13" t="s">
        <v>86</v>
      </c>
      <c r="AW276" s="13" t="s">
        <v>34</v>
      </c>
      <c r="AX276" s="13" t="s">
        <v>78</v>
      </c>
      <c r="AY276" s="230" t="s">
        <v>128</v>
      </c>
    </row>
    <row r="277" spans="2:51" s="12" customFormat="1" ht="10.2">
      <c r="B277" s="209"/>
      <c r="C277" s="210"/>
      <c r="D277" s="211" t="s">
        <v>136</v>
      </c>
      <c r="E277" s="212" t="s">
        <v>1</v>
      </c>
      <c r="F277" s="213" t="s">
        <v>1241</v>
      </c>
      <c r="G277" s="210"/>
      <c r="H277" s="214">
        <v>9</v>
      </c>
      <c r="I277" s="215"/>
      <c r="J277" s="210"/>
      <c r="K277" s="210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136</v>
      </c>
      <c r="AU277" s="220" t="s">
        <v>88</v>
      </c>
      <c r="AV277" s="12" t="s">
        <v>88</v>
      </c>
      <c r="AW277" s="12" t="s">
        <v>34</v>
      </c>
      <c r="AX277" s="12" t="s">
        <v>86</v>
      </c>
      <c r="AY277" s="220" t="s">
        <v>128</v>
      </c>
    </row>
    <row r="278" spans="1:65" s="2" customFormat="1" ht="16.5" customHeight="1">
      <c r="A278" s="36"/>
      <c r="B278" s="37"/>
      <c r="C278" s="254" t="s">
        <v>440</v>
      </c>
      <c r="D278" s="254" t="s">
        <v>447</v>
      </c>
      <c r="E278" s="255" t="s">
        <v>1242</v>
      </c>
      <c r="F278" s="256" t="s">
        <v>1243</v>
      </c>
      <c r="G278" s="257" t="s">
        <v>233</v>
      </c>
      <c r="H278" s="258">
        <v>8</v>
      </c>
      <c r="I278" s="259"/>
      <c r="J278" s="260">
        <f>ROUND(I278*H278,2)</f>
        <v>0</v>
      </c>
      <c r="K278" s="256" t="s">
        <v>133</v>
      </c>
      <c r="L278" s="261"/>
      <c r="M278" s="262" t="s">
        <v>1</v>
      </c>
      <c r="N278" s="263" t="s">
        <v>43</v>
      </c>
      <c r="O278" s="73"/>
      <c r="P278" s="205">
        <f>O278*H278</f>
        <v>0</v>
      </c>
      <c r="Q278" s="205">
        <v>0.262</v>
      </c>
      <c r="R278" s="205">
        <f>Q278*H278</f>
        <v>2.096</v>
      </c>
      <c r="S278" s="205">
        <v>0</v>
      </c>
      <c r="T278" s="206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7" t="s">
        <v>175</v>
      </c>
      <c r="AT278" s="207" t="s">
        <v>447</v>
      </c>
      <c r="AU278" s="207" t="s">
        <v>88</v>
      </c>
      <c r="AY278" s="19" t="s">
        <v>128</v>
      </c>
      <c r="BE278" s="208">
        <f>IF(N278="základní",J278,0)</f>
        <v>0</v>
      </c>
      <c r="BF278" s="208">
        <f>IF(N278="snížená",J278,0)</f>
        <v>0</v>
      </c>
      <c r="BG278" s="208">
        <f>IF(N278="zákl. přenesená",J278,0)</f>
        <v>0</v>
      </c>
      <c r="BH278" s="208">
        <f>IF(N278="sníž. přenesená",J278,0)</f>
        <v>0</v>
      </c>
      <c r="BI278" s="208">
        <f>IF(N278="nulová",J278,0)</f>
        <v>0</v>
      </c>
      <c r="BJ278" s="19" t="s">
        <v>86</v>
      </c>
      <c r="BK278" s="208">
        <f>ROUND(I278*H278,2)</f>
        <v>0</v>
      </c>
      <c r="BL278" s="19" t="s">
        <v>127</v>
      </c>
      <c r="BM278" s="207" t="s">
        <v>1244</v>
      </c>
    </row>
    <row r="279" spans="2:51" s="12" customFormat="1" ht="10.2">
      <c r="B279" s="209"/>
      <c r="C279" s="210"/>
      <c r="D279" s="211" t="s">
        <v>136</v>
      </c>
      <c r="E279" s="212" t="s">
        <v>1</v>
      </c>
      <c r="F279" s="213" t="s">
        <v>1245</v>
      </c>
      <c r="G279" s="210"/>
      <c r="H279" s="214">
        <v>8</v>
      </c>
      <c r="I279" s="215"/>
      <c r="J279" s="210"/>
      <c r="K279" s="210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136</v>
      </c>
      <c r="AU279" s="220" t="s">
        <v>88</v>
      </c>
      <c r="AV279" s="12" t="s">
        <v>88</v>
      </c>
      <c r="AW279" s="12" t="s">
        <v>34</v>
      </c>
      <c r="AX279" s="12" t="s">
        <v>86</v>
      </c>
      <c r="AY279" s="220" t="s">
        <v>128</v>
      </c>
    </row>
    <row r="280" spans="1:65" s="2" customFormat="1" ht="16.5" customHeight="1">
      <c r="A280" s="36"/>
      <c r="B280" s="37"/>
      <c r="C280" s="254" t="s">
        <v>446</v>
      </c>
      <c r="D280" s="254" t="s">
        <v>447</v>
      </c>
      <c r="E280" s="255" t="s">
        <v>1246</v>
      </c>
      <c r="F280" s="256" t="s">
        <v>1247</v>
      </c>
      <c r="G280" s="257" t="s">
        <v>233</v>
      </c>
      <c r="H280" s="258">
        <v>7</v>
      </c>
      <c r="I280" s="259"/>
      <c r="J280" s="260">
        <f>ROUND(I280*H280,2)</f>
        <v>0</v>
      </c>
      <c r="K280" s="256" t="s">
        <v>133</v>
      </c>
      <c r="L280" s="261"/>
      <c r="M280" s="262" t="s">
        <v>1</v>
      </c>
      <c r="N280" s="263" t="s">
        <v>43</v>
      </c>
      <c r="O280" s="73"/>
      <c r="P280" s="205">
        <f>O280*H280</f>
        <v>0</v>
      </c>
      <c r="Q280" s="205">
        <v>0.526</v>
      </c>
      <c r="R280" s="205">
        <f>Q280*H280</f>
        <v>3.6820000000000004</v>
      </c>
      <c r="S280" s="205">
        <v>0</v>
      </c>
      <c r="T280" s="206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7" t="s">
        <v>175</v>
      </c>
      <c r="AT280" s="207" t="s">
        <v>447</v>
      </c>
      <c r="AU280" s="207" t="s">
        <v>88</v>
      </c>
      <c r="AY280" s="19" t="s">
        <v>128</v>
      </c>
      <c r="BE280" s="208">
        <f>IF(N280="základní",J280,0)</f>
        <v>0</v>
      </c>
      <c r="BF280" s="208">
        <f>IF(N280="snížená",J280,0)</f>
        <v>0</v>
      </c>
      <c r="BG280" s="208">
        <f>IF(N280="zákl. přenesená",J280,0)</f>
        <v>0</v>
      </c>
      <c r="BH280" s="208">
        <f>IF(N280="sníž. přenesená",J280,0)</f>
        <v>0</v>
      </c>
      <c r="BI280" s="208">
        <f>IF(N280="nulová",J280,0)</f>
        <v>0</v>
      </c>
      <c r="BJ280" s="19" t="s">
        <v>86</v>
      </c>
      <c r="BK280" s="208">
        <f>ROUND(I280*H280,2)</f>
        <v>0</v>
      </c>
      <c r="BL280" s="19" t="s">
        <v>127</v>
      </c>
      <c r="BM280" s="207" t="s">
        <v>1248</v>
      </c>
    </row>
    <row r="281" spans="2:51" s="12" customFormat="1" ht="10.2">
      <c r="B281" s="209"/>
      <c r="C281" s="210"/>
      <c r="D281" s="211" t="s">
        <v>136</v>
      </c>
      <c r="E281" s="212" t="s">
        <v>1</v>
      </c>
      <c r="F281" s="213" t="s">
        <v>1249</v>
      </c>
      <c r="G281" s="210"/>
      <c r="H281" s="214">
        <v>7</v>
      </c>
      <c r="I281" s="215"/>
      <c r="J281" s="210"/>
      <c r="K281" s="210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136</v>
      </c>
      <c r="AU281" s="220" t="s">
        <v>88</v>
      </c>
      <c r="AV281" s="12" t="s">
        <v>88</v>
      </c>
      <c r="AW281" s="12" t="s">
        <v>34</v>
      </c>
      <c r="AX281" s="12" t="s">
        <v>86</v>
      </c>
      <c r="AY281" s="220" t="s">
        <v>128</v>
      </c>
    </row>
    <row r="282" spans="1:65" s="2" customFormat="1" ht="16.5" customHeight="1">
      <c r="A282" s="36"/>
      <c r="B282" s="37"/>
      <c r="C282" s="254" t="s">
        <v>455</v>
      </c>
      <c r="D282" s="254" t="s">
        <v>447</v>
      </c>
      <c r="E282" s="255" t="s">
        <v>1250</v>
      </c>
      <c r="F282" s="256" t="s">
        <v>1251</v>
      </c>
      <c r="G282" s="257" t="s">
        <v>233</v>
      </c>
      <c r="H282" s="258">
        <v>5</v>
      </c>
      <c r="I282" s="259"/>
      <c r="J282" s="260">
        <f>ROUND(I282*H282,2)</f>
        <v>0</v>
      </c>
      <c r="K282" s="256" t="s">
        <v>133</v>
      </c>
      <c r="L282" s="261"/>
      <c r="M282" s="262" t="s">
        <v>1</v>
      </c>
      <c r="N282" s="263" t="s">
        <v>43</v>
      </c>
      <c r="O282" s="73"/>
      <c r="P282" s="205">
        <f>O282*H282</f>
        <v>0</v>
      </c>
      <c r="Q282" s="205">
        <v>1.054</v>
      </c>
      <c r="R282" s="205">
        <f>Q282*H282</f>
        <v>5.2700000000000005</v>
      </c>
      <c r="S282" s="205">
        <v>0</v>
      </c>
      <c r="T282" s="206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7" t="s">
        <v>175</v>
      </c>
      <c r="AT282" s="207" t="s">
        <v>447</v>
      </c>
      <c r="AU282" s="207" t="s">
        <v>88</v>
      </c>
      <c r="AY282" s="19" t="s">
        <v>128</v>
      </c>
      <c r="BE282" s="208">
        <f>IF(N282="základní",J282,0)</f>
        <v>0</v>
      </c>
      <c r="BF282" s="208">
        <f>IF(N282="snížená",J282,0)</f>
        <v>0</v>
      </c>
      <c r="BG282" s="208">
        <f>IF(N282="zákl. přenesená",J282,0)</f>
        <v>0</v>
      </c>
      <c r="BH282" s="208">
        <f>IF(N282="sníž. přenesená",J282,0)</f>
        <v>0</v>
      </c>
      <c r="BI282" s="208">
        <f>IF(N282="nulová",J282,0)</f>
        <v>0</v>
      </c>
      <c r="BJ282" s="19" t="s">
        <v>86</v>
      </c>
      <c r="BK282" s="208">
        <f>ROUND(I282*H282,2)</f>
        <v>0</v>
      </c>
      <c r="BL282" s="19" t="s">
        <v>127</v>
      </c>
      <c r="BM282" s="207" t="s">
        <v>1252</v>
      </c>
    </row>
    <row r="283" spans="2:51" s="12" customFormat="1" ht="10.2">
      <c r="B283" s="209"/>
      <c r="C283" s="210"/>
      <c r="D283" s="211" t="s">
        <v>136</v>
      </c>
      <c r="E283" s="212" t="s">
        <v>1</v>
      </c>
      <c r="F283" s="213" t="s">
        <v>1253</v>
      </c>
      <c r="G283" s="210"/>
      <c r="H283" s="214">
        <v>5</v>
      </c>
      <c r="I283" s="215"/>
      <c r="J283" s="210"/>
      <c r="K283" s="210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136</v>
      </c>
      <c r="AU283" s="220" t="s">
        <v>88</v>
      </c>
      <c r="AV283" s="12" t="s">
        <v>88</v>
      </c>
      <c r="AW283" s="12" t="s">
        <v>34</v>
      </c>
      <c r="AX283" s="12" t="s">
        <v>86</v>
      </c>
      <c r="AY283" s="220" t="s">
        <v>128</v>
      </c>
    </row>
    <row r="284" spans="1:65" s="2" customFormat="1" ht="16.5" customHeight="1">
      <c r="A284" s="36"/>
      <c r="B284" s="37"/>
      <c r="C284" s="254" t="s">
        <v>467</v>
      </c>
      <c r="D284" s="254" t="s">
        <v>447</v>
      </c>
      <c r="E284" s="255" t="s">
        <v>1254</v>
      </c>
      <c r="F284" s="256" t="s">
        <v>1255</v>
      </c>
      <c r="G284" s="257" t="s">
        <v>233</v>
      </c>
      <c r="H284" s="258">
        <v>12</v>
      </c>
      <c r="I284" s="259"/>
      <c r="J284" s="260">
        <f>ROUND(I284*H284,2)</f>
        <v>0</v>
      </c>
      <c r="K284" s="256" t="s">
        <v>133</v>
      </c>
      <c r="L284" s="261"/>
      <c r="M284" s="262" t="s">
        <v>1</v>
      </c>
      <c r="N284" s="263" t="s">
        <v>43</v>
      </c>
      <c r="O284" s="73"/>
      <c r="P284" s="205">
        <f>O284*H284</f>
        <v>0</v>
      </c>
      <c r="Q284" s="205">
        <v>0.57</v>
      </c>
      <c r="R284" s="205">
        <f>Q284*H284</f>
        <v>6.84</v>
      </c>
      <c r="S284" s="205">
        <v>0</v>
      </c>
      <c r="T284" s="206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7" t="s">
        <v>175</v>
      </c>
      <c r="AT284" s="207" t="s">
        <v>447</v>
      </c>
      <c r="AU284" s="207" t="s">
        <v>88</v>
      </c>
      <c r="AY284" s="19" t="s">
        <v>128</v>
      </c>
      <c r="BE284" s="208">
        <f>IF(N284="základní",J284,0)</f>
        <v>0</v>
      </c>
      <c r="BF284" s="208">
        <f>IF(N284="snížená",J284,0)</f>
        <v>0</v>
      </c>
      <c r="BG284" s="208">
        <f>IF(N284="zákl. přenesená",J284,0)</f>
        <v>0</v>
      </c>
      <c r="BH284" s="208">
        <f>IF(N284="sníž. přenesená",J284,0)</f>
        <v>0</v>
      </c>
      <c r="BI284" s="208">
        <f>IF(N284="nulová",J284,0)</f>
        <v>0</v>
      </c>
      <c r="BJ284" s="19" t="s">
        <v>86</v>
      </c>
      <c r="BK284" s="208">
        <f>ROUND(I284*H284,2)</f>
        <v>0</v>
      </c>
      <c r="BL284" s="19" t="s">
        <v>127</v>
      </c>
      <c r="BM284" s="207" t="s">
        <v>1256</v>
      </c>
    </row>
    <row r="285" spans="2:51" s="12" customFormat="1" ht="10.2">
      <c r="B285" s="209"/>
      <c r="C285" s="210"/>
      <c r="D285" s="211" t="s">
        <v>136</v>
      </c>
      <c r="E285" s="212" t="s">
        <v>1</v>
      </c>
      <c r="F285" s="213" t="s">
        <v>1257</v>
      </c>
      <c r="G285" s="210"/>
      <c r="H285" s="214">
        <v>12</v>
      </c>
      <c r="I285" s="215"/>
      <c r="J285" s="210"/>
      <c r="K285" s="210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136</v>
      </c>
      <c r="AU285" s="220" t="s">
        <v>88</v>
      </c>
      <c r="AV285" s="12" t="s">
        <v>88</v>
      </c>
      <c r="AW285" s="12" t="s">
        <v>34</v>
      </c>
      <c r="AX285" s="12" t="s">
        <v>86</v>
      </c>
      <c r="AY285" s="220" t="s">
        <v>128</v>
      </c>
    </row>
    <row r="286" spans="1:65" s="2" customFormat="1" ht="16.5" customHeight="1">
      <c r="A286" s="36"/>
      <c r="B286" s="37"/>
      <c r="C286" s="196" t="s">
        <v>480</v>
      </c>
      <c r="D286" s="196" t="s">
        <v>129</v>
      </c>
      <c r="E286" s="197" t="s">
        <v>1258</v>
      </c>
      <c r="F286" s="198" t="s">
        <v>1259</v>
      </c>
      <c r="G286" s="199" t="s">
        <v>233</v>
      </c>
      <c r="H286" s="200">
        <v>6</v>
      </c>
      <c r="I286" s="201"/>
      <c r="J286" s="202">
        <f>ROUND(I286*H286,2)</f>
        <v>0</v>
      </c>
      <c r="K286" s="198" t="s">
        <v>133</v>
      </c>
      <c r="L286" s="41"/>
      <c r="M286" s="203" t="s">
        <v>1</v>
      </c>
      <c r="N286" s="204" t="s">
        <v>43</v>
      </c>
      <c r="O286" s="73"/>
      <c r="P286" s="205">
        <f>O286*H286</f>
        <v>0</v>
      </c>
      <c r="Q286" s="205">
        <v>0.035728</v>
      </c>
      <c r="R286" s="205">
        <f>Q286*H286</f>
        <v>0.214368</v>
      </c>
      <c r="S286" s="205">
        <v>0</v>
      </c>
      <c r="T286" s="206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7" t="s">
        <v>127</v>
      </c>
      <c r="AT286" s="207" t="s">
        <v>129</v>
      </c>
      <c r="AU286" s="207" t="s">
        <v>88</v>
      </c>
      <c r="AY286" s="19" t="s">
        <v>128</v>
      </c>
      <c r="BE286" s="208">
        <f>IF(N286="základní",J286,0)</f>
        <v>0</v>
      </c>
      <c r="BF286" s="208">
        <f>IF(N286="snížená",J286,0)</f>
        <v>0</v>
      </c>
      <c r="BG286" s="208">
        <f>IF(N286="zákl. přenesená",J286,0)</f>
        <v>0</v>
      </c>
      <c r="BH286" s="208">
        <f>IF(N286="sníž. přenesená",J286,0)</f>
        <v>0</v>
      </c>
      <c r="BI286" s="208">
        <f>IF(N286="nulová",J286,0)</f>
        <v>0</v>
      </c>
      <c r="BJ286" s="19" t="s">
        <v>86</v>
      </c>
      <c r="BK286" s="208">
        <f>ROUND(I286*H286,2)</f>
        <v>0</v>
      </c>
      <c r="BL286" s="19" t="s">
        <v>127</v>
      </c>
      <c r="BM286" s="207" t="s">
        <v>1260</v>
      </c>
    </row>
    <row r="287" spans="2:51" s="12" customFormat="1" ht="10.2">
      <c r="B287" s="209"/>
      <c r="C287" s="210"/>
      <c r="D287" s="211" t="s">
        <v>136</v>
      </c>
      <c r="E287" s="212" t="s">
        <v>1</v>
      </c>
      <c r="F287" s="213" t="s">
        <v>1261</v>
      </c>
      <c r="G287" s="210"/>
      <c r="H287" s="214">
        <v>6</v>
      </c>
      <c r="I287" s="215"/>
      <c r="J287" s="210"/>
      <c r="K287" s="210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136</v>
      </c>
      <c r="AU287" s="220" t="s">
        <v>88</v>
      </c>
      <c r="AV287" s="12" t="s">
        <v>88</v>
      </c>
      <c r="AW287" s="12" t="s">
        <v>34</v>
      </c>
      <c r="AX287" s="12" t="s">
        <v>86</v>
      </c>
      <c r="AY287" s="220" t="s">
        <v>128</v>
      </c>
    </row>
    <row r="288" spans="1:65" s="2" customFormat="1" ht="21.75" customHeight="1">
      <c r="A288" s="36"/>
      <c r="B288" s="37"/>
      <c r="C288" s="196" t="s">
        <v>485</v>
      </c>
      <c r="D288" s="196" t="s">
        <v>129</v>
      </c>
      <c r="E288" s="197" t="s">
        <v>1262</v>
      </c>
      <c r="F288" s="198" t="s">
        <v>1263</v>
      </c>
      <c r="G288" s="199" t="s">
        <v>233</v>
      </c>
      <c r="H288" s="200">
        <v>3</v>
      </c>
      <c r="I288" s="201"/>
      <c r="J288" s="202">
        <f>ROUND(I288*H288,2)</f>
        <v>0</v>
      </c>
      <c r="K288" s="198" t="s">
        <v>133</v>
      </c>
      <c r="L288" s="41"/>
      <c r="M288" s="203" t="s">
        <v>1</v>
      </c>
      <c r="N288" s="204" t="s">
        <v>43</v>
      </c>
      <c r="O288" s="73"/>
      <c r="P288" s="205">
        <f>O288*H288</f>
        <v>0</v>
      </c>
      <c r="Q288" s="205">
        <v>1.06139</v>
      </c>
      <c r="R288" s="205">
        <f>Q288*H288</f>
        <v>3.18417</v>
      </c>
      <c r="S288" s="205">
        <v>0</v>
      </c>
      <c r="T288" s="206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7" t="s">
        <v>127</v>
      </c>
      <c r="AT288" s="207" t="s">
        <v>129</v>
      </c>
      <c r="AU288" s="207" t="s">
        <v>88</v>
      </c>
      <c r="AY288" s="19" t="s">
        <v>128</v>
      </c>
      <c r="BE288" s="208">
        <f>IF(N288="základní",J288,0)</f>
        <v>0</v>
      </c>
      <c r="BF288" s="208">
        <f>IF(N288="snížená",J288,0)</f>
        <v>0</v>
      </c>
      <c r="BG288" s="208">
        <f>IF(N288="zákl. přenesená",J288,0)</f>
        <v>0</v>
      </c>
      <c r="BH288" s="208">
        <f>IF(N288="sníž. přenesená",J288,0)</f>
        <v>0</v>
      </c>
      <c r="BI288" s="208">
        <f>IF(N288="nulová",J288,0)</f>
        <v>0</v>
      </c>
      <c r="BJ288" s="19" t="s">
        <v>86</v>
      </c>
      <c r="BK288" s="208">
        <f>ROUND(I288*H288,2)</f>
        <v>0</v>
      </c>
      <c r="BL288" s="19" t="s">
        <v>127</v>
      </c>
      <c r="BM288" s="207" t="s">
        <v>1264</v>
      </c>
    </row>
    <row r="289" spans="2:51" s="12" customFormat="1" ht="10.2">
      <c r="B289" s="209"/>
      <c r="C289" s="210"/>
      <c r="D289" s="211" t="s">
        <v>136</v>
      </c>
      <c r="E289" s="212" t="s">
        <v>1</v>
      </c>
      <c r="F289" s="213" t="s">
        <v>1265</v>
      </c>
      <c r="G289" s="210"/>
      <c r="H289" s="214">
        <v>3</v>
      </c>
      <c r="I289" s="215"/>
      <c r="J289" s="210"/>
      <c r="K289" s="210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136</v>
      </c>
      <c r="AU289" s="220" t="s">
        <v>88</v>
      </c>
      <c r="AV289" s="12" t="s">
        <v>88</v>
      </c>
      <c r="AW289" s="12" t="s">
        <v>34</v>
      </c>
      <c r="AX289" s="12" t="s">
        <v>86</v>
      </c>
      <c r="AY289" s="220" t="s">
        <v>128</v>
      </c>
    </row>
    <row r="290" spans="1:65" s="2" customFormat="1" ht="16.5" customHeight="1">
      <c r="A290" s="36"/>
      <c r="B290" s="37"/>
      <c r="C290" s="196" t="s">
        <v>490</v>
      </c>
      <c r="D290" s="196" t="s">
        <v>129</v>
      </c>
      <c r="E290" s="197" t="s">
        <v>1266</v>
      </c>
      <c r="F290" s="198" t="s">
        <v>1267</v>
      </c>
      <c r="G290" s="199" t="s">
        <v>233</v>
      </c>
      <c r="H290" s="200">
        <v>2</v>
      </c>
      <c r="I290" s="201"/>
      <c r="J290" s="202">
        <f>ROUND(I290*H290,2)</f>
        <v>0</v>
      </c>
      <c r="K290" s="198" t="s">
        <v>133</v>
      </c>
      <c r="L290" s="41"/>
      <c r="M290" s="203" t="s">
        <v>1</v>
      </c>
      <c r="N290" s="204" t="s">
        <v>43</v>
      </c>
      <c r="O290" s="73"/>
      <c r="P290" s="205">
        <f>O290*H290</f>
        <v>0</v>
      </c>
      <c r="Q290" s="205">
        <v>0.21734</v>
      </c>
      <c r="R290" s="205">
        <f>Q290*H290</f>
        <v>0.43468</v>
      </c>
      <c r="S290" s="205">
        <v>0</v>
      </c>
      <c r="T290" s="206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7" t="s">
        <v>127</v>
      </c>
      <c r="AT290" s="207" t="s">
        <v>129</v>
      </c>
      <c r="AU290" s="207" t="s">
        <v>88</v>
      </c>
      <c r="AY290" s="19" t="s">
        <v>128</v>
      </c>
      <c r="BE290" s="208">
        <f>IF(N290="základní",J290,0)</f>
        <v>0</v>
      </c>
      <c r="BF290" s="208">
        <f>IF(N290="snížená",J290,0)</f>
        <v>0</v>
      </c>
      <c r="BG290" s="208">
        <f>IF(N290="zákl. přenesená",J290,0)</f>
        <v>0</v>
      </c>
      <c r="BH290" s="208">
        <f>IF(N290="sníž. přenesená",J290,0)</f>
        <v>0</v>
      </c>
      <c r="BI290" s="208">
        <f>IF(N290="nulová",J290,0)</f>
        <v>0</v>
      </c>
      <c r="BJ290" s="19" t="s">
        <v>86</v>
      </c>
      <c r="BK290" s="208">
        <f>ROUND(I290*H290,2)</f>
        <v>0</v>
      </c>
      <c r="BL290" s="19" t="s">
        <v>127</v>
      </c>
      <c r="BM290" s="207" t="s">
        <v>1268</v>
      </c>
    </row>
    <row r="291" spans="2:51" s="12" customFormat="1" ht="10.2">
      <c r="B291" s="209"/>
      <c r="C291" s="210"/>
      <c r="D291" s="211" t="s">
        <v>136</v>
      </c>
      <c r="E291" s="212" t="s">
        <v>1</v>
      </c>
      <c r="F291" s="213" t="s">
        <v>1269</v>
      </c>
      <c r="G291" s="210"/>
      <c r="H291" s="214">
        <v>2</v>
      </c>
      <c r="I291" s="215"/>
      <c r="J291" s="210"/>
      <c r="K291" s="210"/>
      <c r="L291" s="216"/>
      <c r="M291" s="217"/>
      <c r="N291" s="218"/>
      <c r="O291" s="218"/>
      <c r="P291" s="218"/>
      <c r="Q291" s="218"/>
      <c r="R291" s="218"/>
      <c r="S291" s="218"/>
      <c r="T291" s="219"/>
      <c r="AT291" s="220" t="s">
        <v>136</v>
      </c>
      <c r="AU291" s="220" t="s">
        <v>88</v>
      </c>
      <c r="AV291" s="12" t="s">
        <v>88</v>
      </c>
      <c r="AW291" s="12" t="s">
        <v>34</v>
      </c>
      <c r="AX291" s="12" t="s">
        <v>86</v>
      </c>
      <c r="AY291" s="220" t="s">
        <v>128</v>
      </c>
    </row>
    <row r="292" spans="1:65" s="2" customFormat="1" ht="16.5" customHeight="1">
      <c r="A292" s="36"/>
      <c r="B292" s="37"/>
      <c r="C292" s="254" t="s">
        <v>495</v>
      </c>
      <c r="D292" s="254" t="s">
        <v>447</v>
      </c>
      <c r="E292" s="255" t="s">
        <v>1270</v>
      </c>
      <c r="F292" s="256" t="s">
        <v>1271</v>
      </c>
      <c r="G292" s="257" t="s">
        <v>233</v>
      </c>
      <c r="H292" s="258">
        <v>2</v>
      </c>
      <c r="I292" s="259"/>
      <c r="J292" s="260">
        <f>ROUND(I292*H292,2)</f>
        <v>0</v>
      </c>
      <c r="K292" s="256" t="s">
        <v>133</v>
      </c>
      <c r="L292" s="261"/>
      <c r="M292" s="262" t="s">
        <v>1</v>
      </c>
      <c r="N292" s="263" t="s">
        <v>43</v>
      </c>
      <c r="O292" s="73"/>
      <c r="P292" s="205">
        <f>O292*H292</f>
        <v>0</v>
      </c>
      <c r="Q292" s="205">
        <v>0.08</v>
      </c>
      <c r="R292" s="205">
        <f>Q292*H292</f>
        <v>0.16</v>
      </c>
      <c r="S292" s="205">
        <v>0</v>
      </c>
      <c r="T292" s="206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7" t="s">
        <v>175</v>
      </c>
      <c r="AT292" s="207" t="s">
        <v>447</v>
      </c>
      <c r="AU292" s="207" t="s">
        <v>88</v>
      </c>
      <c r="AY292" s="19" t="s">
        <v>128</v>
      </c>
      <c r="BE292" s="208">
        <f>IF(N292="základní",J292,0)</f>
        <v>0</v>
      </c>
      <c r="BF292" s="208">
        <f>IF(N292="snížená",J292,0)</f>
        <v>0</v>
      </c>
      <c r="BG292" s="208">
        <f>IF(N292="zákl. přenesená",J292,0)</f>
        <v>0</v>
      </c>
      <c r="BH292" s="208">
        <f>IF(N292="sníž. přenesená",J292,0)</f>
        <v>0</v>
      </c>
      <c r="BI292" s="208">
        <f>IF(N292="nulová",J292,0)</f>
        <v>0</v>
      </c>
      <c r="BJ292" s="19" t="s">
        <v>86</v>
      </c>
      <c r="BK292" s="208">
        <f>ROUND(I292*H292,2)</f>
        <v>0</v>
      </c>
      <c r="BL292" s="19" t="s">
        <v>127</v>
      </c>
      <c r="BM292" s="207" t="s">
        <v>1272</v>
      </c>
    </row>
    <row r="293" spans="2:51" s="12" customFormat="1" ht="10.2">
      <c r="B293" s="209"/>
      <c r="C293" s="210"/>
      <c r="D293" s="211" t="s">
        <v>136</v>
      </c>
      <c r="E293" s="212" t="s">
        <v>1</v>
      </c>
      <c r="F293" s="213" t="s">
        <v>1273</v>
      </c>
      <c r="G293" s="210"/>
      <c r="H293" s="214">
        <v>2</v>
      </c>
      <c r="I293" s="215"/>
      <c r="J293" s="210"/>
      <c r="K293" s="210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136</v>
      </c>
      <c r="AU293" s="220" t="s">
        <v>88</v>
      </c>
      <c r="AV293" s="12" t="s">
        <v>88</v>
      </c>
      <c r="AW293" s="12" t="s">
        <v>34</v>
      </c>
      <c r="AX293" s="12" t="s">
        <v>86</v>
      </c>
      <c r="AY293" s="220" t="s">
        <v>128</v>
      </c>
    </row>
    <row r="294" spans="1:65" s="2" customFormat="1" ht="16.5" customHeight="1">
      <c r="A294" s="36"/>
      <c r="B294" s="37"/>
      <c r="C294" s="196" t="s">
        <v>502</v>
      </c>
      <c r="D294" s="196" t="s">
        <v>129</v>
      </c>
      <c r="E294" s="197" t="s">
        <v>1274</v>
      </c>
      <c r="F294" s="198" t="s">
        <v>1275</v>
      </c>
      <c r="G294" s="199" t="s">
        <v>233</v>
      </c>
      <c r="H294" s="200">
        <v>10</v>
      </c>
      <c r="I294" s="201"/>
      <c r="J294" s="202">
        <f>ROUND(I294*H294,2)</f>
        <v>0</v>
      </c>
      <c r="K294" s="198" t="s">
        <v>133</v>
      </c>
      <c r="L294" s="41"/>
      <c r="M294" s="203" t="s">
        <v>1</v>
      </c>
      <c r="N294" s="204" t="s">
        <v>43</v>
      </c>
      <c r="O294" s="73"/>
      <c r="P294" s="205">
        <f>O294*H294</f>
        <v>0</v>
      </c>
      <c r="Q294" s="205">
        <v>0.21734</v>
      </c>
      <c r="R294" s="205">
        <f>Q294*H294</f>
        <v>2.1734</v>
      </c>
      <c r="S294" s="205">
        <v>0</v>
      </c>
      <c r="T294" s="206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07" t="s">
        <v>127</v>
      </c>
      <c r="AT294" s="207" t="s">
        <v>129</v>
      </c>
      <c r="AU294" s="207" t="s">
        <v>88</v>
      </c>
      <c r="AY294" s="19" t="s">
        <v>128</v>
      </c>
      <c r="BE294" s="208">
        <f>IF(N294="základní",J294,0)</f>
        <v>0</v>
      </c>
      <c r="BF294" s="208">
        <f>IF(N294="snížená",J294,0)</f>
        <v>0</v>
      </c>
      <c r="BG294" s="208">
        <f>IF(N294="zákl. přenesená",J294,0)</f>
        <v>0</v>
      </c>
      <c r="BH294" s="208">
        <f>IF(N294="sníž. přenesená",J294,0)</f>
        <v>0</v>
      </c>
      <c r="BI294" s="208">
        <f>IF(N294="nulová",J294,0)</f>
        <v>0</v>
      </c>
      <c r="BJ294" s="19" t="s">
        <v>86</v>
      </c>
      <c r="BK294" s="208">
        <f>ROUND(I294*H294,2)</f>
        <v>0</v>
      </c>
      <c r="BL294" s="19" t="s">
        <v>127</v>
      </c>
      <c r="BM294" s="207" t="s">
        <v>1276</v>
      </c>
    </row>
    <row r="295" spans="1:65" s="2" customFormat="1" ht="16.5" customHeight="1">
      <c r="A295" s="36"/>
      <c r="B295" s="37"/>
      <c r="C295" s="254" t="s">
        <v>508</v>
      </c>
      <c r="D295" s="254" t="s">
        <v>447</v>
      </c>
      <c r="E295" s="255" t="s">
        <v>1277</v>
      </c>
      <c r="F295" s="256" t="s">
        <v>1278</v>
      </c>
      <c r="G295" s="257" t="s">
        <v>233</v>
      </c>
      <c r="H295" s="258">
        <v>10</v>
      </c>
      <c r="I295" s="259"/>
      <c r="J295" s="260">
        <f>ROUND(I295*H295,2)</f>
        <v>0</v>
      </c>
      <c r="K295" s="256" t="s">
        <v>133</v>
      </c>
      <c r="L295" s="261"/>
      <c r="M295" s="262" t="s">
        <v>1</v>
      </c>
      <c r="N295" s="263" t="s">
        <v>43</v>
      </c>
      <c r="O295" s="73"/>
      <c r="P295" s="205">
        <f>O295*H295</f>
        <v>0</v>
      </c>
      <c r="Q295" s="205">
        <v>0.0563</v>
      </c>
      <c r="R295" s="205">
        <f>Q295*H295</f>
        <v>0.5630000000000001</v>
      </c>
      <c r="S295" s="205">
        <v>0</v>
      </c>
      <c r="T295" s="20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7" t="s">
        <v>175</v>
      </c>
      <c r="AT295" s="207" t="s">
        <v>447</v>
      </c>
      <c r="AU295" s="207" t="s">
        <v>88</v>
      </c>
      <c r="AY295" s="19" t="s">
        <v>128</v>
      </c>
      <c r="BE295" s="208">
        <f>IF(N295="základní",J295,0)</f>
        <v>0</v>
      </c>
      <c r="BF295" s="208">
        <f>IF(N295="snížená",J295,0)</f>
        <v>0</v>
      </c>
      <c r="BG295" s="208">
        <f>IF(N295="zákl. přenesená",J295,0)</f>
        <v>0</v>
      </c>
      <c r="BH295" s="208">
        <f>IF(N295="sníž. přenesená",J295,0)</f>
        <v>0</v>
      </c>
      <c r="BI295" s="208">
        <f>IF(N295="nulová",J295,0)</f>
        <v>0</v>
      </c>
      <c r="BJ295" s="19" t="s">
        <v>86</v>
      </c>
      <c r="BK295" s="208">
        <f>ROUND(I295*H295,2)</f>
        <v>0</v>
      </c>
      <c r="BL295" s="19" t="s">
        <v>127</v>
      </c>
      <c r="BM295" s="207" t="s">
        <v>1279</v>
      </c>
    </row>
    <row r="296" spans="2:51" s="12" customFormat="1" ht="10.2">
      <c r="B296" s="209"/>
      <c r="C296" s="210"/>
      <c r="D296" s="211" t="s">
        <v>136</v>
      </c>
      <c r="E296" s="212" t="s">
        <v>1</v>
      </c>
      <c r="F296" s="213" t="s">
        <v>1280</v>
      </c>
      <c r="G296" s="210"/>
      <c r="H296" s="214">
        <v>10</v>
      </c>
      <c r="I296" s="215"/>
      <c r="J296" s="210"/>
      <c r="K296" s="210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136</v>
      </c>
      <c r="AU296" s="220" t="s">
        <v>88</v>
      </c>
      <c r="AV296" s="12" t="s">
        <v>88</v>
      </c>
      <c r="AW296" s="12" t="s">
        <v>34</v>
      </c>
      <c r="AX296" s="12" t="s">
        <v>86</v>
      </c>
      <c r="AY296" s="220" t="s">
        <v>128</v>
      </c>
    </row>
    <row r="297" spans="2:63" s="11" customFormat="1" ht="22.8" customHeight="1">
      <c r="B297" s="182"/>
      <c r="C297" s="183"/>
      <c r="D297" s="184" t="s">
        <v>77</v>
      </c>
      <c r="E297" s="241" t="s">
        <v>1048</v>
      </c>
      <c r="F297" s="241" t="s">
        <v>1049</v>
      </c>
      <c r="G297" s="183"/>
      <c r="H297" s="183"/>
      <c r="I297" s="186"/>
      <c r="J297" s="242">
        <f>BK297</f>
        <v>0</v>
      </c>
      <c r="K297" s="183"/>
      <c r="L297" s="188"/>
      <c r="M297" s="189"/>
      <c r="N297" s="190"/>
      <c r="O297" s="190"/>
      <c r="P297" s="191">
        <f>P298</f>
        <v>0</v>
      </c>
      <c r="Q297" s="190"/>
      <c r="R297" s="191">
        <f>R298</f>
        <v>0</v>
      </c>
      <c r="S297" s="190"/>
      <c r="T297" s="192">
        <f>T298</f>
        <v>0</v>
      </c>
      <c r="AR297" s="193" t="s">
        <v>86</v>
      </c>
      <c r="AT297" s="194" t="s">
        <v>77</v>
      </c>
      <c r="AU297" s="194" t="s">
        <v>86</v>
      </c>
      <c r="AY297" s="193" t="s">
        <v>128</v>
      </c>
      <c r="BK297" s="195">
        <f>BK298</f>
        <v>0</v>
      </c>
    </row>
    <row r="298" spans="1:65" s="2" customFormat="1" ht="21.75" customHeight="1">
      <c r="A298" s="36"/>
      <c r="B298" s="37"/>
      <c r="C298" s="196" t="s">
        <v>515</v>
      </c>
      <c r="D298" s="196" t="s">
        <v>129</v>
      </c>
      <c r="E298" s="197" t="s">
        <v>1281</v>
      </c>
      <c r="F298" s="198" t="s">
        <v>1282</v>
      </c>
      <c r="G298" s="199" t="s">
        <v>432</v>
      </c>
      <c r="H298" s="200">
        <v>499.382</v>
      </c>
      <c r="I298" s="201"/>
      <c r="J298" s="202">
        <f>ROUND(I298*H298,2)</f>
        <v>0</v>
      </c>
      <c r="K298" s="198" t="s">
        <v>133</v>
      </c>
      <c r="L298" s="41"/>
      <c r="M298" s="275" t="s">
        <v>1</v>
      </c>
      <c r="N298" s="276" t="s">
        <v>43</v>
      </c>
      <c r="O298" s="277"/>
      <c r="P298" s="278">
        <f>O298*H298</f>
        <v>0</v>
      </c>
      <c r="Q298" s="278">
        <v>0</v>
      </c>
      <c r="R298" s="278">
        <f>Q298*H298</f>
        <v>0</v>
      </c>
      <c r="S298" s="278">
        <v>0</v>
      </c>
      <c r="T298" s="279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7" t="s">
        <v>127</v>
      </c>
      <c r="AT298" s="207" t="s">
        <v>129</v>
      </c>
      <c r="AU298" s="207" t="s">
        <v>88</v>
      </c>
      <c r="AY298" s="19" t="s">
        <v>128</v>
      </c>
      <c r="BE298" s="208">
        <f>IF(N298="základní",J298,0)</f>
        <v>0</v>
      </c>
      <c r="BF298" s="208">
        <f>IF(N298="snížená",J298,0)</f>
        <v>0</v>
      </c>
      <c r="BG298" s="208">
        <f>IF(N298="zákl. přenesená",J298,0)</f>
        <v>0</v>
      </c>
      <c r="BH298" s="208">
        <f>IF(N298="sníž. přenesená",J298,0)</f>
        <v>0</v>
      </c>
      <c r="BI298" s="208">
        <f>IF(N298="nulová",J298,0)</f>
        <v>0</v>
      </c>
      <c r="BJ298" s="19" t="s">
        <v>86</v>
      </c>
      <c r="BK298" s="208">
        <f>ROUND(I298*H298,2)</f>
        <v>0</v>
      </c>
      <c r="BL298" s="19" t="s">
        <v>127</v>
      </c>
      <c r="BM298" s="207" t="s">
        <v>1283</v>
      </c>
    </row>
    <row r="299" spans="1:31" s="2" customFormat="1" ht="6.9" customHeight="1">
      <c r="A299" s="36"/>
      <c r="B299" s="56"/>
      <c r="C299" s="57"/>
      <c r="D299" s="57"/>
      <c r="E299" s="57"/>
      <c r="F299" s="57"/>
      <c r="G299" s="57"/>
      <c r="H299" s="57"/>
      <c r="I299" s="154"/>
      <c r="J299" s="57"/>
      <c r="K299" s="57"/>
      <c r="L299" s="41"/>
      <c r="M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</row>
  </sheetData>
  <sheetProtection algorithmName="SHA-512" hashValue="xr7Kw7frkkWYa4WxyGjbsMinzbsVYVEC95SWjuuhQDq5yQ+JSzpgi/TQaiCaVY64cUgWNHyYwP3yKvCZTwv0fw==" saltValue="TISy8Pb50yvWUqGjDUjjiQS8Bx7tkssLE3YvfVSilOKbbQRDZnxsXSbHzMqiimH7qXvAU/Mg/DhcFfVYSP/8nQ==" spinCount="100000" sheet="1" objects="1" scenarios="1" formatColumns="0" formatRows="0" autoFilter="0"/>
  <autoFilter ref="C121:K29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9" t="s">
        <v>99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88</v>
      </c>
    </row>
    <row r="4" spans="2:46" s="1" customFormat="1" ht="24.9" customHeight="1">
      <c r="B4" s="22"/>
      <c r="D4" s="114" t="s">
        <v>103</v>
      </c>
      <c r="I4" s="110"/>
      <c r="L4" s="22"/>
      <c r="M4" s="115" t="s">
        <v>10</v>
      </c>
      <c r="AT4" s="19" t="s">
        <v>4</v>
      </c>
    </row>
    <row r="5" spans="2:12" s="1" customFormat="1" ht="6.9" customHeight="1">
      <c r="B5" s="22"/>
      <c r="I5" s="110"/>
      <c r="L5" s="22"/>
    </row>
    <row r="6" spans="2:12" s="1" customFormat="1" ht="12" customHeight="1">
      <c r="B6" s="22"/>
      <c r="D6" s="116" t="s">
        <v>16</v>
      </c>
      <c r="I6" s="110"/>
      <c r="L6" s="22"/>
    </row>
    <row r="7" spans="2:12" s="1" customFormat="1" ht="16.5" customHeight="1">
      <c r="B7" s="22"/>
      <c r="E7" s="334" t="str">
        <f>'Rekapitulace stavby'!K6</f>
        <v>Rekonstrukce komunikace, parkovacích ploch a chodníku ulice Šafaříkova v Sezimově Ústí</v>
      </c>
      <c r="F7" s="335"/>
      <c r="G7" s="335"/>
      <c r="H7" s="335"/>
      <c r="I7" s="110"/>
      <c r="L7" s="22"/>
    </row>
    <row r="8" spans="1:31" s="2" customFormat="1" ht="12" customHeight="1">
      <c r="A8" s="36"/>
      <c r="B8" s="41"/>
      <c r="C8" s="36"/>
      <c r="D8" s="116" t="s">
        <v>104</v>
      </c>
      <c r="E8" s="36"/>
      <c r="F8" s="36"/>
      <c r="G8" s="36"/>
      <c r="H8" s="36"/>
      <c r="I8" s="117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6" t="s">
        <v>1284</v>
      </c>
      <c r="F9" s="337"/>
      <c r="G9" s="337"/>
      <c r="H9" s="337"/>
      <c r="I9" s="117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18" t="s">
        <v>96</v>
      </c>
      <c r="G11" s="36"/>
      <c r="H11" s="36"/>
      <c r="I11" s="119" t="s">
        <v>19</v>
      </c>
      <c r="J11" s="118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20</v>
      </c>
      <c r="E12" s="36"/>
      <c r="F12" s="118" t="s">
        <v>21</v>
      </c>
      <c r="G12" s="36"/>
      <c r="H12" s="36"/>
      <c r="I12" s="119" t="s">
        <v>22</v>
      </c>
      <c r="J12" s="120" t="str">
        <f>'Rekapitulace stavby'!AN8</f>
        <v>21. 7. 2020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24</v>
      </c>
      <c r="E14" s="36"/>
      <c r="F14" s="36"/>
      <c r="G14" s="36"/>
      <c r="H14" s="36"/>
      <c r="I14" s="119" t="s">
        <v>25</v>
      </c>
      <c r="J14" s="118" t="s">
        <v>26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8" t="s">
        <v>27</v>
      </c>
      <c r="F15" s="36"/>
      <c r="G15" s="36"/>
      <c r="H15" s="36"/>
      <c r="I15" s="119" t="s">
        <v>28</v>
      </c>
      <c r="J15" s="118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29</v>
      </c>
      <c r="E17" s="36"/>
      <c r="F17" s="36"/>
      <c r="G17" s="36"/>
      <c r="H17" s="36"/>
      <c r="I17" s="119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38" t="str">
        <f>'Rekapitulace stavby'!E14</f>
        <v>Vyplň údaj</v>
      </c>
      <c r="F18" s="339"/>
      <c r="G18" s="339"/>
      <c r="H18" s="339"/>
      <c r="I18" s="119" t="s">
        <v>28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31</v>
      </c>
      <c r="E20" s="36"/>
      <c r="F20" s="36"/>
      <c r="G20" s="36"/>
      <c r="H20" s="36"/>
      <c r="I20" s="119" t="s">
        <v>25</v>
      </c>
      <c r="J20" s="118" t="s">
        <v>32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8" t="s">
        <v>33</v>
      </c>
      <c r="F21" s="36"/>
      <c r="G21" s="36"/>
      <c r="H21" s="36"/>
      <c r="I21" s="119" t="s">
        <v>28</v>
      </c>
      <c r="J21" s="118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35</v>
      </c>
      <c r="E23" s="36"/>
      <c r="F23" s="36"/>
      <c r="G23" s="36"/>
      <c r="H23" s="36"/>
      <c r="I23" s="119" t="s">
        <v>25</v>
      </c>
      <c r="J23" s="118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8" t="str">
        <f>IF('Rekapitulace stavby'!E20="","",'Rekapitulace stavby'!E20)</f>
        <v xml:space="preserve"> </v>
      </c>
      <c r="F24" s="36"/>
      <c r="G24" s="36"/>
      <c r="H24" s="36"/>
      <c r="I24" s="119" t="s">
        <v>28</v>
      </c>
      <c r="J24" s="118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37</v>
      </c>
      <c r="E26" s="36"/>
      <c r="F26" s="36"/>
      <c r="G26" s="36"/>
      <c r="H26" s="36"/>
      <c r="I26" s="117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0" t="s">
        <v>1</v>
      </c>
      <c r="F27" s="340"/>
      <c r="G27" s="340"/>
      <c r="H27" s="340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38</v>
      </c>
      <c r="E30" s="36"/>
      <c r="F30" s="36"/>
      <c r="G30" s="36"/>
      <c r="H30" s="36"/>
      <c r="I30" s="117"/>
      <c r="J30" s="128">
        <f>ROUND(J121,2)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40</v>
      </c>
      <c r="G32" s="36"/>
      <c r="H32" s="36"/>
      <c r="I32" s="130" t="s">
        <v>39</v>
      </c>
      <c r="J32" s="129" t="s">
        <v>41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42</v>
      </c>
      <c r="E33" s="116" t="s">
        <v>43</v>
      </c>
      <c r="F33" s="132">
        <f>ROUND((SUM(BE121:BE182)),2)</f>
        <v>0</v>
      </c>
      <c r="G33" s="36"/>
      <c r="H33" s="36"/>
      <c r="I33" s="133">
        <v>0.21</v>
      </c>
      <c r="J33" s="132">
        <f>ROUND(((SUM(BE121:BE182))*I33),2)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44</v>
      </c>
      <c r="F34" s="132">
        <f>ROUND((SUM(BF121:BF182)),2)</f>
        <v>0</v>
      </c>
      <c r="G34" s="36"/>
      <c r="H34" s="36"/>
      <c r="I34" s="133">
        <v>0.15</v>
      </c>
      <c r="J34" s="132">
        <f>ROUND(((SUM(BF121:BF182))*I34),2)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45</v>
      </c>
      <c r="F35" s="132">
        <f>ROUND((SUM(BG121:BG182)),2)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46</v>
      </c>
      <c r="F36" s="132">
        <f>ROUND((SUM(BH121:BH182)),2)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47</v>
      </c>
      <c r="F37" s="132">
        <f>ROUND((SUM(BI121:BI182)),2)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48</v>
      </c>
      <c r="E39" s="136"/>
      <c r="F39" s="136"/>
      <c r="G39" s="137" t="s">
        <v>49</v>
      </c>
      <c r="H39" s="138" t="s">
        <v>50</v>
      </c>
      <c r="I39" s="139"/>
      <c r="J39" s="140">
        <f>SUM(J30:J37)</f>
        <v>0</v>
      </c>
      <c r="K39" s="14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2"/>
      <c r="I41" s="110"/>
      <c r="L41" s="22"/>
    </row>
    <row r="42" spans="2:12" s="1" customFormat="1" ht="14.4" customHeight="1">
      <c r="B42" s="22"/>
      <c r="I42" s="110"/>
      <c r="L42" s="22"/>
    </row>
    <row r="43" spans="2:12" s="1" customFormat="1" ht="14.4" customHeight="1">
      <c r="B43" s="22"/>
      <c r="I43" s="110"/>
      <c r="L43" s="22"/>
    </row>
    <row r="44" spans="2:12" s="1" customFormat="1" ht="14.4" customHeight="1">
      <c r="B44" s="22"/>
      <c r="I44" s="110"/>
      <c r="L44" s="22"/>
    </row>
    <row r="45" spans="2:12" s="1" customFormat="1" ht="14.4" customHeight="1">
      <c r="B45" s="22"/>
      <c r="I45" s="110"/>
      <c r="L45" s="22"/>
    </row>
    <row r="46" spans="2:12" s="1" customFormat="1" ht="14.4" customHeight="1">
      <c r="B46" s="22"/>
      <c r="I46" s="110"/>
      <c r="L46" s="22"/>
    </row>
    <row r="47" spans="2:12" s="1" customFormat="1" ht="14.4" customHeight="1">
      <c r="B47" s="22"/>
      <c r="I47" s="110"/>
      <c r="L47" s="22"/>
    </row>
    <row r="48" spans="2:12" s="1" customFormat="1" ht="14.4" customHeight="1">
      <c r="B48" s="22"/>
      <c r="I48" s="110"/>
      <c r="L48" s="22"/>
    </row>
    <row r="49" spans="2:12" s="1" customFormat="1" ht="14.4" customHeight="1">
      <c r="B49" s="22"/>
      <c r="I49" s="110"/>
      <c r="L49" s="22"/>
    </row>
    <row r="50" spans="2:12" s="2" customFormat="1" ht="14.4" customHeight="1">
      <c r="B50" s="53"/>
      <c r="D50" s="142" t="s">
        <v>51</v>
      </c>
      <c r="E50" s="143"/>
      <c r="F50" s="143"/>
      <c r="G50" s="142" t="s">
        <v>52</v>
      </c>
      <c r="H50" s="143"/>
      <c r="I50" s="144"/>
      <c r="J50" s="143"/>
      <c r="K50" s="143"/>
      <c r="L50" s="53"/>
    </row>
    <row r="51" spans="2:12" ht="10.2">
      <c r="B51" s="22"/>
      <c r="L51" s="22"/>
    </row>
    <row r="52" spans="2:12" ht="10.2">
      <c r="B52" s="22"/>
      <c r="L52" s="22"/>
    </row>
    <row r="53" spans="2:12" ht="10.2">
      <c r="B53" s="22"/>
      <c r="L53" s="22"/>
    </row>
    <row r="54" spans="2:12" ht="10.2">
      <c r="B54" s="22"/>
      <c r="L54" s="22"/>
    </row>
    <row r="55" spans="2:12" ht="10.2">
      <c r="B55" s="22"/>
      <c r="L55" s="22"/>
    </row>
    <row r="56" spans="2:12" ht="10.2">
      <c r="B56" s="22"/>
      <c r="L56" s="22"/>
    </row>
    <row r="57" spans="2:12" ht="10.2">
      <c r="B57" s="22"/>
      <c r="L57" s="22"/>
    </row>
    <row r="58" spans="2:12" ht="10.2">
      <c r="B58" s="22"/>
      <c r="L58" s="22"/>
    </row>
    <row r="59" spans="2:12" ht="10.2">
      <c r="B59" s="22"/>
      <c r="L59" s="22"/>
    </row>
    <row r="60" spans="2:12" ht="10.2">
      <c r="B60" s="22"/>
      <c r="L60" s="22"/>
    </row>
    <row r="61" spans="1:31" s="2" customFormat="1" ht="13.2">
      <c r="A61" s="36"/>
      <c r="B61" s="41"/>
      <c r="C61" s="36"/>
      <c r="D61" s="145" t="s">
        <v>53</v>
      </c>
      <c r="E61" s="146"/>
      <c r="F61" s="147" t="s">
        <v>54</v>
      </c>
      <c r="G61" s="145" t="s">
        <v>53</v>
      </c>
      <c r="H61" s="146"/>
      <c r="I61" s="148"/>
      <c r="J61" s="149" t="s">
        <v>54</v>
      </c>
      <c r="K61" s="146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0.2">
      <c r="B62" s="22"/>
      <c r="L62" s="22"/>
    </row>
    <row r="63" spans="2:12" ht="10.2">
      <c r="B63" s="22"/>
      <c r="L63" s="22"/>
    </row>
    <row r="64" spans="2:12" ht="10.2">
      <c r="B64" s="22"/>
      <c r="L64" s="22"/>
    </row>
    <row r="65" spans="1:31" s="2" customFormat="1" ht="13.2">
      <c r="A65" s="36"/>
      <c r="B65" s="41"/>
      <c r="C65" s="36"/>
      <c r="D65" s="142" t="s">
        <v>55</v>
      </c>
      <c r="E65" s="150"/>
      <c r="F65" s="150"/>
      <c r="G65" s="142" t="s">
        <v>56</v>
      </c>
      <c r="H65" s="150"/>
      <c r="I65" s="151"/>
      <c r="J65" s="150"/>
      <c r="K65" s="15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0.2">
      <c r="B66" s="22"/>
      <c r="L66" s="22"/>
    </row>
    <row r="67" spans="2:12" ht="10.2">
      <c r="B67" s="22"/>
      <c r="L67" s="22"/>
    </row>
    <row r="68" spans="2:12" ht="10.2">
      <c r="B68" s="22"/>
      <c r="L68" s="22"/>
    </row>
    <row r="69" spans="2:12" ht="10.2">
      <c r="B69" s="22"/>
      <c r="L69" s="22"/>
    </row>
    <row r="70" spans="2:12" ht="10.2">
      <c r="B70" s="22"/>
      <c r="L70" s="22"/>
    </row>
    <row r="71" spans="2:12" ht="10.2">
      <c r="B71" s="22"/>
      <c r="L71" s="22"/>
    </row>
    <row r="72" spans="2:12" ht="10.2">
      <c r="B72" s="22"/>
      <c r="L72" s="22"/>
    </row>
    <row r="73" spans="2:12" ht="10.2">
      <c r="B73" s="22"/>
      <c r="L73" s="22"/>
    </row>
    <row r="74" spans="2:12" ht="10.2">
      <c r="B74" s="22"/>
      <c r="L74" s="22"/>
    </row>
    <row r="75" spans="2:12" ht="10.2">
      <c r="B75" s="22"/>
      <c r="L75" s="22"/>
    </row>
    <row r="76" spans="1:31" s="2" customFormat="1" ht="13.2">
      <c r="A76" s="36"/>
      <c r="B76" s="41"/>
      <c r="C76" s="36"/>
      <c r="D76" s="145" t="s">
        <v>53</v>
      </c>
      <c r="E76" s="146"/>
      <c r="F76" s="147" t="s">
        <v>54</v>
      </c>
      <c r="G76" s="145" t="s">
        <v>53</v>
      </c>
      <c r="H76" s="146"/>
      <c r="I76" s="148"/>
      <c r="J76" s="149" t="s">
        <v>54</v>
      </c>
      <c r="K76" s="146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52"/>
      <c r="C77" s="153"/>
      <c r="D77" s="153"/>
      <c r="E77" s="153"/>
      <c r="F77" s="153"/>
      <c r="G77" s="153"/>
      <c r="H77" s="153"/>
      <c r="I77" s="154"/>
      <c r="J77" s="153"/>
      <c r="K77" s="153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" customHeight="1">
      <c r="A81" s="36"/>
      <c r="B81" s="155"/>
      <c r="C81" s="156"/>
      <c r="D81" s="156"/>
      <c r="E81" s="156"/>
      <c r="F81" s="156"/>
      <c r="G81" s="156"/>
      <c r="H81" s="156"/>
      <c r="I81" s="157"/>
      <c r="J81" s="156"/>
      <c r="K81" s="156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" customHeight="1">
      <c r="A82" s="36"/>
      <c r="B82" s="37"/>
      <c r="C82" s="25" t="s">
        <v>106</v>
      </c>
      <c r="D82" s="38"/>
      <c r="E82" s="38"/>
      <c r="F82" s="38"/>
      <c r="G82" s="38"/>
      <c r="H82" s="38"/>
      <c r="I82" s="117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17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41" t="str">
        <f>E7</f>
        <v>Rekonstrukce komunikace, parkovacích ploch a chodníku ulice Šafaříkova v Sezimově Ústí</v>
      </c>
      <c r="F85" s="342"/>
      <c r="G85" s="342"/>
      <c r="H85" s="342"/>
      <c r="I85" s="117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104</v>
      </c>
      <c r="D86" s="38"/>
      <c r="E86" s="38"/>
      <c r="F86" s="38"/>
      <c r="G86" s="38"/>
      <c r="H86" s="38"/>
      <c r="I86" s="117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293" t="str">
        <f>E9</f>
        <v>302 - Přípojky dešťové kanalizace</v>
      </c>
      <c r="F87" s="343"/>
      <c r="G87" s="343"/>
      <c r="H87" s="343"/>
      <c r="I87" s="117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117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>Sezimovo Ústí</v>
      </c>
      <c r="G89" s="38"/>
      <c r="H89" s="38"/>
      <c r="I89" s="119" t="s">
        <v>22</v>
      </c>
      <c r="J89" s="68" t="str">
        <f>IF(J12="","",J12)</f>
        <v>21. 7. 2020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" customHeight="1">
      <c r="A90" s="36"/>
      <c r="B90" s="37"/>
      <c r="C90" s="38"/>
      <c r="D90" s="38"/>
      <c r="E90" s="38"/>
      <c r="F90" s="38"/>
      <c r="G90" s="38"/>
      <c r="H90" s="38"/>
      <c r="I90" s="117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1" t="s">
        <v>24</v>
      </c>
      <c r="D91" s="38"/>
      <c r="E91" s="38"/>
      <c r="F91" s="29" t="str">
        <f>E15</f>
        <v>Město Sezimovo Ústí</v>
      </c>
      <c r="G91" s="38"/>
      <c r="H91" s="38"/>
      <c r="I91" s="119" t="s">
        <v>31</v>
      </c>
      <c r="J91" s="34" t="str">
        <f>E21</f>
        <v>WAY project s.r.o.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1" t="s">
        <v>29</v>
      </c>
      <c r="D92" s="38"/>
      <c r="E92" s="38"/>
      <c r="F92" s="29" t="str">
        <f>IF(E18="","",E18)</f>
        <v>Vyplň údaj</v>
      </c>
      <c r="G92" s="38"/>
      <c r="H92" s="38"/>
      <c r="I92" s="119" t="s">
        <v>35</v>
      </c>
      <c r="J92" s="34" t="str">
        <f>E24</f>
        <v xml:space="preserve"> 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17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58" t="s">
        <v>107</v>
      </c>
      <c r="D94" s="159"/>
      <c r="E94" s="159"/>
      <c r="F94" s="159"/>
      <c r="G94" s="159"/>
      <c r="H94" s="159"/>
      <c r="I94" s="160"/>
      <c r="J94" s="161" t="s">
        <v>108</v>
      </c>
      <c r="K94" s="159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17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62" t="s">
        <v>109</v>
      </c>
      <c r="D96" s="38"/>
      <c r="E96" s="38"/>
      <c r="F96" s="38"/>
      <c r="G96" s="38"/>
      <c r="H96" s="38"/>
      <c r="I96" s="117"/>
      <c r="J96" s="86">
        <f>J121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110</v>
      </c>
    </row>
    <row r="97" spans="2:12" s="9" customFormat="1" ht="24.9" customHeight="1">
      <c r="B97" s="163"/>
      <c r="C97" s="164"/>
      <c r="D97" s="165" t="s">
        <v>204</v>
      </c>
      <c r="E97" s="166"/>
      <c r="F97" s="166"/>
      <c r="G97" s="166"/>
      <c r="H97" s="166"/>
      <c r="I97" s="167"/>
      <c r="J97" s="168">
        <f>J122</f>
        <v>0</v>
      </c>
      <c r="K97" s="164"/>
      <c r="L97" s="169"/>
    </row>
    <row r="98" spans="2:12" s="14" customFormat="1" ht="19.95" customHeight="1">
      <c r="B98" s="234"/>
      <c r="C98" s="235"/>
      <c r="D98" s="236" t="s">
        <v>205</v>
      </c>
      <c r="E98" s="237"/>
      <c r="F98" s="237"/>
      <c r="G98" s="237"/>
      <c r="H98" s="237"/>
      <c r="I98" s="238"/>
      <c r="J98" s="239">
        <f>J123</f>
        <v>0</v>
      </c>
      <c r="K98" s="235"/>
      <c r="L98" s="240"/>
    </row>
    <row r="99" spans="2:12" s="14" customFormat="1" ht="19.95" customHeight="1">
      <c r="B99" s="234"/>
      <c r="C99" s="235"/>
      <c r="D99" s="236" t="s">
        <v>208</v>
      </c>
      <c r="E99" s="237"/>
      <c r="F99" s="237"/>
      <c r="G99" s="237"/>
      <c r="H99" s="237"/>
      <c r="I99" s="238"/>
      <c r="J99" s="239">
        <f>J167</f>
        <v>0</v>
      </c>
      <c r="K99" s="235"/>
      <c r="L99" s="240"/>
    </row>
    <row r="100" spans="2:12" s="14" customFormat="1" ht="19.95" customHeight="1">
      <c r="B100" s="234"/>
      <c r="C100" s="235"/>
      <c r="D100" s="236" t="s">
        <v>211</v>
      </c>
      <c r="E100" s="237"/>
      <c r="F100" s="237"/>
      <c r="G100" s="237"/>
      <c r="H100" s="237"/>
      <c r="I100" s="238"/>
      <c r="J100" s="239">
        <f>J171</f>
        <v>0</v>
      </c>
      <c r="K100" s="235"/>
      <c r="L100" s="240"/>
    </row>
    <row r="101" spans="2:12" s="14" customFormat="1" ht="19.95" customHeight="1">
      <c r="B101" s="234"/>
      <c r="C101" s="235"/>
      <c r="D101" s="236" t="s">
        <v>214</v>
      </c>
      <c r="E101" s="237"/>
      <c r="F101" s="237"/>
      <c r="G101" s="237"/>
      <c r="H101" s="237"/>
      <c r="I101" s="238"/>
      <c r="J101" s="239">
        <f>J181</f>
        <v>0</v>
      </c>
      <c r="K101" s="235"/>
      <c r="L101" s="240"/>
    </row>
    <row r="102" spans="1:31" s="2" customFormat="1" ht="21.75" customHeight="1">
      <c r="A102" s="36"/>
      <c r="B102" s="37"/>
      <c r="C102" s="38"/>
      <c r="D102" s="38"/>
      <c r="E102" s="38"/>
      <c r="F102" s="38"/>
      <c r="G102" s="38"/>
      <c r="H102" s="38"/>
      <c r="I102" s="117"/>
      <c r="J102" s="38"/>
      <c r="K102" s="38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" customHeight="1">
      <c r="A103" s="36"/>
      <c r="B103" s="56"/>
      <c r="C103" s="57"/>
      <c r="D103" s="57"/>
      <c r="E103" s="57"/>
      <c r="F103" s="57"/>
      <c r="G103" s="57"/>
      <c r="H103" s="57"/>
      <c r="I103" s="154"/>
      <c r="J103" s="57"/>
      <c r="K103" s="57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" customHeight="1">
      <c r="A107" s="36"/>
      <c r="B107" s="58"/>
      <c r="C107" s="59"/>
      <c r="D107" s="59"/>
      <c r="E107" s="59"/>
      <c r="F107" s="59"/>
      <c r="G107" s="59"/>
      <c r="H107" s="59"/>
      <c r="I107" s="157"/>
      <c r="J107" s="59"/>
      <c r="K107" s="59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" customHeight="1">
      <c r="A108" s="36"/>
      <c r="B108" s="37"/>
      <c r="C108" s="25" t="s">
        <v>112</v>
      </c>
      <c r="D108" s="38"/>
      <c r="E108" s="38"/>
      <c r="F108" s="38"/>
      <c r="G108" s="38"/>
      <c r="H108" s="38"/>
      <c r="I108" s="117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" customHeight="1">
      <c r="A109" s="36"/>
      <c r="B109" s="37"/>
      <c r="C109" s="38"/>
      <c r="D109" s="38"/>
      <c r="E109" s="38"/>
      <c r="F109" s="38"/>
      <c r="G109" s="38"/>
      <c r="H109" s="38"/>
      <c r="I109" s="117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1" t="s">
        <v>16</v>
      </c>
      <c r="D110" s="38"/>
      <c r="E110" s="38"/>
      <c r="F110" s="38"/>
      <c r="G110" s="38"/>
      <c r="H110" s="38"/>
      <c r="I110" s="117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341" t="str">
        <f>E7</f>
        <v>Rekonstrukce komunikace, parkovacích ploch a chodníku ulice Šafaříkova v Sezimově Ústí</v>
      </c>
      <c r="F111" s="342"/>
      <c r="G111" s="342"/>
      <c r="H111" s="342"/>
      <c r="I111" s="117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1" t="s">
        <v>104</v>
      </c>
      <c r="D112" s="38"/>
      <c r="E112" s="38"/>
      <c r="F112" s="38"/>
      <c r="G112" s="38"/>
      <c r="H112" s="38"/>
      <c r="I112" s="117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293" t="str">
        <f>E9</f>
        <v>302 - Přípojky dešťové kanalizace</v>
      </c>
      <c r="F113" s="343"/>
      <c r="G113" s="343"/>
      <c r="H113" s="343"/>
      <c r="I113" s="117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" customHeight="1">
      <c r="A114" s="36"/>
      <c r="B114" s="37"/>
      <c r="C114" s="38"/>
      <c r="D114" s="38"/>
      <c r="E114" s="38"/>
      <c r="F114" s="38"/>
      <c r="G114" s="38"/>
      <c r="H114" s="38"/>
      <c r="I114" s="117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1" t="s">
        <v>20</v>
      </c>
      <c r="D115" s="38"/>
      <c r="E115" s="38"/>
      <c r="F115" s="29" t="str">
        <f>F12</f>
        <v>Sezimovo Ústí</v>
      </c>
      <c r="G115" s="38"/>
      <c r="H115" s="38"/>
      <c r="I115" s="119" t="s">
        <v>22</v>
      </c>
      <c r="J115" s="68" t="str">
        <f>IF(J12="","",J12)</f>
        <v>21. 7. 2020</v>
      </c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" customHeight="1">
      <c r="A116" s="36"/>
      <c r="B116" s="37"/>
      <c r="C116" s="38"/>
      <c r="D116" s="38"/>
      <c r="E116" s="38"/>
      <c r="F116" s="38"/>
      <c r="G116" s="38"/>
      <c r="H116" s="38"/>
      <c r="I116" s="117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1" t="s">
        <v>24</v>
      </c>
      <c r="D117" s="38"/>
      <c r="E117" s="38"/>
      <c r="F117" s="29" t="str">
        <f>E15</f>
        <v>Město Sezimovo Ústí</v>
      </c>
      <c r="G117" s="38"/>
      <c r="H117" s="38"/>
      <c r="I117" s="119" t="s">
        <v>31</v>
      </c>
      <c r="J117" s="34" t="str">
        <f>E21</f>
        <v>WAY project s.r.o.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1" t="s">
        <v>29</v>
      </c>
      <c r="D118" s="38"/>
      <c r="E118" s="38"/>
      <c r="F118" s="29" t="str">
        <f>IF(E18="","",E18)</f>
        <v>Vyplň údaj</v>
      </c>
      <c r="G118" s="38"/>
      <c r="H118" s="38"/>
      <c r="I118" s="119" t="s">
        <v>35</v>
      </c>
      <c r="J118" s="34" t="str">
        <f>E24</f>
        <v xml:space="preserve"> 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5" customHeight="1">
      <c r="A119" s="36"/>
      <c r="B119" s="37"/>
      <c r="C119" s="38"/>
      <c r="D119" s="38"/>
      <c r="E119" s="38"/>
      <c r="F119" s="38"/>
      <c r="G119" s="38"/>
      <c r="H119" s="38"/>
      <c r="I119" s="117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0" customFormat="1" ht="29.25" customHeight="1">
      <c r="A120" s="170"/>
      <c r="B120" s="171"/>
      <c r="C120" s="172" t="s">
        <v>113</v>
      </c>
      <c r="D120" s="173" t="s">
        <v>63</v>
      </c>
      <c r="E120" s="173" t="s">
        <v>59</v>
      </c>
      <c r="F120" s="173" t="s">
        <v>60</v>
      </c>
      <c r="G120" s="173" t="s">
        <v>114</v>
      </c>
      <c r="H120" s="173" t="s">
        <v>115</v>
      </c>
      <c r="I120" s="174" t="s">
        <v>116</v>
      </c>
      <c r="J120" s="173" t="s">
        <v>108</v>
      </c>
      <c r="K120" s="175" t="s">
        <v>117</v>
      </c>
      <c r="L120" s="176"/>
      <c r="M120" s="77" t="s">
        <v>1</v>
      </c>
      <c r="N120" s="78" t="s">
        <v>42</v>
      </c>
      <c r="O120" s="78" t="s">
        <v>118</v>
      </c>
      <c r="P120" s="78" t="s">
        <v>119</v>
      </c>
      <c r="Q120" s="78" t="s">
        <v>120</v>
      </c>
      <c r="R120" s="78" t="s">
        <v>121</v>
      </c>
      <c r="S120" s="78" t="s">
        <v>122</v>
      </c>
      <c r="T120" s="79" t="s">
        <v>123</v>
      </c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</row>
    <row r="121" spans="1:63" s="2" customFormat="1" ht="22.8" customHeight="1">
      <c r="A121" s="36"/>
      <c r="B121" s="37"/>
      <c r="C121" s="84" t="s">
        <v>124</v>
      </c>
      <c r="D121" s="38"/>
      <c r="E121" s="38"/>
      <c r="F121" s="38"/>
      <c r="G121" s="38"/>
      <c r="H121" s="38"/>
      <c r="I121" s="117"/>
      <c r="J121" s="177">
        <f>BK121</f>
        <v>0</v>
      </c>
      <c r="K121" s="38"/>
      <c r="L121" s="41"/>
      <c r="M121" s="80"/>
      <c r="N121" s="178"/>
      <c r="O121" s="81"/>
      <c r="P121" s="179">
        <f>P122</f>
        <v>0</v>
      </c>
      <c r="Q121" s="81"/>
      <c r="R121" s="179">
        <f>R122</f>
        <v>20.6246128665</v>
      </c>
      <c r="S121" s="81"/>
      <c r="T121" s="180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77</v>
      </c>
      <c r="AU121" s="19" t="s">
        <v>110</v>
      </c>
      <c r="BK121" s="181">
        <f>BK122</f>
        <v>0</v>
      </c>
    </row>
    <row r="122" spans="2:63" s="11" customFormat="1" ht="25.95" customHeight="1">
      <c r="B122" s="182"/>
      <c r="C122" s="183"/>
      <c r="D122" s="184" t="s">
        <v>77</v>
      </c>
      <c r="E122" s="185" t="s">
        <v>215</v>
      </c>
      <c r="F122" s="185" t="s">
        <v>216</v>
      </c>
      <c r="G122" s="183"/>
      <c r="H122" s="183"/>
      <c r="I122" s="186"/>
      <c r="J122" s="187">
        <f>BK122</f>
        <v>0</v>
      </c>
      <c r="K122" s="183"/>
      <c r="L122" s="188"/>
      <c r="M122" s="189"/>
      <c r="N122" s="190"/>
      <c r="O122" s="190"/>
      <c r="P122" s="191">
        <f>P123+P167+P171+P181</f>
        <v>0</v>
      </c>
      <c r="Q122" s="190"/>
      <c r="R122" s="191">
        <f>R123+R167+R171+R181</f>
        <v>20.6246128665</v>
      </c>
      <c r="S122" s="190"/>
      <c r="T122" s="192">
        <f>T123+T167+T171+T181</f>
        <v>0</v>
      </c>
      <c r="AR122" s="193" t="s">
        <v>86</v>
      </c>
      <c r="AT122" s="194" t="s">
        <v>77</v>
      </c>
      <c r="AU122" s="194" t="s">
        <v>78</v>
      </c>
      <c r="AY122" s="193" t="s">
        <v>128</v>
      </c>
      <c r="BK122" s="195">
        <f>BK123+BK167+BK171+BK181</f>
        <v>0</v>
      </c>
    </row>
    <row r="123" spans="2:63" s="11" customFormat="1" ht="22.8" customHeight="1">
      <c r="B123" s="182"/>
      <c r="C123" s="183"/>
      <c r="D123" s="184" t="s">
        <v>77</v>
      </c>
      <c r="E123" s="241" t="s">
        <v>86</v>
      </c>
      <c r="F123" s="241" t="s">
        <v>217</v>
      </c>
      <c r="G123" s="183"/>
      <c r="H123" s="183"/>
      <c r="I123" s="186"/>
      <c r="J123" s="242">
        <f>BK123</f>
        <v>0</v>
      </c>
      <c r="K123" s="183"/>
      <c r="L123" s="188"/>
      <c r="M123" s="189"/>
      <c r="N123" s="190"/>
      <c r="O123" s="190"/>
      <c r="P123" s="191">
        <f>SUM(P124:P166)</f>
        <v>0</v>
      </c>
      <c r="Q123" s="190"/>
      <c r="R123" s="191">
        <f>SUM(R124:R166)</f>
        <v>20.544246943500003</v>
      </c>
      <c r="S123" s="190"/>
      <c r="T123" s="192">
        <f>SUM(T124:T166)</f>
        <v>0</v>
      </c>
      <c r="AR123" s="193" t="s">
        <v>86</v>
      </c>
      <c r="AT123" s="194" t="s">
        <v>77</v>
      </c>
      <c r="AU123" s="194" t="s">
        <v>86</v>
      </c>
      <c r="AY123" s="193" t="s">
        <v>128</v>
      </c>
      <c r="BK123" s="195">
        <f>SUM(BK124:BK166)</f>
        <v>0</v>
      </c>
    </row>
    <row r="124" spans="1:65" s="2" customFormat="1" ht="21.75" customHeight="1">
      <c r="A124" s="36"/>
      <c r="B124" s="37"/>
      <c r="C124" s="196" t="s">
        <v>86</v>
      </c>
      <c r="D124" s="196" t="s">
        <v>129</v>
      </c>
      <c r="E124" s="197" t="s">
        <v>1285</v>
      </c>
      <c r="F124" s="198" t="s">
        <v>1286</v>
      </c>
      <c r="G124" s="199" t="s">
        <v>225</v>
      </c>
      <c r="H124" s="200">
        <v>16.165</v>
      </c>
      <c r="I124" s="201"/>
      <c r="J124" s="202">
        <f>ROUND(I124*H124,2)</f>
        <v>0</v>
      </c>
      <c r="K124" s="198" t="s">
        <v>133</v>
      </c>
      <c r="L124" s="41"/>
      <c r="M124" s="203" t="s">
        <v>1</v>
      </c>
      <c r="N124" s="204" t="s">
        <v>43</v>
      </c>
      <c r="O124" s="73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7" t="s">
        <v>127</v>
      </c>
      <c r="AT124" s="207" t="s">
        <v>129</v>
      </c>
      <c r="AU124" s="207" t="s">
        <v>88</v>
      </c>
      <c r="AY124" s="19" t="s">
        <v>128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9" t="s">
        <v>86</v>
      </c>
      <c r="BK124" s="208">
        <f>ROUND(I124*H124,2)</f>
        <v>0</v>
      </c>
      <c r="BL124" s="19" t="s">
        <v>127</v>
      </c>
      <c r="BM124" s="207" t="s">
        <v>1287</v>
      </c>
    </row>
    <row r="125" spans="2:51" s="12" customFormat="1" ht="10.2">
      <c r="B125" s="209"/>
      <c r="C125" s="210"/>
      <c r="D125" s="211" t="s">
        <v>136</v>
      </c>
      <c r="E125" s="212" t="s">
        <v>1</v>
      </c>
      <c r="F125" s="213" t="s">
        <v>1288</v>
      </c>
      <c r="G125" s="210"/>
      <c r="H125" s="214">
        <v>16.165</v>
      </c>
      <c r="I125" s="215"/>
      <c r="J125" s="210"/>
      <c r="K125" s="210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136</v>
      </c>
      <c r="AU125" s="220" t="s">
        <v>88</v>
      </c>
      <c r="AV125" s="12" t="s">
        <v>88</v>
      </c>
      <c r="AW125" s="12" t="s">
        <v>34</v>
      </c>
      <c r="AX125" s="12" t="s">
        <v>86</v>
      </c>
      <c r="AY125" s="220" t="s">
        <v>128</v>
      </c>
    </row>
    <row r="126" spans="2:51" s="13" customFormat="1" ht="10.2">
      <c r="B126" s="221"/>
      <c r="C126" s="222"/>
      <c r="D126" s="211" t="s">
        <v>136</v>
      </c>
      <c r="E126" s="223" t="s">
        <v>1</v>
      </c>
      <c r="F126" s="224" t="s">
        <v>1289</v>
      </c>
      <c r="G126" s="222"/>
      <c r="H126" s="223" t="s">
        <v>1</v>
      </c>
      <c r="I126" s="225"/>
      <c r="J126" s="222"/>
      <c r="K126" s="222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136</v>
      </c>
      <c r="AU126" s="230" t="s">
        <v>88</v>
      </c>
      <c r="AV126" s="13" t="s">
        <v>86</v>
      </c>
      <c r="AW126" s="13" t="s">
        <v>34</v>
      </c>
      <c r="AX126" s="13" t="s">
        <v>78</v>
      </c>
      <c r="AY126" s="230" t="s">
        <v>128</v>
      </c>
    </row>
    <row r="127" spans="2:51" s="13" customFormat="1" ht="10.2">
      <c r="B127" s="221"/>
      <c r="C127" s="222"/>
      <c r="D127" s="211" t="s">
        <v>136</v>
      </c>
      <c r="E127" s="223" t="s">
        <v>1</v>
      </c>
      <c r="F127" s="224" t="s">
        <v>1078</v>
      </c>
      <c r="G127" s="222"/>
      <c r="H127" s="223" t="s">
        <v>1</v>
      </c>
      <c r="I127" s="225"/>
      <c r="J127" s="222"/>
      <c r="K127" s="222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136</v>
      </c>
      <c r="AU127" s="230" t="s">
        <v>88</v>
      </c>
      <c r="AV127" s="13" t="s">
        <v>86</v>
      </c>
      <c r="AW127" s="13" t="s">
        <v>34</v>
      </c>
      <c r="AX127" s="13" t="s">
        <v>78</v>
      </c>
      <c r="AY127" s="230" t="s">
        <v>128</v>
      </c>
    </row>
    <row r="128" spans="1:65" s="2" customFormat="1" ht="21.75" customHeight="1">
      <c r="A128" s="36"/>
      <c r="B128" s="37"/>
      <c r="C128" s="196" t="s">
        <v>88</v>
      </c>
      <c r="D128" s="196" t="s">
        <v>129</v>
      </c>
      <c r="E128" s="197" t="s">
        <v>1290</v>
      </c>
      <c r="F128" s="198" t="s">
        <v>1291</v>
      </c>
      <c r="G128" s="199" t="s">
        <v>225</v>
      </c>
      <c r="H128" s="200">
        <v>12.932</v>
      </c>
      <c r="I128" s="201"/>
      <c r="J128" s="202">
        <f>ROUND(I128*H128,2)</f>
        <v>0</v>
      </c>
      <c r="K128" s="198" t="s">
        <v>133</v>
      </c>
      <c r="L128" s="41"/>
      <c r="M128" s="203" t="s">
        <v>1</v>
      </c>
      <c r="N128" s="204" t="s">
        <v>43</v>
      </c>
      <c r="O128" s="73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7" t="s">
        <v>127</v>
      </c>
      <c r="AT128" s="207" t="s">
        <v>129</v>
      </c>
      <c r="AU128" s="207" t="s">
        <v>88</v>
      </c>
      <c r="AY128" s="19" t="s">
        <v>128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9" t="s">
        <v>86</v>
      </c>
      <c r="BK128" s="208">
        <f>ROUND(I128*H128,2)</f>
        <v>0</v>
      </c>
      <c r="BL128" s="19" t="s">
        <v>127</v>
      </c>
      <c r="BM128" s="207" t="s">
        <v>1292</v>
      </c>
    </row>
    <row r="129" spans="2:51" s="12" customFormat="1" ht="10.2">
      <c r="B129" s="209"/>
      <c r="C129" s="210"/>
      <c r="D129" s="211" t="s">
        <v>136</v>
      </c>
      <c r="E129" s="212" t="s">
        <v>1</v>
      </c>
      <c r="F129" s="213" t="s">
        <v>1293</v>
      </c>
      <c r="G129" s="210"/>
      <c r="H129" s="214">
        <v>12.932</v>
      </c>
      <c r="I129" s="215"/>
      <c r="J129" s="210"/>
      <c r="K129" s="210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136</v>
      </c>
      <c r="AU129" s="220" t="s">
        <v>88</v>
      </c>
      <c r="AV129" s="12" t="s">
        <v>88</v>
      </c>
      <c r="AW129" s="12" t="s">
        <v>34</v>
      </c>
      <c r="AX129" s="12" t="s">
        <v>86</v>
      </c>
      <c r="AY129" s="220" t="s">
        <v>128</v>
      </c>
    </row>
    <row r="130" spans="2:51" s="13" customFormat="1" ht="10.2">
      <c r="B130" s="221"/>
      <c r="C130" s="222"/>
      <c r="D130" s="211" t="s">
        <v>136</v>
      </c>
      <c r="E130" s="223" t="s">
        <v>1</v>
      </c>
      <c r="F130" s="224" t="s">
        <v>1289</v>
      </c>
      <c r="G130" s="222"/>
      <c r="H130" s="223" t="s">
        <v>1</v>
      </c>
      <c r="I130" s="225"/>
      <c r="J130" s="222"/>
      <c r="K130" s="222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136</v>
      </c>
      <c r="AU130" s="230" t="s">
        <v>88</v>
      </c>
      <c r="AV130" s="13" t="s">
        <v>86</v>
      </c>
      <c r="AW130" s="13" t="s">
        <v>34</v>
      </c>
      <c r="AX130" s="13" t="s">
        <v>78</v>
      </c>
      <c r="AY130" s="230" t="s">
        <v>128</v>
      </c>
    </row>
    <row r="131" spans="2:51" s="13" customFormat="1" ht="10.2">
      <c r="B131" s="221"/>
      <c r="C131" s="222"/>
      <c r="D131" s="211" t="s">
        <v>136</v>
      </c>
      <c r="E131" s="223" t="s">
        <v>1</v>
      </c>
      <c r="F131" s="224" t="s">
        <v>1078</v>
      </c>
      <c r="G131" s="222"/>
      <c r="H131" s="223" t="s">
        <v>1</v>
      </c>
      <c r="I131" s="225"/>
      <c r="J131" s="222"/>
      <c r="K131" s="222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136</v>
      </c>
      <c r="AU131" s="230" t="s">
        <v>88</v>
      </c>
      <c r="AV131" s="13" t="s">
        <v>86</v>
      </c>
      <c r="AW131" s="13" t="s">
        <v>34</v>
      </c>
      <c r="AX131" s="13" t="s">
        <v>78</v>
      </c>
      <c r="AY131" s="230" t="s">
        <v>128</v>
      </c>
    </row>
    <row r="132" spans="1:65" s="2" customFormat="1" ht="21.75" customHeight="1">
      <c r="A132" s="36"/>
      <c r="B132" s="37"/>
      <c r="C132" s="196" t="s">
        <v>144</v>
      </c>
      <c r="D132" s="196" t="s">
        <v>129</v>
      </c>
      <c r="E132" s="197" t="s">
        <v>1294</v>
      </c>
      <c r="F132" s="198" t="s">
        <v>1295</v>
      </c>
      <c r="G132" s="199" t="s">
        <v>225</v>
      </c>
      <c r="H132" s="200">
        <v>3.233</v>
      </c>
      <c r="I132" s="201"/>
      <c r="J132" s="202">
        <f>ROUND(I132*H132,2)</f>
        <v>0</v>
      </c>
      <c r="K132" s="198" t="s">
        <v>133</v>
      </c>
      <c r="L132" s="41"/>
      <c r="M132" s="203" t="s">
        <v>1</v>
      </c>
      <c r="N132" s="204" t="s">
        <v>43</v>
      </c>
      <c r="O132" s="73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7" t="s">
        <v>127</v>
      </c>
      <c r="AT132" s="207" t="s">
        <v>129</v>
      </c>
      <c r="AU132" s="207" t="s">
        <v>88</v>
      </c>
      <c r="AY132" s="19" t="s">
        <v>128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9" t="s">
        <v>86</v>
      </c>
      <c r="BK132" s="208">
        <f>ROUND(I132*H132,2)</f>
        <v>0</v>
      </c>
      <c r="BL132" s="19" t="s">
        <v>127</v>
      </c>
      <c r="BM132" s="207" t="s">
        <v>1296</v>
      </c>
    </row>
    <row r="133" spans="2:51" s="12" customFormat="1" ht="10.2">
      <c r="B133" s="209"/>
      <c r="C133" s="210"/>
      <c r="D133" s="211" t="s">
        <v>136</v>
      </c>
      <c r="E133" s="212" t="s">
        <v>1</v>
      </c>
      <c r="F133" s="213" t="s">
        <v>1297</v>
      </c>
      <c r="G133" s="210"/>
      <c r="H133" s="214">
        <v>3.233</v>
      </c>
      <c r="I133" s="215"/>
      <c r="J133" s="210"/>
      <c r="K133" s="210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136</v>
      </c>
      <c r="AU133" s="220" t="s">
        <v>88</v>
      </c>
      <c r="AV133" s="12" t="s">
        <v>88</v>
      </c>
      <c r="AW133" s="12" t="s">
        <v>34</v>
      </c>
      <c r="AX133" s="12" t="s">
        <v>86</v>
      </c>
      <c r="AY133" s="220" t="s">
        <v>128</v>
      </c>
    </row>
    <row r="134" spans="2:51" s="13" customFormat="1" ht="10.2">
      <c r="B134" s="221"/>
      <c r="C134" s="222"/>
      <c r="D134" s="211" t="s">
        <v>136</v>
      </c>
      <c r="E134" s="223" t="s">
        <v>1</v>
      </c>
      <c r="F134" s="224" t="s">
        <v>1289</v>
      </c>
      <c r="G134" s="222"/>
      <c r="H134" s="223" t="s">
        <v>1</v>
      </c>
      <c r="I134" s="225"/>
      <c r="J134" s="222"/>
      <c r="K134" s="222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136</v>
      </c>
      <c r="AU134" s="230" t="s">
        <v>88</v>
      </c>
      <c r="AV134" s="13" t="s">
        <v>86</v>
      </c>
      <c r="AW134" s="13" t="s">
        <v>34</v>
      </c>
      <c r="AX134" s="13" t="s">
        <v>78</v>
      </c>
      <c r="AY134" s="230" t="s">
        <v>128</v>
      </c>
    </row>
    <row r="135" spans="2:51" s="13" customFormat="1" ht="10.2">
      <c r="B135" s="221"/>
      <c r="C135" s="222"/>
      <c r="D135" s="211" t="s">
        <v>136</v>
      </c>
      <c r="E135" s="223" t="s">
        <v>1</v>
      </c>
      <c r="F135" s="224" t="s">
        <v>1078</v>
      </c>
      <c r="G135" s="222"/>
      <c r="H135" s="223" t="s">
        <v>1</v>
      </c>
      <c r="I135" s="225"/>
      <c r="J135" s="222"/>
      <c r="K135" s="222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136</v>
      </c>
      <c r="AU135" s="230" t="s">
        <v>88</v>
      </c>
      <c r="AV135" s="13" t="s">
        <v>86</v>
      </c>
      <c r="AW135" s="13" t="s">
        <v>34</v>
      </c>
      <c r="AX135" s="13" t="s">
        <v>78</v>
      </c>
      <c r="AY135" s="230" t="s">
        <v>128</v>
      </c>
    </row>
    <row r="136" spans="1:65" s="2" customFormat="1" ht="16.5" customHeight="1">
      <c r="A136" s="36"/>
      <c r="B136" s="37"/>
      <c r="C136" s="196" t="s">
        <v>127</v>
      </c>
      <c r="D136" s="196" t="s">
        <v>129</v>
      </c>
      <c r="E136" s="197" t="s">
        <v>368</v>
      </c>
      <c r="F136" s="198" t="s">
        <v>369</v>
      </c>
      <c r="G136" s="199" t="s">
        <v>220</v>
      </c>
      <c r="H136" s="200">
        <v>71.85</v>
      </c>
      <c r="I136" s="201"/>
      <c r="J136" s="202">
        <f>ROUND(I136*H136,2)</f>
        <v>0</v>
      </c>
      <c r="K136" s="198" t="s">
        <v>133</v>
      </c>
      <c r="L136" s="41"/>
      <c r="M136" s="203" t="s">
        <v>1</v>
      </c>
      <c r="N136" s="204" t="s">
        <v>43</v>
      </c>
      <c r="O136" s="73"/>
      <c r="P136" s="205">
        <f>O136*H136</f>
        <v>0</v>
      </c>
      <c r="Q136" s="205">
        <v>0.00083851</v>
      </c>
      <c r="R136" s="205">
        <f>Q136*H136</f>
        <v>0.0602469435</v>
      </c>
      <c r="S136" s="205">
        <v>0</v>
      </c>
      <c r="T136" s="20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7" t="s">
        <v>127</v>
      </c>
      <c r="AT136" s="207" t="s">
        <v>129</v>
      </c>
      <c r="AU136" s="207" t="s">
        <v>88</v>
      </c>
      <c r="AY136" s="19" t="s">
        <v>128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9" t="s">
        <v>86</v>
      </c>
      <c r="BK136" s="208">
        <f>ROUND(I136*H136,2)</f>
        <v>0</v>
      </c>
      <c r="BL136" s="19" t="s">
        <v>127</v>
      </c>
      <c r="BM136" s="207" t="s">
        <v>1298</v>
      </c>
    </row>
    <row r="137" spans="2:51" s="13" customFormat="1" ht="10.2">
      <c r="B137" s="221"/>
      <c r="C137" s="222"/>
      <c r="D137" s="211" t="s">
        <v>136</v>
      </c>
      <c r="E137" s="223" t="s">
        <v>1</v>
      </c>
      <c r="F137" s="224" t="s">
        <v>1299</v>
      </c>
      <c r="G137" s="222"/>
      <c r="H137" s="223" t="s">
        <v>1</v>
      </c>
      <c r="I137" s="225"/>
      <c r="J137" s="222"/>
      <c r="K137" s="222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136</v>
      </c>
      <c r="AU137" s="230" t="s">
        <v>88</v>
      </c>
      <c r="AV137" s="13" t="s">
        <v>86</v>
      </c>
      <c r="AW137" s="13" t="s">
        <v>34</v>
      </c>
      <c r="AX137" s="13" t="s">
        <v>78</v>
      </c>
      <c r="AY137" s="230" t="s">
        <v>128</v>
      </c>
    </row>
    <row r="138" spans="2:51" s="12" customFormat="1" ht="10.2">
      <c r="B138" s="209"/>
      <c r="C138" s="210"/>
      <c r="D138" s="211" t="s">
        <v>136</v>
      </c>
      <c r="E138" s="212" t="s">
        <v>1</v>
      </c>
      <c r="F138" s="213" t="s">
        <v>1300</v>
      </c>
      <c r="G138" s="210"/>
      <c r="H138" s="214">
        <v>71.85</v>
      </c>
      <c r="I138" s="215"/>
      <c r="J138" s="210"/>
      <c r="K138" s="210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136</v>
      </c>
      <c r="AU138" s="220" t="s">
        <v>88</v>
      </c>
      <c r="AV138" s="12" t="s">
        <v>88</v>
      </c>
      <c r="AW138" s="12" t="s">
        <v>34</v>
      </c>
      <c r="AX138" s="12" t="s">
        <v>86</v>
      </c>
      <c r="AY138" s="220" t="s">
        <v>128</v>
      </c>
    </row>
    <row r="139" spans="1:65" s="2" customFormat="1" ht="21.75" customHeight="1">
      <c r="A139" s="36"/>
      <c r="B139" s="37"/>
      <c r="C139" s="196" t="s">
        <v>156</v>
      </c>
      <c r="D139" s="196" t="s">
        <v>129</v>
      </c>
      <c r="E139" s="197" t="s">
        <v>375</v>
      </c>
      <c r="F139" s="198" t="s">
        <v>376</v>
      </c>
      <c r="G139" s="199" t="s">
        <v>220</v>
      </c>
      <c r="H139" s="200">
        <v>71.85</v>
      </c>
      <c r="I139" s="201"/>
      <c r="J139" s="202">
        <f>ROUND(I139*H139,2)</f>
        <v>0</v>
      </c>
      <c r="K139" s="198" t="s">
        <v>133</v>
      </c>
      <c r="L139" s="41"/>
      <c r="M139" s="203" t="s">
        <v>1</v>
      </c>
      <c r="N139" s="204" t="s">
        <v>43</v>
      </c>
      <c r="O139" s="73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7" t="s">
        <v>127</v>
      </c>
      <c r="AT139" s="207" t="s">
        <v>129</v>
      </c>
      <c r="AU139" s="207" t="s">
        <v>88</v>
      </c>
      <c r="AY139" s="19" t="s">
        <v>128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9" t="s">
        <v>86</v>
      </c>
      <c r="BK139" s="208">
        <f>ROUND(I139*H139,2)</f>
        <v>0</v>
      </c>
      <c r="BL139" s="19" t="s">
        <v>127</v>
      </c>
      <c r="BM139" s="207" t="s">
        <v>1301</v>
      </c>
    </row>
    <row r="140" spans="2:51" s="12" customFormat="1" ht="10.2">
      <c r="B140" s="209"/>
      <c r="C140" s="210"/>
      <c r="D140" s="211" t="s">
        <v>136</v>
      </c>
      <c r="E140" s="212" t="s">
        <v>1</v>
      </c>
      <c r="F140" s="213" t="s">
        <v>1302</v>
      </c>
      <c r="G140" s="210"/>
      <c r="H140" s="214">
        <v>71.85</v>
      </c>
      <c r="I140" s="215"/>
      <c r="J140" s="210"/>
      <c r="K140" s="210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136</v>
      </c>
      <c r="AU140" s="220" t="s">
        <v>88</v>
      </c>
      <c r="AV140" s="12" t="s">
        <v>88</v>
      </c>
      <c r="AW140" s="12" t="s">
        <v>34</v>
      </c>
      <c r="AX140" s="12" t="s">
        <v>86</v>
      </c>
      <c r="AY140" s="220" t="s">
        <v>128</v>
      </c>
    </row>
    <row r="141" spans="1:65" s="2" customFormat="1" ht="33" customHeight="1">
      <c r="A141" s="36"/>
      <c r="B141" s="37"/>
      <c r="C141" s="196" t="s">
        <v>161</v>
      </c>
      <c r="D141" s="196" t="s">
        <v>129</v>
      </c>
      <c r="E141" s="197" t="s">
        <v>418</v>
      </c>
      <c r="F141" s="198" t="s">
        <v>419</v>
      </c>
      <c r="G141" s="199" t="s">
        <v>225</v>
      </c>
      <c r="H141" s="200">
        <v>13.104</v>
      </c>
      <c r="I141" s="201"/>
      <c r="J141" s="202">
        <f>ROUND(I141*H141,2)</f>
        <v>0</v>
      </c>
      <c r="K141" s="198" t="s">
        <v>133</v>
      </c>
      <c r="L141" s="41"/>
      <c r="M141" s="203" t="s">
        <v>1</v>
      </c>
      <c r="N141" s="204" t="s">
        <v>43</v>
      </c>
      <c r="O141" s="73"/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7" t="s">
        <v>127</v>
      </c>
      <c r="AT141" s="207" t="s">
        <v>129</v>
      </c>
      <c r="AU141" s="207" t="s">
        <v>88</v>
      </c>
      <c r="AY141" s="19" t="s">
        <v>128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9" t="s">
        <v>86</v>
      </c>
      <c r="BK141" s="208">
        <f>ROUND(I141*H141,2)</f>
        <v>0</v>
      </c>
      <c r="BL141" s="19" t="s">
        <v>127</v>
      </c>
      <c r="BM141" s="207" t="s">
        <v>1303</v>
      </c>
    </row>
    <row r="142" spans="2:51" s="13" customFormat="1" ht="10.2">
      <c r="B142" s="221"/>
      <c r="C142" s="222"/>
      <c r="D142" s="211" t="s">
        <v>136</v>
      </c>
      <c r="E142" s="223" t="s">
        <v>1</v>
      </c>
      <c r="F142" s="224" t="s">
        <v>1304</v>
      </c>
      <c r="G142" s="222"/>
      <c r="H142" s="223" t="s">
        <v>1</v>
      </c>
      <c r="I142" s="225"/>
      <c r="J142" s="222"/>
      <c r="K142" s="222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136</v>
      </c>
      <c r="AU142" s="230" t="s">
        <v>88</v>
      </c>
      <c r="AV142" s="13" t="s">
        <v>86</v>
      </c>
      <c r="AW142" s="13" t="s">
        <v>34</v>
      </c>
      <c r="AX142" s="13" t="s">
        <v>78</v>
      </c>
      <c r="AY142" s="230" t="s">
        <v>128</v>
      </c>
    </row>
    <row r="143" spans="2:51" s="13" customFormat="1" ht="10.2">
      <c r="B143" s="221"/>
      <c r="C143" s="222"/>
      <c r="D143" s="211" t="s">
        <v>136</v>
      </c>
      <c r="E143" s="223" t="s">
        <v>1</v>
      </c>
      <c r="F143" s="224" t="s">
        <v>406</v>
      </c>
      <c r="G143" s="222"/>
      <c r="H143" s="223" t="s">
        <v>1</v>
      </c>
      <c r="I143" s="225"/>
      <c r="J143" s="222"/>
      <c r="K143" s="222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136</v>
      </c>
      <c r="AU143" s="230" t="s">
        <v>88</v>
      </c>
      <c r="AV143" s="13" t="s">
        <v>86</v>
      </c>
      <c r="AW143" s="13" t="s">
        <v>34</v>
      </c>
      <c r="AX143" s="13" t="s">
        <v>78</v>
      </c>
      <c r="AY143" s="230" t="s">
        <v>128</v>
      </c>
    </row>
    <row r="144" spans="2:51" s="12" customFormat="1" ht="10.2">
      <c r="B144" s="209"/>
      <c r="C144" s="210"/>
      <c r="D144" s="211" t="s">
        <v>136</v>
      </c>
      <c r="E144" s="212" t="s">
        <v>1</v>
      </c>
      <c r="F144" s="213" t="s">
        <v>1305</v>
      </c>
      <c r="G144" s="210"/>
      <c r="H144" s="214">
        <v>32.33</v>
      </c>
      <c r="I144" s="215"/>
      <c r="J144" s="210"/>
      <c r="K144" s="210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136</v>
      </c>
      <c r="AU144" s="220" t="s">
        <v>88</v>
      </c>
      <c r="AV144" s="12" t="s">
        <v>88</v>
      </c>
      <c r="AW144" s="12" t="s">
        <v>34</v>
      </c>
      <c r="AX144" s="12" t="s">
        <v>78</v>
      </c>
      <c r="AY144" s="220" t="s">
        <v>128</v>
      </c>
    </row>
    <row r="145" spans="2:51" s="12" customFormat="1" ht="10.2">
      <c r="B145" s="209"/>
      <c r="C145" s="210"/>
      <c r="D145" s="211" t="s">
        <v>136</v>
      </c>
      <c r="E145" s="212" t="s">
        <v>1</v>
      </c>
      <c r="F145" s="213" t="s">
        <v>1306</v>
      </c>
      <c r="G145" s="210"/>
      <c r="H145" s="214">
        <v>-16.165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136</v>
      </c>
      <c r="AU145" s="220" t="s">
        <v>88</v>
      </c>
      <c r="AV145" s="12" t="s">
        <v>88</v>
      </c>
      <c r="AW145" s="12" t="s">
        <v>34</v>
      </c>
      <c r="AX145" s="12" t="s">
        <v>78</v>
      </c>
      <c r="AY145" s="220" t="s">
        <v>128</v>
      </c>
    </row>
    <row r="146" spans="2:51" s="12" customFormat="1" ht="10.2">
      <c r="B146" s="209"/>
      <c r="C146" s="210"/>
      <c r="D146" s="211" t="s">
        <v>136</v>
      </c>
      <c r="E146" s="212" t="s">
        <v>1</v>
      </c>
      <c r="F146" s="213" t="s">
        <v>1307</v>
      </c>
      <c r="G146" s="210"/>
      <c r="H146" s="214">
        <v>-3.061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136</v>
      </c>
      <c r="AU146" s="220" t="s">
        <v>88</v>
      </c>
      <c r="AV146" s="12" t="s">
        <v>88</v>
      </c>
      <c r="AW146" s="12" t="s">
        <v>34</v>
      </c>
      <c r="AX146" s="12" t="s">
        <v>78</v>
      </c>
      <c r="AY146" s="220" t="s">
        <v>128</v>
      </c>
    </row>
    <row r="147" spans="2:51" s="15" customFormat="1" ht="10.2">
      <c r="B147" s="243"/>
      <c r="C147" s="244"/>
      <c r="D147" s="211" t="s">
        <v>136</v>
      </c>
      <c r="E147" s="245" t="s">
        <v>1</v>
      </c>
      <c r="F147" s="246" t="s">
        <v>230</v>
      </c>
      <c r="G147" s="244"/>
      <c r="H147" s="247">
        <v>13.104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136</v>
      </c>
      <c r="AU147" s="253" t="s">
        <v>88</v>
      </c>
      <c r="AV147" s="15" t="s">
        <v>127</v>
      </c>
      <c r="AW147" s="15" t="s">
        <v>34</v>
      </c>
      <c r="AX147" s="15" t="s">
        <v>86</v>
      </c>
      <c r="AY147" s="253" t="s">
        <v>128</v>
      </c>
    </row>
    <row r="148" spans="1:65" s="2" customFormat="1" ht="33" customHeight="1">
      <c r="A148" s="36"/>
      <c r="B148" s="37"/>
      <c r="C148" s="196" t="s">
        <v>169</v>
      </c>
      <c r="D148" s="196" t="s">
        <v>129</v>
      </c>
      <c r="E148" s="197" t="s">
        <v>425</v>
      </c>
      <c r="F148" s="198" t="s">
        <v>426</v>
      </c>
      <c r="G148" s="199" t="s">
        <v>225</v>
      </c>
      <c r="H148" s="200">
        <v>65.52</v>
      </c>
      <c r="I148" s="201"/>
      <c r="J148" s="202">
        <f>ROUND(I148*H148,2)</f>
        <v>0</v>
      </c>
      <c r="K148" s="198" t="s">
        <v>133</v>
      </c>
      <c r="L148" s="41"/>
      <c r="M148" s="203" t="s">
        <v>1</v>
      </c>
      <c r="N148" s="204" t="s">
        <v>43</v>
      </c>
      <c r="O148" s="73"/>
      <c r="P148" s="205">
        <f>O148*H148</f>
        <v>0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7" t="s">
        <v>127</v>
      </c>
      <c r="AT148" s="207" t="s">
        <v>129</v>
      </c>
      <c r="AU148" s="207" t="s">
        <v>88</v>
      </c>
      <c r="AY148" s="19" t="s">
        <v>128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19" t="s">
        <v>86</v>
      </c>
      <c r="BK148" s="208">
        <f>ROUND(I148*H148,2)</f>
        <v>0</v>
      </c>
      <c r="BL148" s="19" t="s">
        <v>127</v>
      </c>
      <c r="BM148" s="207" t="s">
        <v>1308</v>
      </c>
    </row>
    <row r="149" spans="2:51" s="13" customFormat="1" ht="10.2">
      <c r="B149" s="221"/>
      <c r="C149" s="222"/>
      <c r="D149" s="211" t="s">
        <v>136</v>
      </c>
      <c r="E149" s="223" t="s">
        <v>1</v>
      </c>
      <c r="F149" s="224" t="s">
        <v>406</v>
      </c>
      <c r="G149" s="222"/>
      <c r="H149" s="223" t="s">
        <v>1</v>
      </c>
      <c r="I149" s="225"/>
      <c r="J149" s="222"/>
      <c r="K149" s="222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136</v>
      </c>
      <c r="AU149" s="230" t="s">
        <v>88</v>
      </c>
      <c r="AV149" s="13" t="s">
        <v>86</v>
      </c>
      <c r="AW149" s="13" t="s">
        <v>34</v>
      </c>
      <c r="AX149" s="13" t="s">
        <v>78</v>
      </c>
      <c r="AY149" s="230" t="s">
        <v>128</v>
      </c>
    </row>
    <row r="150" spans="2:51" s="12" customFormat="1" ht="10.2">
      <c r="B150" s="209"/>
      <c r="C150" s="210"/>
      <c r="D150" s="211" t="s">
        <v>136</v>
      </c>
      <c r="E150" s="212" t="s">
        <v>1</v>
      </c>
      <c r="F150" s="213" t="s">
        <v>1309</v>
      </c>
      <c r="G150" s="210"/>
      <c r="H150" s="214">
        <v>65.52</v>
      </c>
      <c r="I150" s="215"/>
      <c r="J150" s="210"/>
      <c r="K150" s="210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136</v>
      </c>
      <c r="AU150" s="220" t="s">
        <v>88</v>
      </c>
      <c r="AV150" s="12" t="s">
        <v>88</v>
      </c>
      <c r="AW150" s="12" t="s">
        <v>34</v>
      </c>
      <c r="AX150" s="12" t="s">
        <v>86</v>
      </c>
      <c r="AY150" s="220" t="s">
        <v>128</v>
      </c>
    </row>
    <row r="151" spans="1:65" s="2" customFormat="1" ht="21.75" customHeight="1">
      <c r="A151" s="36"/>
      <c r="B151" s="37"/>
      <c r="C151" s="196" t="s">
        <v>175</v>
      </c>
      <c r="D151" s="196" t="s">
        <v>129</v>
      </c>
      <c r="E151" s="197" t="s">
        <v>430</v>
      </c>
      <c r="F151" s="198" t="s">
        <v>431</v>
      </c>
      <c r="G151" s="199" t="s">
        <v>432</v>
      </c>
      <c r="H151" s="200">
        <v>23.587</v>
      </c>
      <c r="I151" s="201"/>
      <c r="J151" s="202">
        <f>ROUND(I151*H151,2)</f>
        <v>0</v>
      </c>
      <c r="K151" s="198" t="s">
        <v>133</v>
      </c>
      <c r="L151" s="41"/>
      <c r="M151" s="203" t="s">
        <v>1</v>
      </c>
      <c r="N151" s="204" t="s">
        <v>43</v>
      </c>
      <c r="O151" s="73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127</v>
      </c>
      <c r="AT151" s="207" t="s">
        <v>129</v>
      </c>
      <c r="AU151" s="207" t="s">
        <v>88</v>
      </c>
      <c r="AY151" s="19" t="s">
        <v>128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9" t="s">
        <v>86</v>
      </c>
      <c r="BK151" s="208">
        <f>ROUND(I151*H151,2)</f>
        <v>0</v>
      </c>
      <c r="BL151" s="19" t="s">
        <v>127</v>
      </c>
      <c r="BM151" s="207" t="s">
        <v>1310</v>
      </c>
    </row>
    <row r="152" spans="2:51" s="12" customFormat="1" ht="10.2">
      <c r="B152" s="209"/>
      <c r="C152" s="210"/>
      <c r="D152" s="211" t="s">
        <v>136</v>
      </c>
      <c r="E152" s="212" t="s">
        <v>1</v>
      </c>
      <c r="F152" s="213" t="s">
        <v>1311</v>
      </c>
      <c r="G152" s="210"/>
      <c r="H152" s="214">
        <v>23.587</v>
      </c>
      <c r="I152" s="215"/>
      <c r="J152" s="210"/>
      <c r="K152" s="210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136</v>
      </c>
      <c r="AU152" s="220" t="s">
        <v>88</v>
      </c>
      <c r="AV152" s="12" t="s">
        <v>88</v>
      </c>
      <c r="AW152" s="12" t="s">
        <v>34</v>
      </c>
      <c r="AX152" s="12" t="s">
        <v>86</v>
      </c>
      <c r="AY152" s="220" t="s">
        <v>128</v>
      </c>
    </row>
    <row r="153" spans="1:65" s="2" customFormat="1" ht="21.75" customHeight="1">
      <c r="A153" s="36"/>
      <c r="B153" s="37"/>
      <c r="C153" s="196" t="s">
        <v>180</v>
      </c>
      <c r="D153" s="196" t="s">
        <v>129</v>
      </c>
      <c r="E153" s="197" t="s">
        <v>456</v>
      </c>
      <c r="F153" s="198" t="s">
        <v>457</v>
      </c>
      <c r="G153" s="199" t="s">
        <v>225</v>
      </c>
      <c r="H153" s="200">
        <v>19.226</v>
      </c>
      <c r="I153" s="201"/>
      <c r="J153" s="202">
        <f>ROUND(I153*H153,2)</f>
        <v>0</v>
      </c>
      <c r="K153" s="198" t="s">
        <v>133</v>
      </c>
      <c r="L153" s="41"/>
      <c r="M153" s="203" t="s">
        <v>1</v>
      </c>
      <c r="N153" s="204" t="s">
        <v>43</v>
      </c>
      <c r="O153" s="73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7" t="s">
        <v>127</v>
      </c>
      <c r="AT153" s="207" t="s">
        <v>129</v>
      </c>
      <c r="AU153" s="207" t="s">
        <v>88</v>
      </c>
      <c r="AY153" s="19" t="s">
        <v>128</v>
      </c>
      <c r="BE153" s="208">
        <f>IF(N153="základní",J153,0)</f>
        <v>0</v>
      </c>
      <c r="BF153" s="208">
        <f>IF(N153="snížená",J153,0)</f>
        <v>0</v>
      </c>
      <c r="BG153" s="208">
        <f>IF(N153="zákl. přenesená",J153,0)</f>
        <v>0</v>
      </c>
      <c r="BH153" s="208">
        <f>IF(N153="sníž. přenesená",J153,0)</f>
        <v>0</v>
      </c>
      <c r="BI153" s="208">
        <f>IF(N153="nulová",J153,0)</f>
        <v>0</v>
      </c>
      <c r="BJ153" s="19" t="s">
        <v>86</v>
      </c>
      <c r="BK153" s="208">
        <f>ROUND(I153*H153,2)</f>
        <v>0</v>
      </c>
      <c r="BL153" s="19" t="s">
        <v>127</v>
      </c>
      <c r="BM153" s="207" t="s">
        <v>1312</v>
      </c>
    </row>
    <row r="154" spans="2:51" s="12" customFormat="1" ht="10.2">
      <c r="B154" s="209"/>
      <c r="C154" s="210"/>
      <c r="D154" s="211" t="s">
        <v>136</v>
      </c>
      <c r="E154" s="212" t="s">
        <v>1</v>
      </c>
      <c r="F154" s="213" t="s">
        <v>1313</v>
      </c>
      <c r="G154" s="210"/>
      <c r="H154" s="214">
        <v>32.33</v>
      </c>
      <c r="I154" s="215"/>
      <c r="J154" s="210"/>
      <c r="K154" s="210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136</v>
      </c>
      <c r="AU154" s="220" t="s">
        <v>88</v>
      </c>
      <c r="AV154" s="12" t="s">
        <v>88</v>
      </c>
      <c r="AW154" s="12" t="s">
        <v>34</v>
      </c>
      <c r="AX154" s="12" t="s">
        <v>78</v>
      </c>
      <c r="AY154" s="220" t="s">
        <v>128</v>
      </c>
    </row>
    <row r="155" spans="2:51" s="12" customFormat="1" ht="10.2">
      <c r="B155" s="209"/>
      <c r="C155" s="210"/>
      <c r="D155" s="211" t="s">
        <v>136</v>
      </c>
      <c r="E155" s="212" t="s">
        <v>1</v>
      </c>
      <c r="F155" s="213" t="s">
        <v>1314</v>
      </c>
      <c r="G155" s="210"/>
      <c r="H155" s="214">
        <v>-10.764</v>
      </c>
      <c r="I155" s="215"/>
      <c r="J155" s="210"/>
      <c r="K155" s="210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136</v>
      </c>
      <c r="AU155" s="220" t="s">
        <v>88</v>
      </c>
      <c r="AV155" s="12" t="s">
        <v>88</v>
      </c>
      <c r="AW155" s="12" t="s">
        <v>34</v>
      </c>
      <c r="AX155" s="12" t="s">
        <v>78</v>
      </c>
      <c r="AY155" s="220" t="s">
        <v>128</v>
      </c>
    </row>
    <row r="156" spans="2:51" s="13" customFormat="1" ht="10.2">
      <c r="B156" s="221"/>
      <c r="C156" s="222"/>
      <c r="D156" s="211" t="s">
        <v>136</v>
      </c>
      <c r="E156" s="223" t="s">
        <v>1</v>
      </c>
      <c r="F156" s="224" t="s">
        <v>1315</v>
      </c>
      <c r="G156" s="222"/>
      <c r="H156" s="223" t="s">
        <v>1</v>
      </c>
      <c r="I156" s="225"/>
      <c r="J156" s="222"/>
      <c r="K156" s="222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136</v>
      </c>
      <c r="AU156" s="230" t="s">
        <v>88</v>
      </c>
      <c r="AV156" s="13" t="s">
        <v>86</v>
      </c>
      <c r="AW156" s="13" t="s">
        <v>34</v>
      </c>
      <c r="AX156" s="13" t="s">
        <v>78</v>
      </c>
      <c r="AY156" s="230" t="s">
        <v>128</v>
      </c>
    </row>
    <row r="157" spans="2:51" s="12" customFormat="1" ht="10.2">
      <c r="B157" s="209"/>
      <c r="C157" s="210"/>
      <c r="D157" s="211" t="s">
        <v>136</v>
      </c>
      <c r="E157" s="212" t="s">
        <v>1</v>
      </c>
      <c r="F157" s="213" t="s">
        <v>1316</v>
      </c>
      <c r="G157" s="210"/>
      <c r="H157" s="214">
        <v>-2.34</v>
      </c>
      <c r="I157" s="215"/>
      <c r="J157" s="210"/>
      <c r="K157" s="210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136</v>
      </c>
      <c r="AU157" s="220" t="s">
        <v>88</v>
      </c>
      <c r="AV157" s="12" t="s">
        <v>88</v>
      </c>
      <c r="AW157" s="12" t="s">
        <v>34</v>
      </c>
      <c r="AX157" s="12" t="s">
        <v>78</v>
      </c>
      <c r="AY157" s="220" t="s">
        <v>128</v>
      </c>
    </row>
    <row r="158" spans="2:51" s="15" customFormat="1" ht="10.2">
      <c r="B158" s="243"/>
      <c r="C158" s="244"/>
      <c r="D158" s="211" t="s">
        <v>136</v>
      </c>
      <c r="E158" s="245" t="s">
        <v>1</v>
      </c>
      <c r="F158" s="246" t="s">
        <v>230</v>
      </c>
      <c r="G158" s="244"/>
      <c r="H158" s="247">
        <v>19.226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136</v>
      </c>
      <c r="AU158" s="253" t="s">
        <v>88</v>
      </c>
      <c r="AV158" s="15" t="s">
        <v>127</v>
      </c>
      <c r="AW158" s="15" t="s">
        <v>34</v>
      </c>
      <c r="AX158" s="15" t="s">
        <v>86</v>
      </c>
      <c r="AY158" s="253" t="s">
        <v>128</v>
      </c>
    </row>
    <row r="159" spans="1:65" s="2" customFormat="1" ht="33" customHeight="1">
      <c r="A159" s="36"/>
      <c r="B159" s="37"/>
      <c r="C159" s="196" t="s">
        <v>186</v>
      </c>
      <c r="D159" s="196" t="s">
        <v>129</v>
      </c>
      <c r="E159" s="197" t="s">
        <v>468</v>
      </c>
      <c r="F159" s="198" t="s">
        <v>469</v>
      </c>
      <c r="G159" s="199" t="s">
        <v>225</v>
      </c>
      <c r="H159" s="200">
        <v>10.242</v>
      </c>
      <c r="I159" s="201"/>
      <c r="J159" s="202">
        <f>ROUND(I159*H159,2)</f>
        <v>0</v>
      </c>
      <c r="K159" s="198" t="s">
        <v>133</v>
      </c>
      <c r="L159" s="41"/>
      <c r="M159" s="203" t="s">
        <v>1</v>
      </c>
      <c r="N159" s="204" t="s">
        <v>43</v>
      </c>
      <c r="O159" s="73"/>
      <c r="P159" s="205">
        <f>O159*H159</f>
        <v>0</v>
      </c>
      <c r="Q159" s="205">
        <v>0</v>
      </c>
      <c r="R159" s="205">
        <f>Q159*H159</f>
        <v>0</v>
      </c>
      <c r="S159" s="205">
        <v>0</v>
      </c>
      <c r="T159" s="20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7" t="s">
        <v>127</v>
      </c>
      <c r="AT159" s="207" t="s">
        <v>129</v>
      </c>
      <c r="AU159" s="207" t="s">
        <v>88</v>
      </c>
      <c r="AY159" s="19" t="s">
        <v>128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9" t="s">
        <v>86</v>
      </c>
      <c r="BK159" s="208">
        <f>ROUND(I159*H159,2)</f>
        <v>0</v>
      </c>
      <c r="BL159" s="19" t="s">
        <v>127</v>
      </c>
      <c r="BM159" s="207" t="s">
        <v>1317</v>
      </c>
    </row>
    <row r="160" spans="2:51" s="13" customFormat="1" ht="10.2">
      <c r="B160" s="221"/>
      <c r="C160" s="222"/>
      <c r="D160" s="211" t="s">
        <v>136</v>
      </c>
      <c r="E160" s="223" t="s">
        <v>1</v>
      </c>
      <c r="F160" s="224" t="s">
        <v>1318</v>
      </c>
      <c r="G160" s="222"/>
      <c r="H160" s="223" t="s">
        <v>1</v>
      </c>
      <c r="I160" s="225"/>
      <c r="J160" s="222"/>
      <c r="K160" s="222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136</v>
      </c>
      <c r="AU160" s="230" t="s">
        <v>88</v>
      </c>
      <c r="AV160" s="13" t="s">
        <v>86</v>
      </c>
      <c r="AW160" s="13" t="s">
        <v>34</v>
      </c>
      <c r="AX160" s="13" t="s">
        <v>78</v>
      </c>
      <c r="AY160" s="230" t="s">
        <v>128</v>
      </c>
    </row>
    <row r="161" spans="2:51" s="12" customFormat="1" ht="10.2">
      <c r="B161" s="209"/>
      <c r="C161" s="210"/>
      <c r="D161" s="211" t="s">
        <v>136</v>
      </c>
      <c r="E161" s="212" t="s">
        <v>1</v>
      </c>
      <c r="F161" s="213" t="s">
        <v>1319</v>
      </c>
      <c r="G161" s="210"/>
      <c r="H161" s="214">
        <v>10.764</v>
      </c>
      <c r="I161" s="215"/>
      <c r="J161" s="210"/>
      <c r="K161" s="210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136</v>
      </c>
      <c r="AU161" s="220" t="s">
        <v>88</v>
      </c>
      <c r="AV161" s="12" t="s">
        <v>88</v>
      </c>
      <c r="AW161" s="12" t="s">
        <v>34</v>
      </c>
      <c r="AX161" s="12" t="s">
        <v>78</v>
      </c>
      <c r="AY161" s="220" t="s">
        <v>128</v>
      </c>
    </row>
    <row r="162" spans="2:51" s="13" customFormat="1" ht="10.2">
      <c r="B162" s="221"/>
      <c r="C162" s="222"/>
      <c r="D162" s="211" t="s">
        <v>136</v>
      </c>
      <c r="E162" s="223" t="s">
        <v>1</v>
      </c>
      <c r="F162" s="224" t="s">
        <v>1320</v>
      </c>
      <c r="G162" s="222"/>
      <c r="H162" s="223" t="s">
        <v>1</v>
      </c>
      <c r="I162" s="225"/>
      <c r="J162" s="222"/>
      <c r="K162" s="222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136</v>
      </c>
      <c r="AU162" s="230" t="s">
        <v>88</v>
      </c>
      <c r="AV162" s="13" t="s">
        <v>86</v>
      </c>
      <c r="AW162" s="13" t="s">
        <v>34</v>
      </c>
      <c r="AX162" s="13" t="s">
        <v>78</v>
      </c>
      <c r="AY162" s="230" t="s">
        <v>128</v>
      </c>
    </row>
    <row r="163" spans="2:51" s="12" customFormat="1" ht="10.2">
      <c r="B163" s="209"/>
      <c r="C163" s="210"/>
      <c r="D163" s="211" t="s">
        <v>136</v>
      </c>
      <c r="E163" s="212" t="s">
        <v>1</v>
      </c>
      <c r="F163" s="213" t="s">
        <v>1321</v>
      </c>
      <c r="G163" s="210"/>
      <c r="H163" s="214">
        <v>-0.522</v>
      </c>
      <c r="I163" s="215"/>
      <c r="J163" s="210"/>
      <c r="K163" s="210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136</v>
      </c>
      <c r="AU163" s="220" t="s">
        <v>88</v>
      </c>
      <c r="AV163" s="12" t="s">
        <v>88</v>
      </c>
      <c r="AW163" s="12" t="s">
        <v>34</v>
      </c>
      <c r="AX163" s="12" t="s">
        <v>78</v>
      </c>
      <c r="AY163" s="220" t="s">
        <v>128</v>
      </c>
    </row>
    <row r="164" spans="2:51" s="15" customFormat="1" ht="10.2">
      <c r="B164" s="243"/>
      <c r="C164" s="244"/>
      <c r="D164" s="211" t="s">
        <v>136</v>
      </c>
      <c r="E164" s="245" t="s">
        <v>1</v>
      </c>
      <c r="F164" s="246" t="s">
        <v>230</v>
      </c>
      <c r="G164" s="244"/>
      <c r="H164" s="247">
        <v>10.242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136</v>
      </c>
      <c r="AU164" s="253" t="s">
        <v>88</v>
      </c>
      <c r="AV164" s="15" t="s">
        <v>127</v>
      </c>
      <c r="AW164" s="15" t="s">
        <v>34</v>
      </c>
      <c r="AX164" s="15" t="s">
        <v>86</v>
      </c>
      <c r="AY164" s="253" t="s">
        <v>128</v>
      </c>
    </row>
    <row r="165" spans="1:65" s="2" customFormat="1" ht="16.5" customHeight="1">
      <c r="A165" s="36"/>
      <c r="B165" s="37"/>
      <c r="C165" s="254" t="s">
        <v>191</v>
      </c>
      <c r="D165" s="254" t="s">
        <v>447</v>
      </c>
      <c r="E165" s="255" t="s">
        <v>1134</v>
      </c>
      <c r="F165" s="256" t="s">
        <v>482</v>
      </c>
      <c r="G165" s="257" t="s">
        <v>432</v>
      </c>
      <c r="H165" s="258">
        <v>20.484</v>
      </c>
      <c r="I165" s="259"/>
      <c r="J165" s="260">
        <f>ROUND(I165*H165,2)</f>
        <v>0</v>
      </c>
      <c r="K165" s="256" t="s">
        <v>133</v>
      </c>
      <c r="L165" s="261"/>
      <c r="M165" s="262" t="s">
        <v>1</v>
      </c>
      <c r="N165" s="263" t="s">
        <v>43</v>
      </c>
      <c r="O165" s="73"/>
      <c r="P165" s="205">
        <f>O165*H165</f>
        <v>0</v>
      </c>
      <c r="Q165" s="205">
        <v>1</v>
      </c>
      <c r="R165" s="205">
        <f>Q165*H165</f>
        <v>20.484</v>
      </c>
      <c r="S165" s="205">
        <v>0</v>
      </c>
      <c r="T165" s="20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7" t="s">
        <v>175</v>
      </c>
      <c r="AT165" s="207" t="s">
        <v>447</v>
      </c>
      <c r="AU165" s="207" t="s">
        <v>88</v>
      </c>
      <c r="AY165" s="19" t="s">
        <v>128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9" t="s">
        <v>86</v>
      </c>
      <c r="BK165" s="208">
        <f>ROUND(I165*H165,2)</f>
        <v>0</v>
      </c>
      <c r="BL165" s="19" t="s">
        <v>127</v>
      </c>
      <c r="BM165" s="207" t="s">
        <v>1322</v>
      </c>
    </row>
    <row r="166" spans="2:51" s="12" customFormat="1" ht="10.2">
      <c r="B166" s="209"/>
      <c r="C166" s="210"/>
      <c r="D166" s="211" t="s">
        <v>136</v>
      </c>
      <c r="E166" s="212" t="s">
        <v>1</v>
      </c>
      <c r="F166" s="213" t="s">
        <v>1323</v>
      </c>
      <c r="G166" s="210"/>
      <c r="H166" s="214">
        <v>20.484</v>
      </c>
      <c r="I166" s="215"/>
      <c r="J166" s="210"/>
      <c r="K166" s="210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136</v>
      </c>
      <c r="AU166" s="220" t="s">
        <v>88</v>
      </c>
      <c r="AV166" s="12" t="s">
        <v>88</v>
      </c>
      <c r="AW166" s="12" t="s">
        <v>34</v>
      </c>
      <c r="AX166" s="12" t="s">
        <v>86</v>
      </c>
      <c r="AY166" s="220" t="s">
        <v>128</v>
      </c>
    </row>
    <row r="167" spans="2:63" s="11" customFormat="1" ht="22.8" customHeight="1">
      <c r="B167" s="182"/>
      <c r="C167" s="183"/>
      <c r="D167" s="184" t="s">
        <v>77</v>
      </c>
      <c r="E167" s="241" t="s">
        <v>127</v>
      </c>
      <c r="F167" s="241" t="s">
        <v>545</v>
      </c>
      <c r="G167" s="183"/>
      <c r="H167" s="183"/>
      <c r="I167" s="186"/>
      <c r="J167" s="242">
        <f>BK167</f>
        <v>0</v>
      </c>
      <c r="K167" s="183"/>
      <c r="L167" s="188"/>
      <c r="M167" s="189"/>
      <c r="N167" s="190"/>
      <c r="O167" s="190"/>
      <c r="P167" s="191">
        <f>SUM(P168:P170)</f>
        <v>0</v>
      </c>
      <c r="Q167" s="190"/>
      <c r="R167" s="191">
        <f>SUM(R168:R170)</f>
        <v>0</v>
      </c>
      <c r="S167" s="190"/>
      <c r="T167" s="192">
        <f>SUM(T168:T170)</f>
        <v>0</v>
      </c>
      <c r="AR167" s="193" t="s">
        <v>86</v>
      </c>
      <c r="AT167" s="194" t="s">
        <v>77</v>
      </c>
      <c r="AU167" s="194" t="s">
        <v>86</v>
      </c>
      <c r="AY167" s="193" t="s">
        <v>128</v>
      </c>
      <c r="BK167" s="195">
        <f>SUM(BK168:BK170)</f>
        <v>0</v>
      </c>
    </row>
    <row r="168" spans="1:65" s="2" customFormat="1" ht="16.5" customHeight="1">
      <c r="A168" s="36"/>
      <c r="B168" s="37"/>
      <c r="C168" s="196" t="s">
        <v>197</v>
      </c>
      <c r="D168" s="196" t="s">
        <v>129</v>
      </c>
      <c r="E168" s="197" t="s">
        <v>552</v>
      </c>
      <c r="F168" s="198" t="s">
        <v>553</v>
      </c>
      <c r="G168" s="199" t="s">
        <v>225</v>
      </c>
      <c r="H168" s="200">
        <v>2.34</v>
      </c>
      <c r="I168" s="201"/>
      <c r="J168" s="202">
        <f>ROUND(I168*H168,2)</f>
        <v>0</v>
      </c>
      <c r="K168" s="198" t="s">
        <v>133</v>
      </c>
      <c r="L168" s="41"/>
      <c r="M168" s="203" t="s">
        <v>1</v>
      </c>
      <c r="N168" s="204" t="s">
        <v>43</v>
      </c>
      <c r="O168" s="73"/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7" t="s">
        <v>127</v>
      </c>
      <c r="AT168" s="207" t="s">
        <v>129</v>
      </c>
      <c r="AU168" s="207" t="s">
        <v>88</v>
      </c>
      <c r="AY168" s="19" t="s">
        <v>128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9" t="s">
        <v>86</v>
      </c>
      <c r="BK168" s="208">
        <f>ROUND(I168*H168,2)</f>
        <v>0</v>
      </c>
      <c r="BL168" s="19" t="s">
        <v>127</v>
      </c>
      <c r="BM168" s="207" t="s">
        <v>1324</v>
      </c>
    </row>
    <row r="169" spans="2:51" s="13" customFormat="1" ht="10.2">
      <c r="B169" s="221"/>
      <c r="C169" s="222"/>
      <c r="D169" s="211" t="s">
        <v>136</v>
      </c>
      <c r="E169" s="223" t="s">
        <v>1</v>
      </c>
      <c r="F169" s="224" t="s">
        <v>1325</v>
      </c>
      <c r="G169" s="222"/>
      <c r="H169" s="223" t="s">
        <v>1</v>
      </c>
      <c r="I169" s="225"/>
      <c r="J169" s="222"/>
      <c r="K169" s="222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136</v>
      </c>
      <c r="AU169" s="230" t="s">
        <v>88</v>
      </c>
      <c r="AV169" s="13" t="s">
        <v>86</v>
      </c>
      <c r="AW169" s="13" t="s">
        <v>34</v>
      </c>
      <c r="AX169" s="13" t="s">
        <v>78</v>
      </c>
      <c r="AY169" s="230" t="s">
        <v>128</v>
      </c>
    </row>
    <row r="170" spans="2:51" s="12" customFormat="1" ht="10.2">
      <c r="B170" s="209"/>
      <c r="C170" s="210"/>
      <c r="D170" s="211" t="s">
        <v>136</v>
      </c>
      <c r="E170" s="212" t="s">
        <v>1</v>
      </c>
      <c r="F170" s="213" t="s">
        <v>1326</v>
      </c>
      <c r="G170" s="210"/>
      <c r="H170" s="214">
        <v>2.34</v>
      </c>
      <c r="I170" s="215"/>
      <c r="J170" s="210"/>
      <c r="K170" s="210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136</v>
      </c>
      <c r="AU170" s="220" t="s">
        <v>88</v>
      </c>
      <c r="AV170" s="12" t="s">
        <v>88</v>
      </c>
      <c r="AW170" s="12" t="s">
        <v>34</v>
      </c>
      <c r="AX170" s="12" t="s">
        <v>86</v>
      </c>
      <c r="AY170" s="220" t="s">
        <v>128</v>
      </c>
    </row>
    <row r="171" spans="2:63" s="11" customFormat="1" ht="22.8" customHeight="1">
      <c r="B171" s="182"/>
      <c r="C171" s="183"/>
      <c r="D171" s="184" t="s">
        <v>77</v>
      </c>
      <c r="E171" s="241" t="s">
        <v>175</v>
      </c>
      <c r="F171" s="241" t="s">
        <v>712</v>
      </c>
      <c r="G171" s="183"/>
      <c r="H171" s="183"/>
      <c r="I171" s="186"/>
      <c r="J171" s="242">
        <f>BK171</f>
        <v>0</v>
      </c>
      <c r="K171" s="183"/>
      <c r="L171" s="188"/>
      <c r="M171" s="189"/>
      <c r="N171" s="190"/>
      <c r="O171" s="190"/>
      <c r="P171" s="191">
        <f>SUM(P172:P180)</f>
        <v>0</v>
      </c>
      <c r="Q171" s="190"/>
      <c r="R171" s="191">
        <f>SUM(R172:R180)</f>
        <v>0.080365923</v>
      </c>
      <c r="S171" s="190"/>
      <c r="T171" s="192">
        <f>SUM(T172:T180)</f>
        <v>0</v>
      </c>
      <c r="AR171" s="193" t="s">
        <v>86</v>
      </c>
      <c r="AT171" s="194" t="s">
        <v>77</v>
      </c>
      <c r="AU171" s="194" t="s">
        <v>86</v>
      </c>
      <c r="AY171" s="193" t="s">
        <v>128</v>
      </c>
      <c r="BK171" s="195">
        <f>SUM(BK172:BK180)</f>
        <v>0</v>
      </c>
    </row>
    <row r="172" spans="1:65" s="2" customFormat="1" ht="21.75" customHeight="1">
      <c r="A172" s="36"/>
      <c r="B172" s="37"/>
      <c r="C172" s="196" t="s">
        <v>275</v>
      </c>
      <c r="D172" s="196" t="s">
        <v>129</v>
      </c>
      <c r="E172" s="197" t="s">
        <v>714</v>
      </c>
      <c r="F172" s="198" t="s">
        <v>715</v>
      </c>
      <c r="G172" s="199" t="s">
        <v>306</v>
      </c>
      <c r="H172" s="200">
        <v>30</v>
      </c>
      <c r="I172" s="201"/>
      <c r="J172" s="202">
        <f>ROUND(I172*H172,2)</f>
        <v>0</v>
      </c>
      <c r="K172" s="198" t="s">
        <v>133</v>
      </c>
      <c r="L172" s="41"/>
      <c r="M172" s="203" t="s">
        <v>1</v>
      </c>
      <c r="N172" s="204" t="s">
        <v>43</v>
      </c>
      <c r="O172" s="73"/>
      <c r="P172" s="205">
        <f>O172*H172</f>
        <v>0</v>
      </c>
      <c r="Q172" s="205">
        <v>0.0024788641</v>
      </c>
      <c r="R172" s="205">
        <f>Q172*H172</f>
        <v>0.074365923</v>
      </c>
      <c r="S172" s="205">
        <v>0</v>
      </c>
      <c r="T172" s="20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7" t="s">
        <v>127</v>
      </c>
      <c r="AT172" s="207" t="s">
        <v>129</v>
      </c>
      <c r="AU172" s="207" t="s">
        <v>88</v>
      </c>
      <c r="AY172" s="19" t="s">
        <v>128</v>
      </c>
      <c r="BE172" s="208">
        <f>IF(N172="základní",J172,0)</f>
        <v>0</v>
      </c>
      <c r="BF172" s="208">
        <f>IF(N172="snížená",J172,0)</f>
        <v>0</v>
      </c>
      <c r="BG172" s="208">
        <f>IF(N172="zákl. přenesená",J172,0)</f>
        <v>0</v>
      </c>
      <c r="BH172" s="208">
        <f>IF(N172="sníž. přenesená",J172,0)</f>
        <v>0</v>
      </c>
      <c r="BI172" s="208">
        <f>IF(N172="nulová",J172,0)</f>
        <v>0</v>
      </c>
      <c r="BJ172" s="19" t="s">
        <v>86</v>
      </c>
      <c r="BK172" s="208">
        <f>ROUND(I172*H172,2)</f>
        <v>0</v>
      </c>
      <c r="BL172" s="19" t="s">
        <v>127</v>
      </c>
      <c r="BM172" s="207" t="s">
        <v>1327</v>
      </c>
    </row>
    <row r="173" spans="2:51" s="12" customFormat="1" ht="10.2">
      <c r="B173" s="209"/>
      <c r="C173" s="210"/>
      <c r="D173" s="211" t="s">
        <v>136</v>
      </c>
      <c r="E173" s="212" t="s">
        <v>1</v>
      </c>
      <c r="F173" s="213" t="s">
        <v>1328</v>
      </c>
      <c r="G173" s="210"/>
      <c r="H173" s="214">
        <v>26</v>
      </c>
      <c r="I173" s="215"/>
      <c r="J173" s="210"/>
      <c r="K173" s="210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136</v>
      </c>
      <c r="AU173" s="220" t="s">
        <v>88</v>
      </c>
      <c r="AV173" s="12" t="s">
        <v>88</v>
      </c>
      <c r="AW173" s="12" t="s">
        <v>34</v>
      </c>
      <c r="AX173" s="12" t="s">
        <v>78</v>
      </c>
      <c r="AY173" s="220" t="s">
        <v>128</v>
      </c>
    </row>
    <row r="174" spans="2:51" s="12" customFormat="1" ht="10.2">
      <c r="B174" s="209"/>
      <c r="C174" s="210"/>
      <c r="D174" s="211" t="s">
        <v>136</v>
      </c>
      <c r="E174" s="212" t="s">
        <v>1</v>
      </c>
      <c r="F174" s="213" t="s">
        <v>1329</v>
      </c>
      <c r="G174" s="210"/>
      <c r="H174" s="214">
        <v>4</v>
      </c>
      <c r="I174" s="215"/>
      <c r="J174" s="210"/>
      <c r="K174" s="210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136</v>
      </c>
      <c r="AU174" s="220" t="s">
        <v>88</v>
      </c>
      <c r="AV174" s="12" t="s">
        <v>88</v>
      </c>
      <c r="AW174" s="12" t="s">
        <v>34</v>
      </c>
      <c r="AX174" s="12" t="s">
        <v>78</v>
      </c>
      <c r="AY174" s="220" t="s">
        <v>128</v>
      </c>
    </row>
    <row r="175" spans="2:51" s="15" customFormat="1" ht="10.2">
      <c r="B175" s="243"/>
      <c r="C175" s="244"/>
      <c r="D175" s="211" t="s">
        <v>136</v>
      </c>
      <c r="E175" s="245" t="s">
        <v>1</v>
      </c>
      <c r="F175" s="246" t="s">
        <v>230</v>
      </c>
      <c r="G175" s="244"/>
      <c r="H175" s="247">
        <v>30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136</v>
      </c>
      <c r="AU175" s="253" t="s">
        <v>88</v>
      </c>
      <c r="AV175" s="15" t="s">
        <v>127</v>
      </c>
      <c r="AW175" s="15" t="s">
        <v>34</v>
      </c>
      <c r="AX175" s="15" t="s">
        <v>86</v>
      </c>
      <c r="AY175" s="253" t="s">
        <v>128</v>
      </c>
    </row>
    <row r="176" spans="2:51" s="13" customFormat="1" ht="10.2">
      <c r="B176" s="221"/>
      <c r="C176" s="222"/>
      <c r="D176" s="211" t="s">
        <v>136</v>
      </c>
      <c r="E176" s="223" t="s">
        <v>1</v>
      </c>
      <c r="F176" s="224" t="s">
        <v>1330</v>
      </c>
      <c r="G176" s="222"/>
      <c r="H176" s="223" t="s">
        <v>1</v>
      </c>
      <c r="I176" s="225"/>
      <c r="J176" s="222"/>
      <c r="K176" s="222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136</v>
      </c>
      <c r="AU176" s="230" t="s">
        <v>88</v>
      </c>
      <c r="AV176" s="13" t="s">
        <v>86</v>
      </c>
      <c r="AW176" s="13" t="s">
        <v>34</v>
      </c>
      <c r="AX176" s="13" t="s">
        <v>78</v>
      </c>
      <c r="AY176" s="230" t="s">
        <v>128</v>
      </c>
    </row>
    <row r="177" spans="1:65" s="2" customFormat="1" ht="21.75" customHeight="1">
      <c r="A177" s="36"/>
      <c r="B177" s="37"/>
      <c r="C177" s="196" t="s">
        <v>280</v>
      </c>
      <c r="D177" s="196" t="s">
        <v>129</v>
      </c>
      <c r="E177" s="197" t="s">
        <v>1331</v>
      </c>
      <c r="F177" s="198" t="s">
        <v>1332</v>
      </c>
      <c r="G177" s="199" t="s">
        <v>233</v>
      </c>
      <c r="H177" s="200">
        <v>4</v>
      </c>
      <c r="I177" s="201"/>
      <c r="J177" s="202">
        <f>ROUND(I177*H177,2)</f>
        <v>0</v>
      </c>
      <c r="K177" s="198" t="s">
        <v>133</v>
      </c>
      <c r="L177" s="41"/>
      <c r="M177" s="203" t="s">
        <v>1</v>
      </c>
      <c r="N177" s="204" t="s">
        <v>43</v>
      </c>
      <c r="O177" s="73"/>
      <c r="P177" s="205">
        <f>O177*H177</f>
        <v>0</v>
      </c>
      <c r="Q177" s="205">
        <v>0</v>
      </c>
      <c r="R177" s="205">
        <f>Q177*H177</f>
        <v>0</v>
      </c>
      <c r="S177" s="205">
        <v>0</v>
      </c>
      <c r="T177" s="20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7" t="s">
        <v>127</v>
      </c>
      <c r="AT177" s="207" t="s">
        <v>129</v>
      </c>
      <c r="AU177" s="207" t="s">
        <v>88</v>
      </c>
      <c r="AY177" s="19" t="s">
        <v>128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19" t="s">
        <v>86</v>
      </c>
      <c r="BK177" s="208">
        <f>ROUND(I177*H177,2)</f>
        <v>0</v>
      </c>
      <c r="BL177" s="19" t="s">
        <v>127</v>
      </c>
      <c r="BM177" s="207" t="s">
        <v>1333</v>
      </c>
    </row>
    <row r="178" spans="2:51" s="12" customFormat="1" ht="10.2">
      <c r="B178" s="209"/>
      <c r="C178" s="210"/>
      <c r="D178" s="211" t="s">
        <v>136</v>
      </c>
      <c r="E178" s="212" t="s">
        <v>1</v>
      </c>
      <c r="F178" s="213" t="s">
        <v>1334</v>
      </c>
      <c r="G178" s="210"/>
      <c r="H178" s="214">
        <v>4</v>
      </c>
      <c r="I178" s="215"/>
      <c r="J178" s="210"/>
      <c r="K178" s="210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136</v>
      </c>
      <c r="AU178" s="220" t="s">
        <v>88</v>
      </c>
      <c r="AV178" s="12" t="s">
        <v>88</v>
      </c>
      <c r="AW178" s="12" t="s">
        <v>34</v>
      </c>
      <c r="AX178" s="12" t="s">
        <v>86</v>
      </c>
      <c r="AY178" s="220" t="s">
        <v>128</v>
      </c>
    </row>
    <row r="179" spans="1:65" s="2" customFormat="1" ht="16.5" customHeight="1">
      <c r="A179" s="36"/>
      <c r="B179" s="37"/>
      <c r="C179" s="254" t="s">
        <v>8</v>
      </c>
      <c r="D179" s="254" t="s">
        <v>447</v>
      </c>
      <c r="E179" s="255" t="s">
        <v>1335</v>
      </c>
      <c r="F179" s="256" t="s">
        <v>1336</v>
      </c>
      <c r="G179" s="257" t="s">
        <v>233</v>
      </c>
      <c r="H179" s="258">
        <v>4</v>
      </c>
      <c r="I179" s="259"/>
      <c r="J179" s="260">
        <f>ROUND(I179*H179,2)</f>
        <v>0</v>
      </c>
      <c r="K179" s="256" t="s">
        <v>133</v>
      </c>
      <c r="L179" s="261"/>
      <c r="M179" s="262" t="s">
        <v>1</v>
      </c>
      <c r="N179" s="263" t="s">
        <v>43</v>
      </c>
      <c r="O179" s="73"/>
      <c r="P179" s="205">
        <f>O179*H179</f>
        <v>0</v>
      </c>
      <c r="Q179" s="205">
        <v>0.0015</v>
      </c>
      <c r="R179" s="205">
        <f>Q179*H179</f>
        <v>0.006</v>
      </c>
      <c r="S179" s="205">
        <v>0</v>
      </c>
      <c r="T179" s="20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7" t="s">
        <v>175</v>
      </c>
      <c r="AT179" s="207" t="s">
        <v>447</v>
      </c>
      <c r="AU179" s="207" t="s">
        <v>88</v>
      </c>
      <c r="AY179" s="19" t="s">
        <v>128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19" t="s">
        <v>86</v>
      </c>
      <c r="BK179" s="208">
        <f>ROUND(I179*H179,2)</f>
        <v>0</v>
      </c>
      <c r="BL179" s="19" t="s">
        <v>127</v>
      </c>
      <c r="BM179" s="207" t="s">
        <v>1337</v>
      </c>
    </row>
    <row r="180" spans="2:51" s="12" customFormat="1" ht="10.2">
      <c r="B180" s="209"/>
      <c r="C180" s="210"/>
      <c r="D180" s="211" t="s">
        <v>136</v>
      </c>
      <c r="E180" s="212" t="s">
        <v>1</v>
      </c>
      <c r="F180" s="213" t="s">
        <v>1338</v>
      </c>
      <c r="G180" s="210"/>
      <c r="H180" s="214">
        <v>4</v>
      </c>
      <c r="I180" s="215"/>
      <c r="J180" s="210"/>
      <c r="K180" s="210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136</v>
      </c>
      <c r="AU180" s="220" t="s">
        <v>88</v>
      </c>
      <c r="AV180" s="12" t="s">
        <v>88</v>
      </c>
      <c r="AW180" s="12" t="s">
        <v>34</v>
      </c>
      <c r="AX180" s="12" t="s">
        <v>86</v>
      </c>
      <c r="AY180" s="220" t="s">
        <v>128</v>
      </c>
    </row>
    <row r="181" spans="2:63" s="11" customFormat="1" ht="22.8" customHeight="1">
      <c r="B181" s="182"/>
      <c r="C181" s="183"/>
      <c r="D181" s="184" t="s">
        <v>77</v>
      </c>
      <c r="E181" s="241" t="s">
        <v>1048</v>
      </c>
      <c r="F181" s="241" t="s">
        <v>1049</v>
      </c>
      <c r="G181" s="183"/>
      <c r="H181" s="183"/>
      <c r="I181" s="186"/>
      <c r="J181" s="242">
        <f>BK181</f>
        <v>0</v>
      </c>
      <c r="K181" s="183"/>
      <c r="L181" s="188"/>
      <c r="M181" s="189"/>
      <c r="N181" s="190"/>
      <c r="O181" s="190"/>
      <c r="P181" s="191">
        <f>P182</f>
        <v>0</v>
      </c>
      <c r="Q181" s="190"/>
      <c r="R181" s="191">
        <f>R182</f>
        <v>0</v>
      </c>
      <c r="S181" s="190"/>
      <c r="T181" s="192">
        <f>T182</f>
        <v>0</v>
      </c>
      <c r="AR181" s="193" t="s">
        <v>86</v>
      </c>
      <c r="AT181" s="194" t="s">
        <v>77</v>
      </c>
      <c r="AU181" s="194" t="s">
        <v>86</v>
      </c>
      <c r="AY181" s="193" t="s">
        <v>128</v>
      </c>
      <c r="BK181" s="195">
        <f>BK182</f>
        <v>0</v>
      </c>
    </row>
    <row r="182" spans="1:65" s="2" customFormat="1" ht="21.75" customHeight="1">
      <c r="A182" s="36"/>
      <c r="B182" s="37"/>
      <c r="C182" s="196" t="s">
        <v>289</v>
      </c>
      <c r="D182" s="196" t="s">
        <v>129</v>
      </c>
      <c r="E182" s="197" t="s">
        <v>1281</v>
      </c>
      <c r="F182" s="198" t="s">
        <v>1282</v>
      </c>
      <c r="G182" s="199" t="s">
        <v>432</v>
      </c>
      <c r="H182" s="200">
        <v>20.625</v>
      </c>
      <c r="I182" s="201"/>
      <c r="J182" s="202">
        <f>ROUND(I182*H182,2)</f>
        <v>0</v>
      </c>
      <c r="K182" s="198" t="s">
        <v>133</v>
      </c>
      <c r="L182" s="41"/>
      <c r="M182" s="275" t="s">
        <v>1</v>
      </c>
      <c r="N182" s="276" t="s">
        <v>43</v>
      </c>
      <c r="O182" s="277"/>
      <c r="P182" s="278">
        <f>O182*H182</f>
        <v>0</v>
      </c>
      <c r="Q182" s="278">
        <v>0</v>
      </c>
      <c r="R182" s="278">
        <f>Q182*H182</f>
        <v>0</v>
      </c>
      <c r="S182" s="278">
        <v>0</v>
      </c>
      <c r="T182" s="279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7" t="s">
        <v>127</v>
      </c>
      <c r="AT182" s="207" t="s">
        <v>129</v>
      </c>
      <c r="AU182" s="207" t="s">
        <v>88</v>
      </c>
      <c r="AY182" s="19" t="s">
        <v>128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9" t="s">
        <v>86</v>
      </c>
      <c r="BK182" s="208">
        <f>ROUND(I182*H182,2)</f>
        <v>0</v>
      </c>
      <c r="BL182" s="19" t="s">
        <v>127</v>
      </c>
      <c r="BM182" s="207" t="s">
        <v>1339</v>
      </c>
    </row>
    <row r="183" spans="1:31" s="2" customFormat="1" ht="6.9" customHeight="1">
      <c r="A183" s="36"/>
      <c r="B183" s="56"/>
      <c r="C183" s="57"/>
      <c r="D183" s="57"/>
      <c r="E183" s="57"/>
      <c r="F183" s="57"/>
      <c r="G183" s="57"/>
      <c r="H183" s="57"/>
      <c r="I183" s="154"/>
      <c r="J183" s="57"/>
      <c r="K183" s="57"/>
      <c r="L183" s="41"/>
      <c r="M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</row>
  </sheetData>
  <sheetProtection algorithmName="SHA-512" hashValue="KIbyCe8GvoE2mMiUE2rw60WuSOt3lN2RVIhn5gcDVgmpwzM/iEP4MBHp7hYhzDhehc0Mq7CMi/7UZXM86OXpXg==" saltValue="wnx8U7rDkWCpyycNsRkrEk1e6NcS3+xZGET1wnSmpeKoZ+nae/LVBxzQoV3AbAcYtm6c3J8K4XoKi3KLvGHMuw==" spinCount="100000" sheet="1" objects="1" scenarios="1" formatColumns="0" formatRows="0" autoFilter="0"/>
  <autoFilter ref="C120:K18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9" t="s">
        <v>102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88</v>
      </c>
    </row>
    <row r="4" spans="2:46" s="1" customFormat="1" ht="24.9" customHeight="1">
      <c r="B4" s="22"/>
      <c r="D4" s="114" t="s">
        <v>103</v>
      </c>
      <c r="I4" s="110"/>
      <c r="L4" s="22"/>
      <c r="M4" s="115" t="s">
        <v>10</v>
      </c>
      <c r="AT4" s="19" t="s">
        <v>4</v>
      </c>
    </row>
    <row r="5" spans="2:12" s="1" customFormat="1" ht="6.9" customHeight="1">
      <c r="B5" s="22"/>
      <c r="I5" s="110"/>
      <c r="L5" s="22"/>
    </row>
    <row r="6" spans="2:12" s="1" customFormat="1" ht="12" customHeight="1">
      <c r="B6" s="22"/>
      <c r="D6" s="116" t="s">
        <v>16</v>
      </c>
      <c r="I6" s="110"/>
      <c r="L6" s="22"/>
    </row>
    <row r="7" spans="2:12" s="1" customFormat="1" ht="16.5" customHeight="1">
      <c r="B7" s="22"/>
      <c r="E7" s="334" t="str">
        <f>'Rekapitulace stavby'!K6</f>
        <v>Rekonstrukce komunikace, parkovacích ploch a chodníku ulice Šafaříkova v Sezimově Ústí</v>
      </c>
      <c r="F7" s="335"/>
      <c r="G7" s="335"/>
      <c r="H7" s="335"/>
      <c r="I7" s="110"/>
      <c r="L7" s="22"/>
    </row>
    <row r="8" spans="1:31" s="2" customFormat="1" ht="12" customHeight="1">
      <c r="A8" s="36"/>
      <c r="B8" s="41"/>
      <c r="C8" s="36"/>
      <c r="D8" s="116" t="s">
        <v>104</v>
      </c>
      <c r="E8" s="36"/>
      <c r="F8" s="36"/>
      <c r="G8" s="36"/>
      <c r="H8" s="36"/>
      <c r="I8" s="117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6" t="s">
        <v>1340</v>
      </c>
      <c r="F9" s="337"/>
      <c r="G9" s="337"/>
      <c r="H9" s="337"/>
      <c r="I9" s="117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18" t="s">
        <v>1</v>
      </c>
      <c r="G11" s="36"/>
      <c r="H11" s="36"/>
      <c r="I11" s="119" t="s">
        <v>19</v>
      </c>
      <c r="J11" s="118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20</v>
      </c>
      <c r="E12" s="36"/>
      <c r="F12" s="118" t="s">
        <v>21</v>
      </c>
      <c r="G12" s="36"/>
      <c r="H12" s="36"/>
      <c r="I12" s="119" t="s">
        <v>22</v>
      </c>
      <c r="J12" s="120" t="str">
        <f>'Rekapitulace stavby'!AN8</f>
        <v>21. 7. 2020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24</v>
      </c>
      <c r="E14" s="36"/>
      <c r="F14" s="36"/>
      <c r="G14" s="36"/>
      <c r="H14" s="36"/>
      <c r="I14" s="119" t="s">
        <v>25</v>
      </c>
      <c r="J14" s="118" t="s">
        <v>1341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8" t="s">
        <v>27</v>
      </c>
      <c r="F15" s="36"/>
      <c r="G15" s="36"/>
      <c r="H15" s="36"/>
      <c r="I15" s="119" t="s">
        <v>28</v>
      </c>
      <c r="J15" s="118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29</v>
      </c>
      <c r="E17" s="36"/>
      <c r="F17" s="36"/>
      <c r="G17" s="36"/>
      <c r="H17" s="36"/>
      <c r="I17" s="119" t="s">
        <v>25</v>
      </c>
      <c r="J17" s="32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38" t="str">
        <f>'Rekapitulace stavby'!E14</f>
        <v>Vyplň údaj</v>
      </c>
      <c r="F18" s="339"/>
      <c r="G18" s="339"/>
      <c r="H18" s="339"/>
      <c r="I18" s="119" t="s">
        <v>28</v>
      </c>
      <c r="J18" s="32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31</v>
      </c>
      <c r="E20" s="36"/>
      <c r="F20" s="36"/>
      <c r="G20" s="36"/>
      <c r="H20" s="36"/>
      <c r="I20" s="119" t="s">
        <v>25</v>
      </c>
      <c r="J20" s="118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8" t="s">
        <v>1342</v>
      </c>
      <c r="F21" s="36"/>
      <c r="G21" s="36"/>
      <c r="H21" s="36"/>
      <c r="I21" s="119" t="s">
        <v>28</v>
      </c>
      <c r="J21" s="118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35</v>
      </c>
      <c r="E23" s="36"/>
      <c r="F23" s="36"/>
      <c r="G23" s="36"/>
      <c r="H23" s="36"/>
      <c r="I23" s="119" t="s">
        <v>25</v>
      </c>
      <c r="J23" s="118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8" t="s">
        <v>33</v>
      </c>
      <c r="F24" s="36"/>
      <c r="G24" s="36"/>
      <c r="H24" s="36"/>
      <c r="I24" s="119" t="s">
        <v>28</v>
      </c>
      <c r="J24" s="118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37</v>
      </c>
      <c r="E26" s="36"/>
      <c r="F26" s="36"/>
      <c r="G26" s="36"/>
      <c r="H26" s="36"/>
      <c r="I26" s="117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0" t="s">
        <v>1</v>
      </c>
      <c r="F27" s="340"/>
      <c r="G27" s="340"/>
      <c r="H27" s="340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38</v>
      </c>
      <c r="E30" s="36"/>
      <c r="F30" s="36"/>
      <c r="G30" s="36"/>
      <c r="H30" s="36"/>
      <c r="I30" s="117"/>
      <c r="J30" s="128">
        <f>ROUND(J123,2)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40</v>
      </c>
      <c r="G32" s="36"/>
      <c r="H32" s="36"/>
      <c r="I32" s="130" t="s">
        <v>39</v>
      </c>
      <c r="J32" s="129" t="s">
        <v>41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42</v>
      </c>
      <c r="E33" s="116" t="s">
        <v>43</v>
      </c>
      <c r="F33" s="132">
        <f>ROUND((SUM(BE123:BE243)),2)</f>
        <v>0</v>
      </c>
      <c r="G33" s="36"/>
      <c r="H33" s="36"/>
      <c r="I33" s="133">
        <v>0.21</v>
      </c>
      <c r="J33" s="132">
        <f>ROUND(((SUM(BE123:BE243))*I33),2)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44</v>
      </c>
      <c r="F34" s="132">
        <f>ROUND((SUM(BF123:BF243)),2)</f>
        <v>0</v>
      </c>
      <c r="G34" s="36"/>
      <c r="H34" s="36"/>
      <c r="I34" s="133">
        <v>0.15</v>
      </c>
      <c r="J34" s="132">
        <f>ROUND(((SUM(BF123:BF243))*I34),2)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45</v>
      </c>
      <c r="F35" s="132">
        <f>ROUND((SUM(BG123:BG243)),2)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46</v>
      </c>
      <c r="F36" s="132">
        <f>ROUND((SUM(BH123:BH243)),2)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47</v>
      </c>
      <c r="F37" s="132">
        <f>ROUND((SUM(BI123:BI243)),2)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48</v>
      </c>
      <c r="E39" s="136"/>
      <c r="F39" s="136"/>
      <c r="G39" s="137" t="s">
        <v>49</v>
      </c>
      <c r="H39" s="138" t="s">
        <v>50</v>
      </c>
      <c r="I39" s="139"/>
      <c r="J39" s="140">
        <f>SUM(J30:J37)</f>
        <v>0</v>
      </c>
      <c r="K39" s="14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2"/>
      <c r="I41" s="110"/>
      <c r="L41" s="22"/>
    </row>
    <row r="42" spans="2:12" s="1" customFormat="1" ht="14.4" customHeight="1">
      <c r="B42" s="22"/>
      <c r="I42" s="110"/>
      <c r="L42" s="22"/>
    </row>
    <row r="43" spans="2:12" s="1" customFormat="1" ht="14.4" customHeight="1">
      <c r="B43" s="22"/>
      <c r="I43" s="110"/>
      <c r="L43" s="22"/>
    </row>
    <row r="44" spans="2:12" s="1" customFormat="1" ht="14.4" customHeight="1">
      <c r="B44" s="22"/>
      <c r="I44" s="110"/>
      <c r="L44" s="22"/>
    </row>
    <row r="45" spans="2:12" s="1" customFormat="1" ht="14.4" customHeight="1">
      <c r="B45" s="22"/>
      <c r="I45" s="110"/>
      <c r="L45" s="22"/>
    </row>
    <row r="46" spans="2:12" s="1" customFormat="1" ht="14.4" customHeight="1">
      <c r="B46" s="22"/>
      <c r="I46" s="110"/>
      <c r="L46" s="22"/>
    </row>
    <row r="47" spans="2:12" s="1" customFormat="1" ht="14.4" customHeight="1">
      <c r="B47" s="22"/>
      <c r="I47" s="110"/>
      <c r="L47" s="22"/>
    </row>
    <row r="48" spans="2:12" s="1" customFormat="1" ht="14.4" customHeight="1">
      <c r="B48" s="22"/>
      <c r="I48" s="110"/>
      <c r="L48" s="22"/>
    </row>
    <row r="49" spans="2:12" s="1" customFormat="1" ht="14.4" customHeight="1">
      <c r="B49" s="22"/>
      <c r="I49" s="110"/>
      <c r="L49" s="22"/>
    </row>
    <row r="50" spans="2:12" s="2" customFormat="1" ht="14.4" customHeight="1">
      <c r="B50" s="53"/>
      <c r="D50" s="142" t="s">
        <v>51</v>
      </c>
      <c r="E50" s="143"/>
      <c r="F50" s="143"/>
      <c r="G50" s="142" t="s">
        <v>52</v>
      </c>
      <c r="H50" s="143"/>
      <c r="I50" s="144"/>
      <c r="J50" s="143"/>
      <c r="K50" s="143"/>
      <c r="L50" s="53"/>
    </row>
    <row r="51" spans="2:12" ht="10.2">
      <c r="B51" s="22"/>
      <c r="L51" s="22"/>
    </row>
    <row r="52" spans="2:12" ht="10.2">
      <c r="B52" s="22"/>
      <c r="L52" s="22"/>
    </row>
    <row r="53" spans="2:12" ht="10.2">
      <c r="B53" s="22"/>
      <c r="L53" s="22"/>
    </row>
    <row r="54" spans="2:12" ht="10.2">
      <c r="B54" s="22"/>
      <c r="L54" s="22"/>
    </row>
    <row r="55" spans="2:12" ht="10.2">
      <c r="B55" s="22"/>
      <c r="L55" s="22"/>
    </row>
    <row r="56" spans="2:12" ht="10.2">
      <c r="B56" s="22"/>
      <c r="L56" s="22"/>
    </row>
    <row r="57" spans="2:12" ht="10.2">
      <c r="B57" s="22"/>
      <c r="L57" s="22"/>
    </row>
    <row r="58" spans="2:12" ht="10.2">
      <c r="B58" s="22"/>
      <c r="L58" s="22"/>
    </row>
    <row r="59" spans="2:12" ht="10.2">
      <c r="B59" s="22"/>
      <c r="L59" s="22"/>
    </row>
    <row r="60" spans="2:12" ht="10.2">
      <c r="B60" s="22"/>
      <c r="L60" s="22"/>
    </row>
    <row r="61" spans="1:31" s="2" customFormat="1" ht="13.2">
      <c r="A61" s="36"/>
      <c r="B61" s="41"/>
      <c r="C61" s="36"/>
      <c r="D61" s="145" t="s">
        <v>53</v>
      </c>
      <c r="E61" s="146"/>
      <c r="F61" s="147" t="s">
        <v>54</v>
      </c>
      <c r="G61" s="145" t="s">
        <v>53</v>
      </c>
      <c r="H61" s="146"/>
      <c r="I61" s="148"/>
      <c r="J61" s="149" t="s">
        <v>54</v>
      </c>
      <c r="K61" s="146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0.2">
      <c r="B62" s="22"/>
      <c r="L62" s="22"/>
    </row>
    <row r="63" spans="2:12" ht="10.2">
      <c r="B63" s="22"/>
      <c r="L63" s="22"/>
    </row>
    <row r="64" spans="2:12" ht="10.2">
      <c r="B64" s="22"/>
      <c r="L64" s="22"/>
    </row>
    <row r="65" spans="1:31" s="2" customFormat="1" ht="13.2">
      <c r="A65" s="36"/>
      <c r="B65" s="41"/>
      <c r="C65" s="36"/>
      <c r="D65" s="142" t="s">
        <v>55</v>
      </c>
      <c r="E65" s="150"/>
      <c r="F65" s="150"/>
      <c r="G65" s="142" t="s">
        <v>56</v>
      </c>
      <c r="H65" s="150"/>
      <c r="I65" s="151"/>
      <c r="J65" s="150"/>
      <c r="K65" s="15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0.2">
      <c r="B66" s="22"/>
      <c r="L66" s="22"/>
    </row>
    <row r="67" spans="2:12" ht="10.2">
      <c r="B67" s="22"/>
      <c r="L67" s="22"/>
    </row>
    <row r="68" spans="2:12" ht="10.2">
      <c r="B68" s="22"/>
      <c r="L68" s="22"/>
    </row>
    <row r="69" spans="2:12" ht="10.2">
      <c r="B69" s="22"/>
      <c r="L69" s="22"/>
    </row>
    <row r="70" spans="2:12" ht="10.2">
      <c r="B70" s="22"/>
      <c r="L70" s="22"/>
    </row>
    <row r="71" spans="2:12" ht="10.2">
      <c r="B71" s="22"/>
      <c r="L71" s="22"/>
    </row>
    <row r="72" spans="2:12" ht="10.2">
      <c r="B72" s="22"/>
      <c r="L72" s="22"/>
    </row>
    <row r="73" spans="2:12" ht="10.2">
      <c r="B73" s="22"/>
      <c r="L73" s="22"/>
    </row>
    <row r="74" spans="2:12" ht="10.2">
      <c r="B74" s="22"/>
      <c r="L74" s="22"/>
    </row>
    <row r="75" spans="2:12" ht="10.2">
      <c r="B75" s="22"/>
      <c r="L75" s="22"/>
    </row>
    <row r="76" spans="1:31" s="2" customFormat="1" ht="13.2">
      <c r="A76" s="36"/>
      <c r="B76" s="41"/>
      <c r="C76" s="36"/>
      <c r="D76" s="145" t="s">
        <v>53</v>
      </c>
      <c r="E76" s="146"/>
      <c r="F76" s="147" t="s">
        <v>54</v>
      </c>
      <c r="G76" s="145" t="s">
        <v>53</v>
      </c>
      <c r="H76" s="146"/>
      <c r="I76" s="148"/>
      <c r="J76" s="149" t="s">
        <v>54</v>
      </c>
      <c r="K76" s="146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52"/>
      <c r="C77" s="153"/>
      <c r="D77" s="153"/>
      <c r="E77" s="153"/>
      <c r="F77" s="153"/>
      <c r="G77" s="153"/>
      <c r="H77" s="153"/>
      <c r="I77" s="154"/>
      <c r="J77" s="153"/>
      <c r="K77" s="153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" customHeight="1">
      <c r="A81" s="36"/>
      <c r="B81" s="155"/>
      <c r="C81" s="156"/>
      <c r="D81" s="156"/>
      <c r="E81" s="156"/>
      <c r="F81" s="156"/>
      <c r="G81" s="156"/>
      <c r="H81" s="156"/>
      <c r="I81" s="157"/>
      <c r="J81" s="156"/>
      <c r="K81" s="156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" customHeight="1">
      <c r="A82" s="36"/>
      <c r="B82" s="37"/>
      <c r="C82" s="25" t="s">
        <v>106</v>
      </c>
      <c r="D82" s="38"/>
      <c r="E82" s="38"/>
      <c r="F82" s="38"/>
      <c r="G82" s="38"/>
      <c r="H82" s="38"/>
      <c r="I82" s="117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117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41" t="str">
        <f>E7</f>
        <v>Rekonstrukce komunikace, parkovacích ploch a chodníku ulice Šafaříkova v Sezimově Ústí</v>
      </c>
      <c r="F85" s="342"/>
      <c r="G85" s="342"/>
      <c r="H85" s="342"/>
      <c r="I85" s="117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104</v>
      </c>
      <c r="D86" s="38"/>
      <c r="E86" s="38"/>
      <c r="F86" s="38"/>
      <c r="G86" s="38"/>
      <c r="H86" s="38"/>
      <c r="I86" s="117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293" t="str">
        <f>E9</f>
        <v>401 - Veřejné osvětlení</v>
      </c>
      <c r="F87" s="343"/>
      <c r="G87" s="343"/>
      <c r="H87" s="343"/>
      <c r="I87" s="117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117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20</v>
      </c>
      <c r="D89" s="38"/>
      <c r="E89" s="38"/>
      <c r="F89" s="29" t="str">
        <f>F12</f>
        <v>Sezimovo Ústí</v>
      </c>
      <c r="G89" s="38"/>
      <c r="H89" s="38"/>
      <c r="I89" s="119" t="s">
        <v>22</v>
      </c>
      <c r="J89" s="68" t="str">
        <f>IF(J12="","",J12)</f>
        <v>21. 7. 2020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" customHeight="1">
      <c r="A90" s="36"/>
      <c r="B90" s="37"/>
      <c r="C90" s="38"/>
      <c r="D90" s="38"/>
      <c r="E90" s="38"/>
      <c r="F90" s="38"/>
      <c r="G90" s="38"/>
      <c r="H90" s="38"/>
      <c r="I90" s="117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1" t="s">
        <v>24</v>
      </c>
      <c r="D91" s="38"/>
      <c r="E91" s="38"/>
      <c r="F91" s="29" t="str">
        <f>E15</f>
        <v>Město Sezimovo Ústí</v>
      </c>
      <c r="G91" s="38"/>
      <c r="H91" s="38"/>
      <c r="I91" s="119" t="s">
        <v>31</v>
      </c>
      <c r="J91" s="34" t="str">
        <f>E21</f>
        <v>Ing. Jakub Kašparů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1" t="s">
        <v>29</v>
      </c>
      <c r="D92" s="38"/>
      <c r="E92" s="38"/>
      <c r="F92" s="29" t="str">
        <f>IF(E18="","",E18)</f>
        <v>Vyplň údaj</v>
      </c>
      <c r="G92" s="38"/>
      <c r="H92" s="38"/>
      <c r="I92" s="119" t="s">
        <v>35</v>
      </c>
      <c r="J92" s="34" t="str">
        <f>E24</f>
        <v>WAY project s.r.o.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17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58" t="s">
        <v>107</v>
      </c>
      <c r="D94" s="159"/>
      <c r="E94" s="159"/>
      <c r="F94" s="159"/>
      <c r="G94" s="159"/>
      <c r="H94" s="159"/>
      <c r="I94" s="160"/>
      <c r="J94" s="161" t="s">
        <v>108</v>
      </c>
      <c r="K94" s="159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17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62" t="s">
        <v>109</v>
      </c>
      <c r="D96" s="38"/>
      <c r="E96" s="38"/>
      <c r="F96" s="38"/>
      <c r="G96" s="38"/>
      <c r="H96" s="38"/>
      <c r="I96" s="117"/>
      <c r="J96" s="86">
        <f>J123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9" t="s">
        <v>110</v>
      </c>
    </row>
    <row r="97" spans="2:12" s="9" customFormat="1" ht="24.9" customHeight="1">
      <c r="B97" s="163"/>
      <c r="C97" s="164"/>
      <c r="D97" s="165" t="s">
        <v>1343</v>
      </c>
      <c r="E97" s="166"/>
      <c r="F97" s="166"/>
      <c r="G97" s="166"/>
      <c r="H97" s="166"/>
      <c r="I97" s="167"/>
      <c r="J97" s="168">
        <f>J124</f>
        <v>0</v>
      </c>
      <c r="K97" s="164"/>
      <c r="L97" s="169"/>
    </row>
    <row r="98" spans="2:12" s="14" customFormat="1" ht="19.95" customHeight="1">
      <c r="B98" s="234"/>
      <c r="C98" s="235"/>
      <c r="D98" s="236" t="s">
        <v>1344</v>
      </c>
      <c r="E98" s="237"/>
      <c r="F98" s="237"/>
      <c r="G98" s="237"/>
      <c r="H98" s="237"/>
      <c r="I98" s="238"/>
      <c r="J98" s="239">
        <f>J125</f>
        <v>0</v>
      </c>
      <c r="K98" s="235"/>
      <c r="L98" s="240"/>
    </row>
    <row r="99" spans="2:12" s="9" customFormat="1" ht="24.9" customHeight="1">
      <c r="B99" s="163"/>
      <c r="C99" s="164"/>
      <c r="D99" s="165" t="s">
        <v>1345</v>
      </c>
      <c r="E99" s="166"/>
      <c r="F99" s="166"/>
      <c r="G99" s="166"/>
      <c r="H99" s="166"/>
      <c r="I99" s="167"/>
      <c r="J99" s="168">
        <f>J134</f>
        <v>0</v>
      </c>
      <c r="K99" s="164"/>
      <c r="L99" s="169"/>
    </row>
    <row r="100" spans="2:12" s="14" customFormat="1" ht="19.95" customHeight="1">
      <c r="B100" s="234"/>
      <c r="C100" s="235"/>
      <c r="D100" s="236" t="s">
        <v>1346</v>
      </c>
      <c r="E100" s="237"/>
      <c r="F100" s="237"/>
      <c r="G100" s="237"/>
      <c r="H100" s="237"/>
      <c r="I100" s="238"/>
      <c r="J100" s="239">
        <f>J135</f>
        <v>0</v>
      </c>
      <c r="K100" s="235"/>
      <c r="L100" s="240"/>
    </row>
    <row r="101" spans="2:12" s="14" customFormat="1" ht="19.95" customHeight="1">
      <c r="B101" s="234"/>
      <c r="C101" s="235"/>
      <c r="D101" s="236" t="s">
        <v>1347</v>
      </c>
      <c r="E101" s="237"/>
      <c r="F101" s="237"/>
      <c r="G101" s="237"/>
      <c r="H101" s="237"/>
      <c r="I101" s="238"/>
      <c r="J101" s="239">
        <f>J187</f>
        <v>0</v>
      </c>
      <c r="K101" s="235"/>
      <c r="L101" s="240"/>
    </row>
    <row r="102" spans="2:12" s="14" customFormat="1" ht="14.85" customHeight="1">
      <c r="B102" s="234"/>
      <c r="C102" s="235"/>
      <c r="D102" s="236" t="s">
        <v>1348</v>
      </c>
      <c r="E102" s="237"/>
      <c r="F102" s="237"/>
      <c r="G102" s="237"/>
      <c r="H102" s="237"/>
      <c r="I102" s="238"/>
      <c r="J102" s="239">
        <f>J234</f>
        <v>0</v>
      </c>
      <c r="K102" s="235"/>
      <c r="L102" s="240"/>
    </row>
    <row r="103" spans="2:12" s="14" customFormat="1" ht="21.75" customHeight="1">
      <c r="B103" s="234"/>
      <c r="C103" s="235"/>
      <c r="D103" s="236" t="s">
        <v>1349</v>
      </c>
      <c r="E103" s="237"/>
      <c r="F103" s="237"/>
      <c r="G103" s="237"/>
      <c r="H103" s="237"/>
      <c r="I103" s="238"/>
      <c r="J103" s="239">
        <f>J241</f>
        <v>0</v>
      </c>
      <c r="K103" s="235"/>
      <c r="L103" s="240"/>
    </row>
    <row r="104" spans="1:31" s="2" customFormat="1" ht="21.75" customHeight="1">
      <c r="A104" s="36"/>
      <c r="B104" s="37"/>
      <c r="C104" s="38"/>
      <c r="D104" s="38"/>
      <c r="E104" s="38"/>
      <c r="F104" s="38"/>
      <c r="G104" s="38"/>
      <c r="H104" s="38"/>
      <c r="I104" s="117"/>
      <c r="J104" s="38"/>
      <c r="K104" s="38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" customHeight="1">
      <c r="A105" s="36"/>
      <c r="B105" s="56"/>
      <c r="C105" s="57"/>
      <c r="D105" s="57"/>
      <c r="E105" s="57"/>
      <c r="F105" s="57"/>
      <c r="G105" s="57"/>
      <c r="H105" s="57"/>
      <c r="I105" s="154"/>
      <c r="J105" s="57"/>
      <c r="K105" s="57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" customHeight="1">
      <c r="A109" s="36"/>
      <c r="B109" s="58"/>
      <c r="C109" s="59"/>
      <c r="D109" s="59"/>
      <c r="E109" s="59"/>
      <c r="F109" s="59"/>
      <c r="G109" s="59"/>
      <c r="H109" s="59"/>
      <c r="I109" s="157"/>
      <c r="J109" s="59"/>
      <c r="K109" s="59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" customHeight="1">
      <c r="A110" s="36"/>
      <c r="B110" s="37"/>
      <c r="C110" s="25" t="s">
        <v>112</v>
      </c>
      <c r="D110" s="38"/>
      <c r="E110" s="38"/>
      <c r="F110" s="38"/>
      <c r="G110" s="38"/>
      <c r="H110" s="38"/>
      <c r="I110" s="117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" customHeight="1">
      <c r="A111" s="36"/>
      <c r="B111" s="37"/>
      <c r="C111" s="38"/>
      <c r="D111" s="38"/>
      <c r="E111" s="38"/>
      <c r="F111" s="38"/>
      <c r="G111" s="38"/>
      <c r="H111" s="38"/>
      <c r="I111" s="117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1" t="s">
        <v>16</v>
      </c>
      <c r="D112" s="38"/>
      <c r="E112" s="38"/>
      <c r="F112" s="38"/>
      <c r="G112" s="38"/>
      <c r="H112" s="38"/>
      <c r="I112" s="117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341" t="str">
        <f>E7</f>
        <v>Rekonstrukce komunikace, parkovacích ploch a chodníku ulice Šafaříkova v Sezimově Ústí</v>
      </c>
      <c r="F113" s="342"/>
      <c r="G113" s="342"/>
      <c r="H113" s="342"/>
      <c r="I113" s="117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1" t="s">
        <v>104</v>
      </c>
      <c r="D114" s="38"/>
      <c r="E114" s="38"/>
      <c r="F114" s="38"/>
      <c r="G114" s="38"/>
      <c r="H114" s="38"/>
      <c r="I114" s="117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293" t="str">
        <f>E9</f>
        <v>401 - Veřejné osvětlení</v>
      </c>
      <c r="F115" s="343"/>
      <c r="G115" s="343"/>
      <c r="H115" s="343"/>
      <c r="I115" s="117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" customHeight="1">
      <c r="A116" s="36"/>
      <c r="B116" s="37"/>
      <c r="C116" s="38"/>
      <c r="D116" s="38"/>
      <c r="E116" s="38"/>
      <c r="F116" s="38"/>
      <c r="G116" s="38"/>
      <c r="H116" s="38"/>
      <c r="I116" s="117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1" t="s">
        <v>20</v>
      </c>
      <c r="D117" s="38"/>
      <c r="E117" s="38"/>
      <c r="F117" s="29" t="str">
        <f>F12</f>
        <v>Sezimovo Ústí</v>
      </c>
      <c r="G117" s="38"/>
      <c r="H117" s="38"/>
      <c r="I117" s="119" t="s">
        <v>22</v>
      </c>
      <c r="J117" s="68" t="str">
        <f>IF(J12="","",J12)</f>
        <v>21. 7. 2020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" customHeight="1">
      <c r="A118" s="36"/>
      <c r="B118" s="37"/>
      <c r="C118" s="38"/>
      <c r="D118" s="38"/>
      <c r="E118" s="38"/>
      <c r="F118" s="38"/>
      <c r="G118" s="38"/>
      <c r="H118" s="38"/>
      <c r="I118" s="117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1" t="s">
        <v>24</v>
      </c>
      <c r="D119" s="38"/>
      <c r="E119" s="38"/>
      <c r="F119" s="29" t="str">
        <f>E15</f>
        <v>Město Sezimovo Ústí</v>
      </c>
      <c r="G119" s="38"/>
      <c r="H119" s="38"/>
      <c r="I119" s="119" t="s">
        <v>31</v>
      </c>
      <c r="J119" s="34" t="str">
        <f>E21</f>
        <v>Ing. Jakub Kašparů</v>
      </c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1" t="s">
        <v>29</v>
      </c>
      <c r="D120" s="38"/>
      <c r="E120" s="38"/>
      <c r="F120" s="29" t="str">
        <f>IF(E18="","",E18)</f>
        <v>Vyplň údaj</v>
      </c>
      <c r="G120" s="38"/>
      <c r="H120" s="38"/>
      <c r="I120" s="119" t="s">
        <v>35</v>
      </c>
      <c r="J120" s="34" t="str">
        <f>E24</f>
        <v>WAY project s.r.o.</v>
      </c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5" customHeight="1">
      <c r="A121" s="36"/>
      <c r="B121" s="37"/>
      <c r="C121" s="38"/>
      <c r="D121" s="38"/>
      <c r="E121" s="38"/>
      <c r="F121" s="38"/>
      <c r="G121" s="38"/>
      <c r="H121" s="38"/>
      <c r="I121" s="117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0" customFormat="1" ht="29.25" customHeight="1">
      <c r="A122" s="170"/>
      <c r="B122" s="171"/>
      <c r="C122" s="172" t="s">
        <v>113</v>
      </c>
      <c r="D122" s="173" t="s">
        <v>63</v>
      </c>
      <c r="E122" s="173" t="s">
        <v>59</v>
      </c>
      <c r="F122" s="173" t="s">
        <v>60</v>
      </c>
      <c r="G122" s="173" t="s">
        <v>114</v>
      </c>
      <c r="H122" s="173" t="s">
        <v>115</v>
      </c>
      <c r="I122" s="174" t="s">
        <v>116</v>
      </c>
      <c r="J122" s="173" t="s">
        <v>108</v>
      </c>
      <c r="K122" s="175" t="s">
        <v>117</v>
      </c>
      <c r="L122" s="176"/>
      <c r="M122" s="77" t="s">
        <v>1</v>
      </c>
      <c r="N122" s="78" t="s">
        <v>42</v>
      </c>
      <c r="O122" s="78" t="s">
        <v>118</v>
      </c>
      <c r="P122" s="78" t="s">
        <v>119</v>
      </c>
      <c r="Q122" s="78" t="s">
        <v>120</v>
      </c>
      <c r="R122" s="78" t="s">
        <v>121</v>
      </c>
      <c r="S122" s="78" t="s">
        <v>122</v>
      </c>
      <c r="T122" s="79" t="s">
        <v>123</v>
      </c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</row>
    <row r="123" spans="1:63" s="2" customFormat="1" ht="22.8" customHeight="1">
      <c r="A123" s="36"/>
      <c r="B123" s="37"/>
      <c r="C123" s="84" t="s">
        <v>124</v>
      </c>
      <c r="D123" s="38"/>
      <c r="E123" s="38"/>
      <c r="F123" s="38"/>
      <c r="G123" s="38"/>
      <c r="H123" s="38"/>
      <c r="I123" s="117"/>
      <c r="J123" s="177">
        <f>BK123</f>
        <v>0</v>
      </c>
      <c r="K123" s="38"/>
      <c r="L123" s="41"/>
      <c r="M123" s="80"/>
      <c r="N123" s="178"/>
      <c r="O123" s="81"/>
      <c r="P123" s="179">
        <f>P124+P134</f>
        <v>0</v>
      </c>
      <c r="Q123" s="81"/>
      <c r="R123" s="179">
        <f>R124+R134</f>
        <v>102.899783</v>
      </c>
      <c r="S123" s="81"/>
      <c r="T123" s="180">
        <f>T124+T134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77</v>
      </c>
      <c r="AU123" s="19" t="s">
        <v>110</v>
      </c>
      <c r="BK123" s="181">
        <f>BK124+BK134</f>
        <v>0</v>
      </c>
    </row>
    <row r="124" spans="2:63" s="11" customFormat="1" ht="25.95" customHeight="1">
      <c r="B124" s="182"/>
      <c r="C124" s="183"/>
      <c r="D124" s="184" t="s">
        <v>77</v>
      </c>
      <c r="E124" s="185" t="s">
        <v>1350</v>
      </c>
      <c r="F124" s="185" t="s">
        <v>1351</v>
      </c>
      <c r="G124" s="183"/>
      <c r="H124" s="183"/>
      <c r="I124" s="186"/>
      <c r="J124" s="187">
        <f>BK124</f>
        <v>0</v>
      </c>
      <c r="K124" s="183"/>
      <c r="L124" s="188"/>
      <c r="M124" s="189"/>
      <c r="N124" s="190"/>
      <c r="O124" s="190"/>
      <c r="P124" s="191">
        <f>P125</f>
        <v>0</v>
      </c>
      <c r="Q124" s="190"/>
      <c r="R124" s="191">
        <f>R125</f>
        <v>0.1399</v>
      </c>
      <c r="S124" s="190"/>
      <c r="T124" s="192">
        <f>T125</f>
        <v>0</v>
      </c>
      <c r="AR124" s="193" t="s">
        <v>88</v>
      </c>
      <c r="AT124" s="194" t="s">
        <v>77</v>
      </c>
      <c r="AU124" s="194" t="s">
        <v>78</v>
      </c>
      <c r="AY124" s="193" t="s">
        <v>128</v>
      </c>
      <c r="BK124" s="195">
        <f>BK125</f>
        <v>0</v>
      </c>
    </row>
    <row r="125" spans="2:63" s="11" customFormat="1" ht="22.8" customHeight="1">
      <c r="B125" s="182"/>
      <c r="C125" s="183"/>
      <c r="D125" s="184" t="s">
        <v>77</v>
      </c>
      <c r="E125" s="241" t="s">
        <v>1352</v>
      </c>
      <c r="F125" s="241" t="s">
        <v>1353</v>
      </c>
      <c r="G125" s="183"/>
      <c r="H125" s="183"/>
      <c r="I125" s="186"/>
      <c r="J125" s="242">
        <f>BK125</f>
        <v>0</v>
      </c>
      <c r="K125" s="183"/>
      <c r="L125" s="188"/>
      <c r="M125" s="189"/>
      <c r="N125" s="190"/>
      <c r="O125" s="190"/>
      <c r="P125" s="191">
        <f>SUM(P126:P133)</f>
        <v>0</v>
      </c>
      <c r="Q125" s="190"/>
      <c r="R125" s="191">
        <f>SUM(R126:R133)</f>
        <v>0.1399</v>
      </c>
      <c r="S125" s="190"/>
      <c r="T125" s="192">
        <f>SUM(T126:T133)</f>
        <v>0</v>
      </c>
      <c r="AR125" s="193" t="s">
        <v>88</v>
      </c>
      <c r="AT125" s="194" t="s">
        <v>77</v>
      </c>
      <c r="AU125" s="194" t="s">
        <v>86</v>
      </c>
      <c r="AY125" s="193" t="s">
        <v>128</v>
      </c>
      <c r="BK125" s="195">
        <f>SUM(BK126:BK133)</f>
        <v>0</v>
      </c>
    </row>
    <row r="126" spans="1:65" s="2" customFormat="1" ht="16.5" customHeight="1">
      <c r="A126" s="36"/>
      <c r="B126" s="37"/>
      <c r="C126" s="196" t="s">
        <v>86</v>
      </c>
      <c r="D126" s="196" t="s">
        <v>129</v>
      </c>
      <c r="E126" s="197" t="s">
        <v>1354</v>
      </c>
      <c r="F126" s="198" t="s">
        <v>1355</v>
      </c>
      <c r="G126" s="199" t="s">
        <v>306</v>
      </c>
      <c r="H126" s="200">
        <v>485</v>
      </c>
      <c r="I126" s="201"/>
      <c r="J126" s="202">
        <f>ROUND(I126*H126,2)</f>
        <v>0</v>
      </c>
      <c r="K126" s="198" t="s">
        <v>133</v>
      </c>
      <c r="L126" s="41"/>
      <c r="M126" s="203" t="s">
        <v>1</v>
      </c>
      <c r="N126" s="204" t="s">
        <v>43</v>
      </c>
      <c r="O126" s="73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7" t="s">
        <v>289</v>
      </c>
      <c r="AT126" s="207" t="s">
        <v>129</v>
      </c>
      <c r="AU126" s="207" t="s">
        <v>88</v>
      </c>
      <c r="AY126" s="19" t="s">
        <v>128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9" t="s">
        <v>86</v>
      </c>
      <c r="BK126" s="208">
        <f>ROUND(I126*H126,2)</f>
        <v>0</v>
      </c>
      <c r="BL126" s="19" t="s">
        <v>289</v>
      </c>
      <c r="BM126" s="207" t="s">
        <v>1356</v>
      </c>
    </row>
    <row r="127" spans="2:51" s="12" customFormat="1" ht="10.2">
      <c r="B127" s="209"/>
      <c r="C127" s="210"/>
      <c r="D127" s="211" t="s">
        <v>136</v>
      </c>
      <c r="E127" s="212" t="s">
        <v>1</v>
      </c>
      <c r="F127" s="213" t="s">
        <v>1357</v>
      </c>
      <c r="G127" s="210"/>
      <c r="H127" s="214">
        <v>485</v>
      </c>
      <c r="I127" s="215"/>
      <c r="J127" s="210"/>
      <c r="K127" s="210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136</v>
      </c>
      <c r="AU127" s="220" t="s">
        <v>88</v>
      </c>
      <c r="AV127" s="12" t="s">
        <v>88</v>
      </c>
      <c r="AW127" s="12" t="s">
        <v>34</v>
      </c>
      <c r="AX127" s="12" t="s">
        <v>86</v>
      </c>
      <c r="AY127" s="220" t="s">
        <v>128</v>
      </c>
    </row>
    <row r="128" spans="1:65" s="2" customFormat="1" ht="16.5" customHeight="1">
      <c r="A128" s="36"/>
      <c r="B128" s="37"/>
      <c r="C128" s="254" t="s">
        <v>88</v>
      </c>
      <c r="D128" s="254" t="s">
        <v>447</v>
      </c>
      <c r="E128" s="255" t="s">
        <v>1358</v>
      </c>
      <c r="F128" s="256" t="s">
        <v>1359</v>
      </c>
      <c r="G128" s="257" t="s">
        <v>306</v>
      </c>
      <c r="H128" s="258">
        <v>485</v>
      </c>
      <c r="I128" s="259"/>
      <c r="J128" s="260">
        <f>ROUND(I128*H128,2)</f>
        <v>0</v>
      </c>
      <c r="K128" s="256" t="s">
        <v>133</v>
      </c>
      <c r="L128" s="261"/>
      <c r="M128" s="262" t="s">
        <v>1</v>
      </c>
      <c r="N128" s="263" t="s">
        <v>43</v>
      </c>
      <c r="O128" s="73"/>
      <c r="P128" s="205">
        <f>O128*H128</f>
        <v>0</v>
      </c>
      <c r="Q128" s="205">
        <v>0.00026</v>
      </c>
      <c r="R128" s="205">
        <f>Q128*H128</f>
        <v>0.1261</v>
      </c>
      <c r="S128" s="205">
        <v>0</v>
      </c>
      <c r="T128" s="20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7" t="s">
        <v>379</v>
      </c>
      <c r="AT128" s="207" t="s">
        <v>447</v>
      </c>
      <c r="AU128" s="207" t="s">
        <v>88</v>
      </c>
      <c r="AY128" s="19" t="s">
        <v>128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9" t="s">
        <v>86</v>
      </c>
      <c r="BK128" s="208">
        <f>ROUND(I128*H128,2)</f>
        <v>0</v>
      </c>
      <c r="BL128" s="19" t="s">
        <v>289</v>
      </c>
      <c r="BM128" s="207" t="s">
        <v>1360</v>
      </c>
    </row>
    <row r="129" spans="2:51" s="12" customFormat="1" ht="10.2">
      <c r="B129" s="209"/>
      <c r="C129" s="210"/>
      <c r="D129" s="211" t="s">
        <v>136</v>
      </c>
      <c r="E129" s="212" t="s">
        <v>1</v>
      </c>
      <c r="F129" s="213" t="s">
        <v>1361</v>
      </c>
      <c r="G129" s="210"/>
      <c r="H129" s="214">
        <v>485</v>
      </c>
      <c r="I129" s="215"/>
      <c r="J129" s="210"/>
      <c r="K129" s="210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136</v>
      </c>
      <c r="AU129" s="220" t="s">
        <v>88</v>
      </c>
      <c r="AV129" s="12" t="s">
        <v>88</v>
      </c>
      <c r="AW129" s="12" t="s">
        <v>34</v>
      </c>
      <c r="AX129" s="12" t="s">
        <v>86</v>
      </c>
      <c r="AY129" s="220" t="s">
        <v>128</v>
      </c>
    </row>
    <row r="130" spans="1:65" s="2" customFormat="1" ht="16.5" customHeight="1">
      <c r="A130" s="36"/>
      <c r="B130" s="37"/>
      <c r="C130" s="196" t="s">
        <v>144</v>
      </c>
      <c r="D130" s="196" t="s">
        <v>129</v>
      </c>
      <c r="E130" s="197" t="s">
        <v>1362</v>
      </c>
      <c r="F130" s="198" t="s">
        <v>1363</v>
      </c>
      <c r="G130" s="199" t="s">
        <v>306</v>
      </c>
      <c r="H130" s="200">
        <v>20</v>
      </c>
      <c r="I130" s="201"/>
      <c r="J130" s="202">
        <f>ROUND(I130*H130,2)</f>
        <v>0</v>
      </c>
      <c r="K130" s="198" t="s">
        <v>133</v>
      </c>
      <c r="L130" s="41"/>
      <c r="M130" s="203" t="s">
        <v>1</v>
      </c>
      <c r="N130" s="204" t="s">
        <v>43</v>
      </c>
      <c r="O130" s="73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7" t="s">
        <v>289</v>
      </c>
      <c r="AT130" s="207" t="s">
        <v>129</v>
      </c>
      <c r="AU130" s="207" t="s">
        <v>88</v>
      </c>
      <c r="AY130" s="19" t="s">
        <v>128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9" t="s">
        <v>86</v>
      </c>
      <c r="BK130" s="208">
        <f>ROUND(I130*H130,2)</f>
        <v>0</v>
      </c>
      <c r="BL130" s="19" t="s">
        <v>289</v>
      </c>
      <c r="BM130" s="207" t="s">
        <v>1364</v>
      </c>
    </row>
    <row r="131" spans="2:51" s="12" customFormat="1" ht="10.2">
      <c r="B131" s="209"/>
      <c r="C131" s="210"/>
      <c r="D131" s="211" t="s">
        <v>136</v>
      </c>
      <c r="E131" s="212" t="s">
        <v>1</v>
      </c>
      <c r="F131" s="213" t="s">
        <v>1365</v>
      </c>
      <c r="G131" s="210"/>
      <c r="H131" s="214">
        <v>20</v>
      </c>
      <c r="I131" s="215"/>
      <c r="J131" s="210"/>
      <c r="K131" s="210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136</v>
      </c>
      <c r="AU131" s="220" t="s">
        <v>88</v>
      </c>
      <c r="AV131" s="12" t="s">
        <v>88</v>
      </c>
      <c r="AW131" s="12" t="s">
        <v>34</v>
      </c>
      <c r="AX131" s="12" t="s">
        <v>86</v>
      </c>
      <c r="AY131" s="220" t="s">
        <v>128</v>
      </c>
    </row>
    <row r="132" spans="1:65" s="2" customFormat="1" ht="16.5" customHeight="1">
      <c r="A132" s="36"/>
      <c r="B132" s="37"/>
      <c r="C132" s="254" t="s">
        <v>127</v>
      </c>
      <c r="D132" s="254" t="s">
        <v>447</v>
      </c>
      <c r="E132" s="255" t="s">
        <v>1366</v>
      </c>
      <c r="F132" s="256" t="s">
        <v>1367</v>
      </c>
      <c r="G132" s="257" t="s">
        <v>306</v>
      </c>
      <c r="H132" s="258">
        <v>20</v>
      </c>
      <c r="I132" s="259"/>
      <c r="J132" s="260">
        <f>ROUND(I132*H132,2)</f>
        <v>0</v>
      </c>
      <c r="K132" s="256" t="s">
        <v>133</v>
      </c>
      <c r="L132" s="261"/>
      <c r="M132" s="262" t="s">
        <v>1</v>
      </c>
      <c r="N132" s="263" t="s">
        <v>43</v>
      </c>
      <c r="O132" s="73"/>
      <c r="P132" s="205">
        <f>O132*H132</f>
        <v>0</v>
      </c>
      <c r="Q132" s="205">
        <v>0.00069</v>
      </c>
      <c r="R132" s="205">
        <f>Q132*H132</f>
        <v>0.0138</v>
      </c>
      <c r="S132" s="205">
        <v>0</v>
      </c>
      <c r="T132" s="20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7" t="s">
        <v>379</v>
      </c>
      <c r="AT132" s="207" t="s">
        <v>447</v>
      </c>
      <c r="AU132" s="207" t="s">
        <v>88</v>
      </c>
      <c r="AY132" s="19" t="s">
        <v>128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9" t="s">
        <v>86</v>
      </c>
      <c r="BK132" s="208">
        <f>ROUND(I132*H132,2)</f>
        <v>0</v>
      </c>
      <c r="BL132" s="19" t="s">
        <v>289</v>
      </c>
      <c r="BM132" s="207" t="s">
        <v>1368</v>
      </c>
    </row>
    <row r="133" spans="2:51" s="12" customFormat="1" ht="10.2">
      <c r="B133" s="209"/>
      <c r="C133" s="210"/>
      <c r="D133" s="211" t="s">
        <v>136</v>
      </c>
      <c r="E133" s="212" t="s">
        <v>1</v>
      </c>
      <c r="F133" s="213" t="s">
        <v>1369</v>
      </c>
      <c r="G133" s="210"/>
      <c r="H133" s="214">
        <v>20</v>
      </c>
      <c r="I133" s="215"/>
      <c r="J133" s="210"/>
      <c r="K133" s="210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136</v>
      </c>
      <c r="AU133" s="220" t="s">
        <v>88</v>
      </c>
      <c r="AV133" s="12" t="s">
        <v>88</v>
      </c>
      <c r="AW133" s="12" t="s">
        <v>34</v>
      </c>
      <c r="AX133" s="12" t="s">
        <v>86</v>
      </c>
      <c r="AY133" s="220" t="s">
        <v>128</v>
      </c>
    </row>
    <row r="134" spans="2:63" s="11" customFormat="1" ht="25.95" customHeight="1">
      <c r="B134" s="182"/>
      <c r="C134" s="183"/>
      <c r="D134" s="184" t="s">
        <v>77</v>
      </c>
      <c r="E134" s="185" t="s">
        <v>447</v>
      </c>
      <c r="F134" s="185" t="s">
        <v>1370</v>
      </c>
      <c r="G134" s="183"/>
      <c r="H134" s="183"/>
      <c r="I134" s="186"/>
      <c r="J134" s="187">
        <f>BK134</f>
        <v>0</v>
      </c>
      <c r="K134" s="183"/>
      <c r="L134" s="188"/>
      <c r="M134" s="189"/>
      <c r="N134" s="190"/>
      <c r="O134" s="190"/>
      <c r="P134" s="191">
        <f>P135+P187</f>
        <v>0</v>
      </c>
      <c r="Q134" s="190"/>
      <c r="R134" s="191">
        <f>R135+R187</f>
        <v>102.759883</v>
      </c>
      <c r="S134" s="190"/>
      <c r="T134" s="192">
        <f>T135+T187</f>
        <v>0</v>
      </c>
      <c r="AR134" s="193" t="s">
        <v>144</v>
      </c>
      <c r="AT134" s="194" t="s">
        <v>77</v>
      </c>
      <c r="AU134" s="194" t="s">
        <v>78</v>
      </c>
      <c r="AY134" s="193" t="s">
        <v>128</v>
      </c>
      <c r="BK134" s="195">
        <f>BK135+BK187</f>
        <v>0</v>
      </c>
    </row>
    <row r="135" spans="2:63" s="11" customFormat="1" ht="22.8" customHeight="1">
      <c r="B135" s="182"/>
      <c r="C135" s="183"/>
      <c r="D135" s="184" t="s">
        <v>77</v>
      </c>
      <c r="E135" s="241" t="s">
        <v>1371</v>
      </c>
      <c r="F135" s="241" t="s">
        <v>1372</v>
      </c>
      <c r="G135" s="183"/>
      <c r="H135" s="183"/>
      <c r="I135" s="186"/>
      <c r="J135" s="242">
        <f>BK135</f>
        <v>0</v>
      </c>
      <c r="K135" s="183"/>
      <c r="L135" s="188"/>
      <c r="M135" s="189"/>
      <c r="N135" s="190"/>
      <c r="O135" s="190"/>
      <c r="P135" s="191">
        <f>SUM(P136:P186)</f>
        <v>0</v>
      </c>
      <c r="Q135" s="190"/>
      <c r="R135" s="191">
        <f>SUM(R136:R186)</f>
        <v>1.5949300000000004</v>
      </c>
      <c r="S135" s="190"/>
      <c r="T135" s="192">
        <f>SUM(T136:T186)</f>
        <v>0</v>
      </c>
      <c r="AR135" s="193" t="s">
        <v>144</v>
      </c>
      <c r="AT135" s="194" t="s">
        <v>77</v>
      </c>
      <c r="AU135" s="194" t="s">
        <v>86</v>
      </c>
      <c r="AY135" s="193" t="s">
        <v>128</v>
      </c>
      <c r="BK135" s="195">
        <f>SUM(BK136:BK186)</f>
        <v>0</v>
      </c>
    </row>
    <row r="136" spans="1:65" s="2" customFormat="1" ht="16.5" customHeight="1">
      <c r="A136" s="36"/>
      <c r="B136" s="37"/>
      <c r="C136" s="196" t="s">
        <v>156</v>
      </c>
      <c r="D136" s="196" t="s">
        <v>129</v>
      </c>
      <c r="E136" s="197" t="s">
        <v>1373</v>
      </c>
      <c r="F136" s="198" t="s">
        <v>1374</v>
      </c>
      <c r="G136" s="199" t="s">
        <v>233</v>
      </c>
      <c r="H136" s="200">
        <v>14</v>
      </c>
      <c r="I136" s="201"/>
      <c r="J136" s="202">
        <f>ROUND(I136*H136,2)</f>
        <v>0</v>
      </c>
      <c r="K136" s="198" t="s">
        <v>133</v>
      </c>
      <c r="L136" s="41"/>
      <c r="M136" s="203" t="s">
        <v>1</v>
      </c>
      <c r="N136" s="204" t="s">
        <v>43</v>
      </c>
      <c r="O136" s="73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7" t="s">
        <v>576</v>
      </c>
      <c r="AT136" s="207" t="s">
        <v>129</v>
      </c>
      <c r="AU136" s="207" t="s">
        <v>88</v>
      </c>
      <c r="AY136" s="19" t="s">
        <v>128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9" t="s">
        <v>86</v>
      </c>
      <c r="BK136" s="208">
        <f>ROUND(I136*H136,2)</f>
        <v>0</v>
      </c>
      <c r="BL136" s="19" t="s">
        <v>576</v>
      </c>
      <c r="BM136" s="207" t="s">
        <v>1375</v>
      </c>
    </row>
    <row r="137" spans="2:51" s="12" customFormat="1" ht="10.2">
      <c r="B137" s="209"/>
      <c r="C137" s="210"/>
      <c r="D137" s="211" t="s">
        <v>136</v>
      </c>
      <c r="E137" s="212" t="s">
        <v>1</v>
      </c>
      <c r="F137" s="213" t="s">
        <v>1376</v>
      </c>
      <c r="G137" s="210"/>
      <c r="H137" s="214">
        <v>14</v>
      </c>
      <c r="I137" s="215"/>
      <c r="J137" s="210"/>
      <c r="K137" s="210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136</v>
      </c>
      <c r="AU137" s="220" t="s">
        <v>88</v>
      </c>
      <c r="AV137" s="12" t="s">
        <v>88</v>
      </c>
      <c r="AW137" s="12" t="s">
        <v>34</v>
      </c>
      <c r="AX137" s="12" t="s">
        <v>86</v>
      </c>
      <c r="AY137" s="220" t="s">
        <v>128</v>
      </c>
    </row>
    <row r="138" spans="1:65" s="2" customFormat="1" ht="16.5" customHeight="1">
      <c r="A138" s="36"/>
      <c r="B138" s="37"/>
      <c r="C138" s="254" t="s">
        <v>161</v>
      </c>
      <c r="D138" s="254" t="s">
        <v>447</v>
      </c>
      <c r="E138" s="255" t="s">
        <v>1377</v>
      </c>
      <c r="F138" s="256" t="s">
        <v>1378</v>
      </c>
      <c r="G138" s="257" t="s">
        <v>233</v>
      </c>
      <c r="H138" s="258">
        <v>14</v>
      </c>
      <c r="I138" s="259"/>
      <c r="J138" s="260">
        <f>ROUND(I138*H138,2)</f>
        <v>0</v>
      </c>
      <c r="K138" s="256" t="s">
        <v>1</v>
      </c>
      <c r="L138" s="261"/>
      <c r="M138" s="262" t="s">
        <v>1</v>
      </c>
      <c r="N138" s="263" t="s">
        <v>43</v>
      </c>
      <c r="O138" s="73"/>
      <c r="P138" s="205">
        <f>O138*H138</f>
        <v>0</v>
      </c>
      <c r="Q138" s="205">
        <v>0.008</v>
      </c>
      <c r="R138" s="205">
        <f>Q138*H138</f>
        <v>0.112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1379</v>
      </c>
      <c r="AT138" s="207" t="s">
        <v>447</v>
      </c>
      <c r="AU138" s="207" t="s">
        <v>88</v>
      </c>
      <c r="AY138" s="19" t="s">
        <v>128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9" t="s">
        <v>86</v>
      </c>
      <c r="BK138" s="208">
        <f>ROUND(I138*H138,2)</f>
        <v>0</v>
      </c>
      <c r="BL138" s="19" t="s">
        <v>576</v>
      </c>
      <c r="BM138" s="207" t="s">
        <v>1380</v>
      </c>
    </row>
    <row r="139" spans="2:51" s="12" customFormat="1" ht="10.2">
      <c r="B139" s="209"/>
      <c r="C139" s="210"/>
      <c r="D139" s="211" t="s">
        <v>136</v>
      </c>
      <c r="E139" s="212" t="s">
        <v>1</v>
      </c>
      <c r="F139" s="213" t="s">
        <v>1381</v>
      </c>
      <c r="G139" s="210"/>
      <c r="H139" s="214">
        <v>14</v>
      </c>
      <c r="I139" s="215"/>
      <c r="J139" s="210"/>
      <c r="K139" s="210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136</v>
      </c>
      <c r="AU139" s="220" t="s">
        <v>88</v>
      </c>
      <c r="AV139" s="12" t="s">
        <v>88</v>
      </c>
      <c r="AW139" s="12" t="s">
        <v>34</v>
      </c>
      <c r="AX139" s="12" t="s">
        <v>86</v>
      </c>
      <c r="AY139" s="220" t="s">
        <v>128</v>
      </c>
    </row>
    <row r="140" spans="1:65" s="2" customFormat="1" ht="16.5" customHeight="1">
      <c r="A140" s="36"/>
      <c r="B140" s="37"/>
      <c r="C140" s="196" t="s">
        <v>169</v>
      </c>
      <c r="D140" s="196" t="s">
        <v>129</v>
      </c>
      <c r="E140" s="197" t="s">
        <v>1382</v>
      </c>
      <c r="F140" s="198" t="s">
        <v>1383</v>
      </c>
      <c r="G140" s="199" t="s">
        <v>233</v>
      </c>
      <c r="H140" s="200">
        <v>13</v>
      </c>
      <c r="I140" s="201"/>
      <c r="J140" s="202">
        <f>ROUND(I140*H140,2)</f>
        <v>0</v>
      </c>
      <c r="K140" s="198" t="s">
        <v>133</v>
      </c>
      <c r="L140" s="41"/>
      <c r="M140" s="203" t="s">
        <v>1</v>
      </c>
      <c r="N140" s="204" t="s">
        <v>43</v>
      </c>
      <c r="O140" s="73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576</v>
      </c>
      <c r="AT140" s="207" t="s">
        <v>129</v>
      </c>
      <c r="AU140" s="207" t="s">
        <v>88</v>
      </c>
      <c r="AY140" s="19" t="s">
        <v>128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9" t="s">
        <v>86</v>
      </c>
      <c r="BK140" s="208">
        <f>ROUND(I140*H140,2)</f>
        <v>0</v>
      </c>
      <c r="BL140" s="19" t="s">
        <v>576</v>
      </c>
      <c r="BM140" s="207" t="s">
        <v>1384</v>
      </c>
    </row>
    <row r="141" spans="2:51" s="12" customFormat="1" ht="10.2">
      <c r="B141" s="209"/>
      <c r="C141" s="210"/>
      <c r="D141" s="211" t="s">
        <v>136</v>
      </c>
      <c r="E141" s="212" t="s">
        <v>1</v>
      </c>
      <c r="F141" s="213" t="s">
        <v>1385</v>
      </c>
      <c r="G141" s="210"/>
      <c r="H141" s="214">
        <v>13</v>
      </c>
      <c r="I141" s="215"/>
      <c r="J141" s="210"/>
      <c r="K141" s="210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136</v>
      </c>
      <c r="AU141" s="220" t="s">
        <v>88</v>
      </c>
      <c r="AV141" s="12" t="s">
        <v>88</v>
      </c>
      <c r="AW141" s="12" t="s">
        <v>34</v>
      </c>
      <c r="AX141" s="12" t="s">
        <v>86</v>
      </c>
      <c r="AY141" s="220" t="s">
        <v>128</v>
      </c>
    </row>
    <row r="142" spans="2:51" s="13" customFormat="1" ht="10.2">
      <c r="B142" s="221"/>
      <c r="C142" s="222"/>
      <c r="D142" s="211" t="s">
        <v>136</v>
      </c>
      <c r="E142" s="223" t="s">
        <v>1</v>
      </c>
      <c r="F142" s="224" t="s">
        <v>1386</v>
      </c>
      <c r="G142" s="222"/>
      <c r="H142" s="223" t="s">
        <v>1</v>
      </c>
      <c r="I142" s="225"/>
      <c r="J142" s="222"/>
      <c r="K142" s="222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136</v>
      </c>
      <c r="AU142" s="230" t="s">
        <v>88</v>
      </c>
      <c r="AV142" s="13" t="s">
        <v>86</v>
      </c>
      <c r="AW142" s="13" t="s">
        <v>34</v>
      </c>
      <c r="AX142" s="13" t="s">
        <v>78</v>
      </c>
      <c r="AY142" s="230" t="s">
        <v>128</v>
      </c>
    </row>
    <row r="143" spans="1:65" s="2" customFormat="1" ht="16.5" customHeight="1">
      <c r="A143" s="36"/>
      <c r="B143" s="37"/>
      <c r="C143" s="254" t="s">
        <v>175</v>
      </c>
      <c r="D143" s="254" t="s">
        <v>447</v>
      </c>
      <c r="E143" s="255" t="s">
        <v>1387</v>
      </c>
      <c r="F143" s="256" t="s">
        <v>1388</v>
      </c>
      <c r="G143" s="257" t="s">
        <v>233</v>
      </c>
      <c r="H143" s="258">
        <v>13</v>
      </c>
      <c r="I143" s="259"/>
      <c r="J143" s="260">
        <f>ROUND(I143*H143,2)</f>
        <v>0</v>
      </c>
      <c r="K143" s="256" t="s">
        <v>133</v>
      </c>
      <c r="L143" s="261"/>
      <c r="M143" s="262" t="s">
        <v>1</v>
      </c>
      <c r="N143" s="263" t="s">
        <v>43</v>
      </c>
      <c r="O143" s="73"/>
      <c r="P143" s="205">
        <f>O143*H143</f>
        <v>0</v>
      </c>
      <c r="Q143" s="205">
        <v>0.062</v>
      </c>
      <c r="R143" s="205">
        <f>Q143*H143</f>
        <v>0.806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1379</v>
      </c>
      <c r="AT143" s="207" t="s">
        <v>447</v>
      </c>
      <c r="AU143" s="207" t="s">
        <v>88</v>
      </c>
      <c r="AY143" s="19" t="s">
        <v>128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9" t="s">
        <v>86</v>
      </c>
      <c r="BK143" s="208">
        <f>ROUND(I143*H143,2)</f>
        <v>0</v>
      </c>
      <c r="BL143" s="19" t="s">
        <v>576</v>
      </c>
      <c r="BM143" s="207" t="s">
        <v>1389</v>
      </c>
    </row>
    <row r="144" spans="2:51" s="12" customFormat="1" ht="10.2">
      <c r="B144" s="209"/>
      <c r="C144" s="210"/>
      <c r="D144" s="211" t="s">
        <v>136</v>
      </c>
      <c r="E144" s="212" t="s">
        <v>1</v>
      </c>
      <c r="F144" s="213" t="s">
        <v>1390</v>
      </c>
      <c r="G144" s="210"/>
      <c r="H144" s="214">
        <v>13</v>
      </c>
      <c r="I144" s="215"/>
      <c r="J144" s="210"/>
      <c r="K144" s="210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136</v>
      </c>
      <c r="AU144" s="220" t="s">
        <v>88</v>
      </c>
      <c r="AV144" s="12" t="s">
        <v>88</v>
      </c>
      <c r="AW144" s="12" t="s">
        <v>34</v>
      </c>
      <c r="AX144" s="12" t="s">
        <v>86</v>
      </c>
      <c r="AY144" s="220" t="s">
        <v>128</v>
      </c>
    </row>
    <row r="145" spans="1:65" s="2" customFormat="1" ht="16.5" customHeight="1">
      <c r="A145" s="36"/>
      <c r="B145" s="37"/>
      <c r="C145" s="254" t="s">
        <v>180</v>
      </c>
      <c r="D145" s="254" t="s">
        <v>447</v>
      </c>
      <c r="E145" s="255" t="s">
        <v>1391</v>
      </c>
      <c r="F145" s="256" t="s">
        <v>1392</v>
      </c>
      <c r="G145" s="257" t="s">
        <v>233</v>
      </c>
      <c r="H145" s="258">
        <v>13</v>
      </c>
      <c r="I145" s="259"/>
      <c r="J145" s="260">
        <f>ROUND(I145*H145,2)</f>
        <v>0</v>
      </c>
      <c r="K145" s="256" t="s">
        <v>1</v>
      </c>
      <c r="L145" s="261"/>
      <c r="M145" s="262" t="s">
        <v>1</v>
      </c>
      <c r="N145" s="263" t="s">
        <v>43</v>
      </c>
      <c r="O145" s="73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7" t="s">
        <v>1379</v>
      </c>
      <c r="AT145" s="207" t="s">
        <v>447</v>
      </c>
      <c r="AU145" s="207" t="s">
        <v>88</v>
      </c>
      <c r="AY145" s="19" t="s">
        <v>128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9" t="s">
        <v>86</v>
      </c>
      <c r="BK145" s="208">
        <f>ROUND(I145*H145,2)</f>
        <v>0</v>
      </c>
      <c r="BL145" s="19" t="s">
        <v>576</v>
      </c>
      <c r="BM145" s="207" t="s">
        <v>1393</v>
      </c>
    </row>
    <row r="146" spans="2:51" s="12" customFormat="1" ht="10.2">
      <c r="B146" s="209"/>
      <c r="C146" s="210"/>
      <c r="D146" s="211" t="s">
        <v>136</v>
      </c>
      <c r="E146" s="212" t="s">
        <v>1</v>
      </c>
      <c r="F146" s="213" t="s">
        <v>1390</v>
      </c>
      <c r="G146" s="210"/>
      <c r="H146" s="214">
        <v>13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136</v>
      </c>
      <c r="AU146" s="220" t="s">
        <v>88</v>
      </c>
      <c r="AV146" s="12" t="s">
        <v>88</v>
      </c>
      <c r="AW146" s="12" t="s">
        <v>34</v>
      </c>
      <c r="AX146" s="12" t="s">
        <v>86</v>
      </c>
      <c r="AY146" s="220" t="s">
        <v>128</v>
      </c>
    </row>
    <row r="147" spans="1:65" s="2" customFormat="1" ht="16.5" customHeight="1">
      <c r="A147" s="36"/>
      <c r="B147" s="37"/>
      <c r="C147" s="196" t="s">
        <v>186</v>
      </c>
      <c r="D147" s="196" t="s">
        <v>129</v>
      </c>
      <c r="E147" s="197" t="s">
        <v>1394</v>
      </c>
      <c r="F147" s="198" t="s">
        <v>1395</v>
      </c>
      <c r="G147" s="199" t="s">
        <v>233</v>
      </c>
      <c r="H147" s="200">
        <v>1</v>
      </c>
      <c r="I147" s="201"/>
      <c r="J147" s="202">
        <f>ROUND(I147*H147,2)</f>
        <v>0</v>
      </c>
      <c r="K147" s="198" t="s">
        <v>133</v>
      </c>
      <c r="L147" s="41"/>
      <c r="M147" s="203" t="s">
        <v>1</v>
      </c>
      <c r="N147" s="204" t="s">
        <v>43</v>
      </c>
      <c r="O147" s="73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576</v>
      </c>
      <c r="AT147" s="207" t="s">
        <v>129</v>
      </c>
      <c r="AU147" s="207" t="s">
        <v>88</v>
      </c>
      <c r="AY147" s="19" t="s">
        <v>128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9" t="s">
        <v>86</v>
      </c>
      <c r="BK147" s="208">
        <f>ROUND(I147*H147,2)</f>
        <v>0</v>
      </c>
      <c r="BL147" s="19" t="s">
        <v>576</v>
      </c>
      <c r="BM147" s="207" t="s">
        <v>1396</v>
      </c>
    </row>
    <row r="148" spans="2:51" s="12" customFormat="1" ht="10.2">
      <c r="B148" s="209"/>
      <c r="C148" s="210"/>
      <c r="D148" s="211" t="s">
        <v>136</v>
      </c>
      <c r="E148" s="212" t="s">
        <v>1</v>
      </c>
      <c r="F148" s="213" t="s">
        <v>1397</v>
      </c>
      <c r="G148" s="210"/>
      <c r="H148" s="214">
        <v>1</v>
      </c>
      <c r="I148" s="215"/>
      <c r="J148" s="210"/>
      <c r="K148" s="210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136</v>
      </c>
      <c r="AU148" s="220" t="s">
        <v>88</v>
      </c>
      <c r="AV148" s="12" t="s">
        <v>88</v>
      </c>
      <c r="AW148" s="12" t="s">
        <v>34</v>
      </c>
      <c r="AX148" s="12" t="s">
        <v>86</v>
      </c>
      <c r="AY148" s="220" t="s">
        <v>128</v>
      </c>
    </row>
    <row r="149" spans="1:65" s="2" customFormat="1" ht="16.5" customHeight="1">
      <c r="A149" s="36"/>
      <c r="B149" s="37"/>
      <c r="C149" s="254" t="s">
        <v>191</v>
      </c>
      <c r="D149" s="254" t="s">
        <v>447</v>
      </c>
      <c r="E149" s="255" t="s">
        <v>1398</v>
      </c>
      <c r="F149" s="256" t="s">
        <v>1399</v>
      </c>
      <c r="G149" s="257" t="s">
        <v>233</v>
      </c>
      <c r="H149" s="258">
        <v>1</v>
      </c>
      <c r="I149" s="259"/>
      <c r="J149" s="260">
        <f>ROUND(I149*H149,2)</f>
        <v>0</v>
      </c>
      <c r="K149" s="256" t="s">
        <v>133</v>
      </c>
      <c r="L149" s="261"/>
      <c r="M149" s="262" t="s">
        <v>1</v>
      </c>
      <c r="N149" s="263" t="s">
        <v>43</v>
      </c>
      <c r="O149" s="73"/>
      <c r="P149" s="205">
        <f>O149*H149</f>
        <v>0</v>
      </c>
      <c r="Q149" s="205">
        <v>0.0076</v>
      </c>
      <c r="R149" s="205">
        <f>Q149*H149</f>
        <v>0.0076</v>
      </c>
      <c r="S149" s="205">
        <v>0</v>
      </c>
      <c r="T149" s="20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7" t="s">
        <v>942</v>
      </c>
      <c r="AT149" s="207" t="s">
        <v>447</v>
      </c>
      <c r="AU149" s="207" t="s">
        <v>88</v>
      </c>
      <c r="AY149" s="19" t="s">
        <v>128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9" t="s">
        <v>86</v>
      </c>
      <c r="BK149" s="208">
        <f>ROUND(I149*H149,2)</f>
        <v>0</v>
      </c>
      <c r="BL149" s="19" t="s">
        <v>942</v>
      </c>
      <c r="BM149" s="207" t="s">
        <v>1400</v>
      </c>
    </row>
    <row r="150" spans="2:51" s="12" customFormat="1" ht="10.2">
      <c r="B150" s="209"/>
      <c r="C150" s="210"/>
      <c r="D150" s="211" t="s">
        <v>136</v>
      </c>
      <c r="E150" s="212" t="s">
        <v>1</v>
      </c>
      <c r="F150" s="213" t="s">
        <v>1401</v>
      </c>
      <c r="G150" s="210"/>
      <c r="H150" s="214">
        <v>1</v>
      </c>
      <c r="I150" s="215"/>
      <c r="J150" s="210"/>
      <c r="K150" s="210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136</v>
      </c>
      <c r="AU150" s="220" t="s">
        <v>88</v>
      </c>
      <c r="AV150" s="12" t="s">
        <v>88</v>
      </c>
      <c r="AW150" s="12" t="s">
        <v>34</v>
      </c>
      <c r="AX150" s="12" t="s">
        <v>86</v>
      </c>
      <c r="AY150" s="220" t="s">
        <v>128</v>
      </c>
    </row>
    <row r="151" spans="1:65" s="2" customFormat="1" ht="16.5" customHeight="1">
      <c r="A151" s="36"/>
      <c r="B151" s="37"/>
      <c r="C151" s="196" t="s">
        <v>197</v>
      </c>
      <c r="D151" s="196" t="s">
        <v>129</v>
      </c>
      <c r="E151" s="197" t="s">
        <v>1402</v>
      </c>
      <c r="F151" s="198" t="s">
        <v>1403</v>
      </c>
      <c r="G151" s="199" t="s">
        <v>233</v>
      </c>
      <c r="H151" s="200">
        <v>13</v>
      </c>
      <c r="I151" s="201"/>
      <c r="J151" s="202">
        <f>ROUND(I151*H151,2)</f>
        <v>0</v>
      </c>
      <c r="K151" s="198" t="s">
        <v>133</v>
      </c>
      <c r="L151" s="41"/>
      <c r="M151" s="203" t="s">
        <v>1</v>
      </c>
      <c r="N151" s="204" t="s">
        <v>43</v>
      </c>
      <c r="O151" s="73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576</v>
      </c>
      <c r="AT151" s="207" t="s">
        <v>129</v>
      </c>
      <c r="AU151" s="207" t="s">
        <v>88</v>
      </c>
      <c r="AY151" s="19" t="s">
        <v>128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9" t="s">
        <v>86</v>
      </c>
      <c r="BK151" s="208">
        <f>ROUND(I151*H151,2)</f>
        <v>0</v>
      </c>
      <c r="BL151" s="19" t="s">
        <v>576</v>
      </c>
      <c r="BM151" s="207" t="s">
        <v>1404</v>
      </c>
    </row>
    <row r="152" spans="2:51" s="12" customFormat="1" ht="10.2">
      <c r="B152" s="209"/>
      <c r="C152" s="210"/>
      <c r="D152" s="211" t="s">
        <v>136</v>
      </c>
      <c r="E152" s="212" t="s">
        <v>1</v>
      </c>
      <c r="F152" s="213" t="s">
        <v>1405</v>
      </c>
      <c r="G152" s="210"/>
      <c r="H152" s="214">
        <v>13</v>
      </c>
      <c r="I152" s="215"/>
      <c r="J152" s="210"/>
      <c r="K152" s="210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136</v>
      </c>
      <c r="AU152" s="220" t="s">
        <v>88</v>
      </c>
      <c r="AV152" s="12" t="s">
        <v>88</v>
      </c>
      <c r="AW152" s="12" t="s">
        <v>34</v>
      </c>
      <c r="AX152" s="12" t="s">
        <v>86</v>
      </c>
      <c r="AY152" s="220" t="s">
        <v>128</v>
      </c>
    </row>
    <row r="153" spans="1:65" s="2" customFormat="1" ht="16.5" customHeight="1">
      <c r="A153" s="36"/>
      <c r="B153" s="37"/>
      <c r="C153" s="254" t="s">
        <v>275</v>
      </c>
      <c r="D153" s="254" t="s">
        <v>447</v>
      </c>
      <c r="E153" s="255" t="s">
        <v>1406</v>
      </c>
      <c r="F153" s="256" t="s">
        <v>1407</v>
      </c>
      <c r="G153" s="257" t="s">
        <v>233</v>
      </c>
      <c r="H153" s="258">
        <v>13</v>
      </c>
      <c r="I153" s="259"/>
      <c r="J153" s="260">
        <f>ROUND(I153*H153,2)</f>
        <v>0</v>
      </c>
      <c r="K153" s="256" t="s">
        <v>1</v>
      </c>
      <c r="L153" s="261"/>
      <c r="M153" s="262" t="s">
        <v>1</v>
      </c>
      <c r="N153" s="263" t="s">
        <v>43</v>
      </c>
      <c r="O153" s="73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7" t="s">
        <v>1379</v>
      </c>
      <c r="AT153" s="207" t="s">
        <v>447</v>
      </c>
      <c r="AU153" s="207" t="s">
        <v>88</v>
      </c>
      <c r="AY153" s="19" t="s">
        <v>128</v>
      </c>
      <c r="BE153" s="208">
        <f>IF(N153="základní",J153,0)</f>
        <v>0</v>
      </c>
      <c r="BF153" s="208">
        <f>IF(N153="snížená",J153,0)</f>
        <v>0</v>
      </c>
      <c r="BG153" s="208">
        <f>IF(N153="zákl. přenesená",J153,0)</f>
        <v>0</v>
      </c>
      <c r="BH153" s="208">
        <f>IF(N153="sníž. přenesená",J153,0)</f>
        <v>0</v>
      </c>
      <c r="BI153" s="208">
        <f>IF(N153="nulová",J153,0)</f>
        <v>0</v>
      </c>
      <c r="BJ153" s="19" t="s">
        <v>86</v>
      </c>
      <c r="BK153" s="208">
        <f>ROUND(I153*H153,2)</f>
        <v>0</v>
      </c>
      <c r="BL153" s="19" t="s">
        <v>576</v>
      </c>
      <c r="BM153" s="207" t="s">
        <v>1408</v>
      </c>
    </row>
    <row r="154" spans="2:51" s="12" customFormat="1" ht="10.2">
      <c r="B154" s="209"/>
      <c r="C154" s="210"/>
      <c r="D154" s="211" t="s">
        <v>136</v>
      </c>
      <c r="E154" s="212" t="s">
        <v>1</v>
      </c>
      <c r="F154" s="213" t="s">
        <v>1390</v>
      </c>
      <c r="G154" s="210"/>
      <c r="H154" s="214">
        <v>13</v>
      </c>
      <c r="I154" s="215"/>
      <c r="J154" s="210"/>
      <c r="K154" s="210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136</v>
      </c>
      <c r="AU154" s="220" t="s">
        <v>88</v>
      </c>
      <c r="AV154" s="12" t="s">
        <v>88</v>
      </c>
      <c r="AW154" s="12" t="s">
        <v>34</v>
      </c>
      <c r="AX154" s="12" t="s">
        <v>86</v>
      </c>
      <c r="AY154" s="220" t="s">
        <v>128</v>
      </c>
    </row>
    <row r="155" spans="1:65" s="2" customFormat="1" ht="21.75" customHeight="1">
      <c r="A155" s="36"/>
      <c r="B155" s="37"/>
      <c r="C155" s="196" t="s">
        <v>280</v>
      </c>
      <c r="D155" s="196" t="s">
        <v>129</v>
      </c>
      <c r="E155" s="197" t="s">
        <v>1409</v>
      </c>
      <c r="F155" s="198" t="s">
        <v>1410</v>
      </c>
      <c r="G155" s="199" t="s">
        <v>306</v>
      </c>
      <c r="H155" s="200">
        <v>498</v>
      </c>
      <c r="I155" s="201"/>
      <c r="J155" s="202">
        <f>ROUND(I155*H155,2)</f>
        <v>0</v>
      </c>
      <c r="K155" s="198" t="s">
        <v>133</v>
      </c>
      <c r="L155" s="41"/>
      <c r="M155" s="203" t="s">
        <v>1</v>
      </c>
      <c r="N155" s="204" t="s">
        <v>43</v>
      </c>
      <c r="O155" s="73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7" t="s">
        <v>576</v>
      </c>
      <c r="AT155" s="207" t="s">
        <v>129</v>
      </c>
      <c r="AU155" s="207" t="s">
        <v>88</v>
      </c>
      <c r="AY155" s="19" t="s">
        <v>128</v>
      </c>
      <c r="BE155" s="208">
        <f>IF(N155="základní",J155,0)</f>
        <v>0</v>
      </c>
      <c r="BF155" s="208">
        <f>IF(N155="snížená",J155,0)</f>
        <v>0</v>
      </c>
      <c r="BG155" s="208">
        <f>IF(N155="zákl. přenesená",J155,0)</f>
        <v>0</v>
      </c>
      <c r="BH155" s="208">
        <f>IF(N155="sníž. přenesená",J155,0)</f>
        <v>0</v>
      </c>
      <c r="BI155" s="208">
        <f>IF(N155="nulová",J155,0)</f>
        <v>0</v>
      </c>
      <c r="BJ155" s="19" t="s">
        <v>86</v>
      </c>
      <c r="BK155" s="208">
        <f>ROUND(I155*H155,2)</f>
        <v>0</v>
      </c>
      <c r="BL155" s="19" t="s">
        <v>576</v>
      </c>
      <c r="BM155" s="207" t="s">
        <v>1411</v>
      </c>
    </row>
    <row r="156" spans="2:51" s="12" customFormat="1" ht="10.2">
      <c r="B156" s="209"/>
      <c r="C156" s="210"/>
      <c r="D156" s="211" t="s">
        <v>136</v>
      </c>
      <c r="E156" s="212" t="s">
        <v>1</v>
      </c>
      <c r="F156" s="213" t="s">
        <v>1412</v>
      </c>
      <c r="G156" s="210"/>
      <c r="H156" s="214">
        <v>498</v>
      </c>
      <c r="I156" s="215"/>
      <c r="J156" s="210"/>
      <c r="K156" s="210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136</v>
      </c>
      <c r="AU156" s="220" t="s">
        <v>88</v>
      </c>
      <c r="AV156" s="12" t="s">
        <v>88</v>
      </c>
      <c r="AW156" s="12" t="s">
        <v>34</v>
      </c>
      <c r="AX156" s="12" t="s">
        <v>86</v>
      </c>
      <c r="AY156" s="220" t="s">
        <v>128</v>
      </c>
    </row>
    <row r="157" spans="2:51" s="13" customFormat="1" ht="10.2">
      <c r="B157" s="221"/>
      <c r="C157" s="222"/>
      <c r="D157" s="211" t="s">
        <v>136</v>
      </c>
      <c r="E157" s="223" t="s">
        <v>1</v>
      </c>
      <c r="F157" s="224" t="s">
        <v>1413</v>
      </c>
      <c r="G157" s="222"/>
      <c r="H157" s="223" t="s">
        <v>1</v>
      </c>
      <c r="I157" s="225"/>
      <c r="J157" s="222"/>
      <c r="K157" s="222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136</v>
      </c>
      <c r="AU157" s="230" t="s">
        <v>88</v>
      </c>
      <c r="AV157" s="13" t="s">
        <v>86</v>
      </c>
      <c r="AW157" s="13" t="s">
        <v>34</v>
      </c>
      <c r="AX157" s="13" t="s">
        <v>78</v>
      </c>
      <c r="AY157" s="230" t="s">
        <v>128</v>
      </c>
    </row>
    <row r="158" spans="1:65" s="2" customFormat="1" ht="16.5" customHeight="1">
      <c r="A158" s="36"/>
      <c r="B158" s="37"/>
      <c r="C158" s="254" t="s">
        <v>8</v>
      </c>
      <c r="D158" s="254" t="s">
        <v>447</v>
      </c>
      <c r="E158" s="255" t="s">
        <v>1414</v>
      </c>
      <c r="F158" s="256" t="s">
        <v>1415</v>
      </c>
      <c r="G158" s="257" t="s">
        <v>233</v>
      </c>
      <c r="H158" s="258">
        <v>5</v>
      </c>
      <c r="I158" s="259"/>
      <c r="J158" s="260">
        <f>ROUND(I158*H158,2)</f>
        <v>0</v>
      </c>
      <c r="K158" s="256" t="s">
        <v>1</v>
      </c>
      <c r="L158" s="261"/>
      <c r="M158" s="262" t="s">
        <v>1</v>
      </c>
      <c r="N158" s="263" t="s">
        <v>43</v>
      </c>
      <c r="O158" s="73"/>
      <c r="P158" s="205">
        <f>O158*H158</f>
        <v>0</v>
      </c>
      <c r="Q158" s="205">
        <v>0</v>
      </c>
      <c r="R158" s="205">
        <f>Q158*H158</f>
        <v>0</v>
      </c>
      <c r="S158" s="205">
        <v>0</v>
      </c>
      <c r="T158" s="20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7" t="s">
        <v>1379</v>
      </c>
      <c r="AT158" s="207" t="s">
        <v>447</v>
      </c>
      <c r="AU158" s="207" t="s">
        <v>88</v>
      </c>
      <c r="AY158" s="19" t="s">
        <v>128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19" t="s">
        <v>86</v>
      </c>
      <c r="BK158" s="208">
        <f>ROUND(I158*H158,2)</f>
        <v>0</v>
      </c>
      <c r="BL158" s="19" t="s">
        <v>576</v>
      </c>
      <c r="BM158" s="207" t="s">
        <v>1416</v>
      </c>
    </row>
    <row r="159" spans="2:51" s="12" customFormat="1" ht="10.2">
      <c r="B159" s="209"/>
      <c r="C159" s="210"/>
      <c r="D159" s="211" t="s">
        <v>136</v>
      </c>
      <c r="E159" s="212" t="s">
        <v>1</v>
      </c>
      <c r="F159" s="213" t="s">
        <v>1417</v>
      </c>
      <c r="G159" s="210"/>
      <c r="H159" s="214">
        <v>5</v>
      </c>
      <c r="I159" s="215"/>
      <c r="J159" s="210"/>
      <c r="K159" s="210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136</v>
      </c>
      <c r="AU159" s="220" t="s">
        <v>88</v>
      </c>
      <c r="AV159" s="12" t="s">
        <v>88</v>
      </c>
      <c r="AW159" s="12" t="s">
        <v>34</v>
      </c>
      <c r="AX159" s="12" t="s">
        <v>86</v>
      </c>
      <c r="AY159" s="220" t="s">
        <v>128</v>
      </c>
    </row>
    <row r="160" spans="1:65" s="2" customFormat="1" ht="16.5" customHeight="1">
      <c r="A160" s="36"/>
      <c r="B160" s="37"/>
      <c r="C160" s="254" t="s">
        <v>289</v>
      </c>
      <c r="D160" s="254" t="s">
        <v>447</v>
      </c>
      <c r="E160" s="255" t="s">
        <v>1418</v>
      </c>
      <c r="F160" s="256" t="s">
        <v>1419</v>
      </c>
      <c r="G160" s="257" t="s">
        <v>498</v>
      </c>
      <c r="H160" s="258">
        <v>308.76</v>
      </c>
      <c r="I160" s="259"/>
      <c r="J160" s="260">
        <f>ROUND(I160*H160,2)</f>
        <v>0</v>
      </c>
      <c r="K160" s="256" t="s">
        <v>133</v>
      </c>
      <c r="L160" s="261"/>
      <c r="M160" s="262" t="s">
        <v>1</v>
      </c>
      <c r="N160" s="263" t="s">
        <v>43</v>
      </c>
      <c r="O160" s="73"/>
      <c r="P160" s="205">
        <f>O160*H160</f>
        <v>0</v>
      </c>
      <c r="Q160" s="205">
        <v>0.001</v>
      </c>
      <c r="R160" s="205">
        <f>Q160*H160</f>
        <v>0.30876</v>
      </c>
      <c r="S160" s="205">
        <v>0</v>
      </c>
      <c r="T160" s="20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7" t="s">
        <v>1379</v>
      </c>
      <c r="AT160" s="207" t="s">
        <v>447</v>
      </c>
      <c r="AU160" s="207" t="s">
        <v>88</v>
      </c>
      <c r="AY160" s="19" t="s">
        <v>128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19" t="s">
        <v>86</v>
      </c>
      <c r="BK160" s="208">
        <f>ROUND(I160*H160,2)</f>
        <v>0</v>
      </c>
      <c r="BL160" s="19" t="s">
        <v>576</v>
      </c>
      <c r="BM160" s="207" t="s">
        <v>1420</v>
      </c>
    </row>
    <row r="161" spans="2:51" s="12" customFormat="1" ht="10.2">
      <c r="B161" s="209"/>
      <c r="C161" s="210"/>
      <c r="D161" s="211" t="s">
        <v>136</v>
      </c>
      <c r="E161" s="212" t="s">
        <v>1</v>
      </c>
      <c r="F161" s="213" t="s">
        <v>1421</v>
      </c>
      <c r="G161" s="210"/>
      <c r="H161" s="214">
        <v>308.76</v>
      </c>
      <c r="I161" s="215"/>
      <c r="J161" s="210"/>
      <c r="K161" s="210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136</v>
      </c>
      <c r="AU161" s="220" t="s">
        <v>88</v>
      </c>
      <c r="AV161" s="12" t="s">
        <v>88</v>
      </c>
      <c r="AW161" s="12" t="s">
        <v>34</v>
      </c>
      <c r="AX161" s="12" t="s">
        <v>78</v>
      </c>
      <c r="AY161" s="220" t="s">
        <v>128</v>
      </c>
    </row>
    <row r="162" spans="2:51" s="15" customFormat="1" ht="10.2">
      <c r="B162" s="243"/>
      <c r="C162" s="244"/>
      <c r="D162" s="211" t="s">
        <v>136</v>
      </c>
      <c r="E162" s="245" t="s">
        <v>1</v>
      </c>
      <c r="F162" s="246" t="s">
        <v>230</v>
      </c>
      <c r="G162" s="244"/>
      <c r="H162" s="247">
        <v>308.76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136</v>
      </c>
      <c r="AU162" s="253" t="s">
        <v>88</v>
      </c>
      <c r="AV162" s="15" t="s">
        <v>127</v>
      </c>
      <c r="AW162" s="15" t="s">
        <v>34</v>
      </c>
      <c r="AX162" s="15" t="s">
        <v>86</v>
      </c>
      <c r="AY162" s="253" t="s">
        <v>128</v>
      </c>
    </row>
    <row r="163" spans="1:65" s="2" customFormat="1" ht="16.5" customHeight="1">
      <c r="A163" s="36"/>
      <c r="B163" s="37"/>
      <c r="C163" s="196" t="s">
        <v>293</v>
      </c>
      <c r="D163" s="196" t="s">
        <v>129</v>
      </c>
      <c r="E163" s="197" t="s">
        <v>1422</v>
      </c>
      <c r="F163" s="198" t="s">
        <v>1423</v>
      </c>
      <c r="G163" s="199" t="s">
        <v>233</v>
      </c>
      <c r="H163" s="200">
        <v>39</v>
      </c>
      <c r="I163" s="201"/>
      <c r="J163" s="202">
        <f>ROUND(I163*H163,2)</f>
        <v>0</v>
      </c>
      <c r="K163" s="198" t="s">
        <v>133</v>
      </c>
      <c r="L163" s="41"/>
      <c r="M163" s="203" t="s">
        <v>1</v>
      </c>
      <c r="N163" s="204" t="s">
        <v>43</v>
      </c>
      <c r="O163" s="73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7" t="s">
        <v>576</v>
      </c>
      <c r="AT163" s="207" t="s">
        <v>129</v>
      </c>
      <c r="AU163" s="207" t="s">
        <v>88</v>
      </c>
      <c r="AY163" s="19" t="s">
        <v>128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9" t="s">
        <v>86</v>
      </c>
      <c r="BK163" s="208">
        <f>ROUND(I163*H163,2)</f>
        <v>0</v>
      </c>
      <c r="BL163" s="19" t="s">
        <v>576</v>
      </c>
      <c r="BM163" s="207" t="s">
        <v>1424</v>
      </c>
    </row>
    <row r="164" spans="2:51" s="12" customFormat="1" ht="10.2">
      <c r="B164" s="209"/>
      <c r="C164" s="210"/>
      <c r="D164" s="211" t="s">
        <v>136</v>
      </c>
      <c r="E164" s="212" t="s">
        <v>1</v>
      </c>
      <c r="F164" s="213" t="s">
        <v>1425</v>
      </c>
      <c r="G164" s="210"/>
      <c r="H164" s="214">
        <v>39</v>
      </c>
      <c r="I164" s="215"/>
      <c r="J164" s="210"/>
      <c r="K164" s="210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136</v>
      </c>
      <c r="AU164" s="220" t="s">
        <v>88</v>
      </c>
      <c r="AV164" s="12" t="s">
        <v>88</v>
      </c>
      <c r="AW164" s="12" t="s">
        <v>34</v>
      </c>
      <c r="AX164" s="12" t="s">
        <v>86</v>
      </c>
      <c r="AY164" s="220" t="s">
        <v>128</v>
      </c>
    </row>
    <row r="165" spans="1:65" s="2" customFormat="1" ht="16.5" customHeight="1">
      <c r="A165" s="36"/>
      <c r="B165" s="37"/>
      <c r="C165" s="254" t="s">
        <v>298</v>
      </c>
      <c r="D165" s="254" t="s">
        <v>447</v>
      </c>
      <c r="E165" s="255" t="s">
        <v>1426</v>
      </c>
      <c r="F165" s="256" t="s">
        <v>1427</v>
      </c>
      <c r="G165" s="257" t="s">
        <v>233</v>
      </c>
      <c r="H165" s="258">
        <v>39</v>
      </c>
      <c r="I165" s="259"/>
      <c r="J165" s="260">
        <f>ROUND(I165*H165,2)</f>
        <v>0</v>
      </c>
      <c r="K165" s="256" t="s">
        <v>133</v>
      </c>
      <c r="L165" s="261"/>
      <c r="M165" s="262" t="s">
        <v>1</v>
      </c>
      <c r="N165" s="263" t="s">
        <v>43</v>
      </c>
      <c r="O165" s="73"/>
      <c r="P165" s="205">
        <f>O165*H165</f>
        <v>0</v>
      </c>
      <c r="Q165" s="205">
        <v>0.0007</v>
      </c>
      <c r="R165" s="205">
        <f>Q165*H165</f>
        <v>0.0273</v>
      </c>
      <c r="S165" s="205">
        <v>0</v>
      </c>
      <c r="T165" s="20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7" t="s">
        <v>1379</v>
      </c>
      <c r="AT165" s="207" t="s">
        <v>447</v>
      </c>
      <c r="AU165" s="207" t="s">
        <v>88</v>
      </c>
      <c r="AY165" s="19" t="s">
        <v>128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9" t="s">
        <v>86</v>
      </c>
      <c r="BK165" s="208">
        <f>ROUND(I165*H165,2)</f>
        <v>0</v>
      </c>
      <c r="BL165" s="19" t="s">
        <v>576</v>
      </c>
      <c r="BM165" s="207" t="s">
        <v>1428</v>
      </c>
    </row>
    <row r="166" spans="2:51" s="12" customFormat="1" ht="10.2">
      <c r="B166" s="209"/>
      <c r="C166" s="210"/>
      <c r="D166" s="211" t="s">
        <v>136</v>
      </c>
      <c r="E166" s="212" t="s">
        <v>1</v>
      </c>
      <c r="F166" s="213" t="s">
        <v>1429</v>
      </c>
      <c r="G166" s="210"/>
      <c r="H166" s="214">
        <v>39</v>
      </c>
      <c r="I166" s="215"/>
      <c r="J166" s="210"/>
      <c r="K166" s="210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136</v>
      </c>
      <c r="AU166" s="220" t="s">
        <v>88</v>
      </c>
      <c r="AV166" s="12" t="s">
        <v>88</v>
      </c>
      <c r="AW166" s="12" t="s">
        <v>34</v>
      </c>
      <c r="AX166" s="12" t="s">
        <v>86</v>
      </c>
      <c r="AY166" s="220" t="s">
        <v>128</v>
      </c>
    </row>
    <row r="167" spans="1:65" s="2" customFormat="1" ht="21.75" customHeight="1">
      <c r="A167" s="36"/>
      <c r="B167" s="37"/>
      <c r="C167" s="196" t="s">
        <v>303</v>
      </c>
      <c r="D167" s="196" t="s">
        <v>129</v>
      </c>
      <c r="E167" s="197" t="s">
        <v>1430</v>
      </c>
      <c r="F167" s="198" t="s">
        <v>1431</v>
      </c>
      <c r="G167" s="199" t="s">
        <v>306</v>
      </c>
      <c r="H167" s="200">
        <v>84</v>
      </c>
      <c r="I167" s="201"/>
      <c r="J167" s="202">
        <f>ROUND(I167*H167,2)</f>
        <v>0</v>
      </c>
      <c r="K167" s="198" t="s">
        <v>133</v>
      </c>
      <c r="L167" s="41"/>
      <c r="M167" s="203" t="s">
        <v>1</v>
      </c>
      <c r="N167" s="204" t="s">
        <v>43</v>
      </c>
      <c r="O167" s="73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7" t="s">
        <v>576</v>
      </c>
      <c r="AT167" s="207" t="s">
        <v>129</v>
      </c>
      <c r="AU167" s="207" t="s">
        <v>88</v>
      </c>
      <c r="AY167" s="19" t="s">
        <v>128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9" t="s">
        <v>86</v>
      </c>
      <c r="BK167" s="208">
        <f>ROUND(I167*H167,2)</f>
        <v>0</v>
      </c>
      <c r="BL167" s="19" t="s">
        <v>576</v>
      </c>
      <c r="BM167" s="207" t="s">
        <v>1432</v>
      </c>
    </row>
    <row r="168" spans="2:51" s="12" customFormat="1" ht="10.2">
      <c r="B168" s="209"/>
      <c r="C168" s="210"/>
      <c r="D168" s="211" t="s">
        <v>136</v>
      </c>
      <c r="E168" s="212" t="s">
        <v>1</v>
      </c>
      <c r="F168" s="213" t="s">
        <v>1433</v>
      </c>
      <c r="G168" s="210"/>
      <c r="H168" s="214">
        <v>84</v>
      </c>
      <c r="I168" s="215"/>
      <c r="J168" s="210"/>
      <c r="K168" s="210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136</v>
      </c>
      <c r="AU168" s="220" t="s">
        <v>88</v>
      </c>
      <c r="AV168" s="12" t="s">
        <v>88</v>
      </c>
      <c r="AW168" s="12" t="s">
        <v>34</v>
      </c>
      <c r="AX168" s="12" t="s">
        <v>86</v>
      </c>
      <c r="AY168" s="220" t="s">
        <v>128</v>
      </c>
    </row>
    <row r="169" spans="1:65" s="2" customFormat="1" ht="16.5" customHeight="1">
      <c r="A169" s="36"/>
      <c r="B169" s="37"/>
      <c r="C169" s="254" t="s">
        <v>310</v>
      </c>
      <c r="D169" s="254" t="s">
        <v>447</v>
      </c>
      <c r="E169" s="255" t="s">
        <v>1434</v>
      </c>
      <c r="F169" s="256" t="s">
        <v>1435</v>
      </c>
      <c r="G169" s="257" t="s">
        <v>306</v>
      </c>
      <c r="H169" s="258">
        <v>84</v>
      </c>
      <c r="I169" s="259"/>
      <c r="J169" s="260">
        <f>ROUND(I169*H169,2)</f>
        <v>0</v>
      </c>
      <c r="K169" s="256" t="s">
        <v>133</v>
      </c>
      <c r="L169" s="261"/>
      <c r="M169" s="262" t="s">
        <v>1</v>
      </c>
      <c r="N169" s="263" t="s">
        <v>43</v>
      </c>
      <c r="O169" s="73"/>
      <c r="P169" s="205">
        <f>O169*H169</f>
        <v>0</v>
      </c>
      <c r="Q169" s="205">
        <v>0.00012</v>
      </c>
      <c r="R169" s="205">
        <f>Q169*H169</f>
        <v>0.01008</v>
      </c>
      <c r="S169" s="205">
        <v>0</v>
      </c>
      <c r="T169" s="20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7" t="s">
        <v>1379</v>
      </c>
      <c r="AT169" s="207" t="s">
        <v>447</v>
      </c>
      <c r="AU169" s="207" t="s">
        <v>88</v>
      </c>
      <c r="AY169" s="19" t="s">
        <v>128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9" t="s">
        <v>86</v>
      </c>
      <c r="BK169" s="208">
        <f>ROUND(I169*H169,2)</f>
        <v>0</v>
      </c>
      <c r="BL169" s="19" t="s">
        <v>576</v>
      </c>
      <c r="BM169" s="207" t="s">
        <v>1436</v>
      </c>
    </row>
    <row r="170" spans="2:51" s="12" customFormat="1" ht="10.2">
      <c r="B170" s="209"/>
      <c r="C170" s="210"/>
      <c r="D170" s="211" t="s">
        <v>136</v>
      </c>
      <c r="E170" s="212" t="s">
        <v>1</v>
      </c>
      <c r="F170" s="213" t="s">
        <v>1437</v>
      </c>
      <c r="G170" s="210"/>
      <c r="H170" s="214">
        <v>84</v>
      </c>
      <c r="I170" s="215"/>
      <c r="J170" s="210"/>
      <c r="K170" s="210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136</v>
      </c>
      <c r="AU170" s="220" t="s">
        <v>88</v>
      </c>
      <c r="AV170" s="12" t="s">
        <v>88</v>
      </c>
      <c r="AW170" s="12" t="s">
        <v>34</v>
      </c>
      <c r="AX170" s="12" t="s">
        <v>86</v>
      </c>
      <c r="AY170" s="220" t="s">
        <v>128</v>
      </c>
    </row>
    <row r="171" spans="1:65" s="2" customFormat="1" ht="21.75" customHeight="1">
      <c r="A171" s="36"/>
      <c r="B171" s="37"/>
      <c r="C171" s="196" t="s">
        <v>7</v>
      </c>
      <c r="D171" s="196" t="s">
        <v>129</v>
      </c>
      <c r="E171" s="197" t="s">
        <v>1438</v>
      </c>
      <c r="F171" s="198" t="s">
        <v>1439</v>
      </c>
      <c r="G171" s="199" t="s">
        <v>306</v>
      </c>
      <c r="H171" s="200">
        <v>513</v>
      </c>
      <c r="I171" s="201"/>
      <c r="J171" s="202">
        <f>ROUND(I171*H171,2)</f>
        <v>0</v>
      </c>
      <c r="K171" s="198" t="s">
        <v>133</v>
      </c>
      <c r="L171" s="41"/>
      <c r="M171" s="203" t="s">
        <v>1</v>
      </c>
      <c r="N171" s="204" t="s">
        <v>43</v>
      </c>
      <c r="O171" s="73"/>
      <c r="P171" s="205">
        <f>O171*H171</f>
        <v>0</v>
      </c>
      <c r="Q171" s="205">
        <v>0</v>
      </c>
      <c r="R171" s="205">
        <f>Q171*H171</f>
        <v>0</v>
      </c>
      <c r="S171" s="205">
        <v>0</v>
      </c>
      <c r="T171" s="20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7" t="s">
        <v>576</v>
      </c>
      <c r="AT171" s="207" t="s">
        <v>129</v>
      </c>
      <c r="AU171" s="207" t="s">
        <v>88</v>
      </c>
      <c r="AY171" s="19" t="s">
        <v>128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9" t="s">
        <v>86</v>
      </c>
      <c r="BK171" s="208">
        <f>ROUND(I171*H171,2)</f>
        <v>0</v>
      </c>
      <c r="BL171" s="19" t="s">
        <v>576</v>
      </c>
      <c r="BM171" s="207" t="s">
        <v>1440</v>
      </c>
    </row>
    <row r="172" spans="2:51" s="12" customFormat="1" ht="10.2">
      <c r="B172" s="209"/>
      <c r="C172" s="210"/>
      <c r="D172" s="211" t="s">
        <v>136</v>
      </c>
      <c r="E172" s="212" t="s">
        <v>1</v>
      </c>
      <c r="F172" s="213" t="s">
        <v>1441</v>
      </c>
      <c r="G172" s="210"/>
      <c r="H172" s="214">
        <v>513</v>
      </c>
      <c r="I172" s="215"/>
      <c r="J172" s="210"/>
      <c r="K172" s="210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136</v>
      </c>
      <c r="AU172" s="220" t="s">
        <v>88</v>
      </c>
      <c r="AV172" s="12" t="s">
        <v>88</v>
      </c>
      <c r="AW172" s="12" t="s">
        <v>34</v>
      </c>
      <c r="AX172" s="12" t="s">
        <v>86</v>
      </c>
      <c r="AY172" s="220" t="s">
        <v>128</v>
      </c>
    </row>
    <row r="173" spans="1:65" s="2" customFormat="1" ht="16.5" customHeight="1">
      <c r="A173" s="36"/>
      <c r="B173" s="37"/>
      <c r="C173" s="254" t="s">
        <v>322</v>
      </c>
      <c r="D173" s="254" t="s">
        <v>447</v>
      </c>
      <c r="E173" s="255" t="s">
        <v>1442</v>
      </c>
      <c r="F173" s="256" t="s">
        <v>1443</v>
      </c>
      <c r="G173" s="257" t="s">
        <v>306</v>
      </c>
      <c r="H173" s="258">
        <v>513</v>
      </c>
      <c r="I173" s="259"/>
      <c r="J173" s="260">
        <f>ROUND(I173*H173,2)</f>
        <v>0</v>
      </c>
      <c r="K173" s="256" t="s">
        <v>133</v>
      </c>
      <c r="L173" s="261"/>
      <c r="M173" s="262" t="s">
        <v>1</v>
      </c>
      <c r="N173" s="263" t="s">
        <v>43</v>
      </c>
      <c r="O173" s="73"/>
      <c r="P173" s="205">
        <f>O173*H173</f>
        <v>0</v>
      </c>
      <c r="Q173" s="205">
        <v>0.00063</v>
      </c>
      <c r="R173" s="205">
        <f>Q173*H173</f>
        <v>0.32319000000000003</v>
      </c>
      <c r="S173" s="205">
        <v>0</v>
      </c>
      <c r="T173" s="20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7" t="s">
        <v>942</v>
      </c>
      <c r="AT173" s="207" t="s">
        <v>447</v>
      </c>
      <c r="AU173" s="207" t="s">
        <v>88</v>
      </c>
      <c r="AY173" s="19" t="s">
        <v>128</v>
      </c>
      <c r="BE173" s="208">
        <f>IF(N173="základní",J173,0)</f>
        <v>0</v>
      </c>
      <c r="BF173" s="208">
        <f>IF(N173="snížená",J173,0)</f>
        <v>0</v>
      </c>
      <c r="BG173" s="208">
        <f>IF(N173="zákl. přenesená",J173,0)</f>
        <v>0</v>
      </c>
      <c r="BH173" s="208">
        <f>IF(N173="sníž. přenesená",J173,0)</f>
        <v>0</v>
      </c>
      <c r="BI173" s="208">
        <f>IF(N173="nulová",J173,0)</f>
        <v>0</v>
      </c>
      <c r="BJ173" s="19" t="s">
        <v>86</v>
      </c>
      <c r="BK173" s="208">
        <f>ROUND(I173*H173,2)</f>
        <v>0</v>
      </c>
      <c r="BL173" s="19" t="s">
        <v>942</v>
      </c>
      <c r="BM173" s="207" t="s">
        <v>1444</v>
      </c>
    </row>
    <row r="174" spans="2:51" s="12" customFormat="1" ht="10.2">
      <c r="B174" s="209"/>
      <c r="C174" s="210"/>
      <c r="D174" s="211" t="s">
        <v>136</v>
      </c>
      <c r="E174" s="212" t="s">
        <v>1</v>
      </c>
      <c r="F174" s="213" t="s">
        <v>1445</v>
      </c>
      <c r="G174" s="210"/>
      <c r="H174" s="214">
        <v>513</v>
      </c>
      <c r="I174" s="215"/>
      <c r="J174" s="210"/>
      <c r="K174" s="210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136</v>
      </c>
      <c r="AU174" s="220" t="s">
        <v>88</v>
      </c>
      <c r="AV174" s="12" t="s">
        <v>88</v>
      </c>
      <c r="AW174" s="12" t="s">
        <v>34</v>
      </c>
      <c r="AX174" s="12" t="s">
        <v>86</v>
      </c>
      <c r="AY174" s="220" t="s">
        <v>128</v>
      </c>
    </row>
    <row r="175" spans="1:65" s="2" customFormat="1" ht="21.75" customHeight="1">
      <c r="A175" s="36"/>
      <c r="B175" s="37"/>
      <c r="C175" s="196" t="s">
        <v>327</v>
      </c>
      <c r="D175" s="196" t="s">
        <v>129</v>
      </c>
      <c r="E175" s="197" t="s">
        <v>1446</v>
      </c>
      <c r="F175" s="198" t="s">
        <v>1447</v>
      </c>
      <c r="G175" s="199" t="s">
        <v>233</v>
      </c>
      <c r="H175" s="200">
        <v>28</v>
      </c>
      <c r="I175" s="201"/>
      <c r="J175" s="202">
        <f>ROUND(I175*H175,2)</f>
        <v>0</v>
      </c>
      <c r="K175" s="198" t="s">
        <v>133</v>
      </c>
      <c r="L175" s="41"/>
      <c r="M175" s="203" t="s">
        <v>1</v>
      </c>
      <c r="N175" s="204" t="s">
        <v>43</v>
      </c>
      <c r="O175" s="73"/>
      <c r="P175" s="205">
        <f>O175*H175</f>
        <v>0</v>
      </c>
      <c r="Q175" s="205">
        <v>0</v>
      </c>
      <c r="R175" s="205">
        <f>Q175*H175</f>
        <v>0</v>
      </c>
      <c r="S175" s="205">
        <v>0</v>
      </c>
      <c r="T175" s="20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7" t="s">
        <v>576</v>
      </c>
      <c r="AT175" s="207" t="s">
        <v>129</v>
      </c>
      <c r="AU175" s="207" t="s">
        <v>88</v>
      </c>
      <c r="AY175" s="19" t="s">
        <v>128</v>
      </c>
      <c r="BE175" s="208">
        <f>IF(N175="základní",J175,0)</f>
        <v>0</v>
      </c>
      <c r="BF175" s="208">
        <f>IF(N175="snížená",J175,0)</f>
        <v>0</v>
      </c>
      <c r="BG175" s="208">
        <f>IF(N175="zákl. přenesená",J175,0)</f>
        <v>0</v>
      </c>
      <c r="BH175" s="208">
        <f>IF(N175="sníž. přenesená",J175,0)</f>
        <v>0</v>
      </c>
      <c r="BI175" s="208">
        <f>IF(N175="nulová",J175,0)</f>
        <v>0</v>
      </c>
      <c r="BJ175" s="19" t="s">
        <v>86</v>
      </c>
      <c r="BK175" s="208">
        <f>ROUND(I175*H175,2)</f>
        <v>0</v>
      </c>
      <c r="BL175" s="19" t="s">
        <v>576</v>
      </c>
      <c r="BM175" s="207" t="s">
        <v>1448</v>
      </c>
    </row>
    <row r="176" spans="2:51" s="12" customFormat="1" ht="10.2">
      <c r="B176" s="209"/>
      <c r="C176" s="210"/>
      <c r="D176" s="211" t="s">
        <v>136</v>
      </c>
      <c r="E176" s="212" t="s">
        <v>1</v>
      </c>
      <c r="F176" s="213" t="s">
        <v>1449</v>
      </c>
      <c r="G176" s="210"/>
      <c r="H176" s="214">
        <v>28</v>
      </c>
      <c r="I176" s="215"/>
      <c r="J176" s="210"/>
      <c r="K176" s="210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136</v>
      </c>
      <c r="AU176" s="220" t="s">
        <v>88</v>
      </c>
      <c r="AV176" s="12" t="s">
        <v>88</v>
      </c>
      <c r="AW176" s="12" t="s">
        <v>34</v>
      </c>
      <c r="AX176" s="12" t="s">
        <v>86</v>
      </c>
      <c r="AY176" s="220" t="s">
        <v>128</v>
      </c>
    </row>
    <row r="177" spans="1:65" s="2" customFormat="1" ht="21.75" customHeight="1">
      <c r="A177" s="36"/>
      <c r="B177" s="37"/>
      <c r="C177" s="196" t="s">
        <v>332</v>
      </c>
      <c r="D177" s="196" t="s">
        <v>129</v>
      </c>
      <c r="E177" s="197" t="s">
        <v>1450</v>
      </c>
      <c r="F177" s="198" t="s">
        <v>1451</v>
      </c>
      <c r="G177" s="199" t="s">
        <v>306</v>
      </c>
      <c r="H177" s="200">
        <v>513</v>
      </c>
      <c r="I177" s="201"/>
      <c r="J177" s="202">
        <f>ROUND(I177*H177,2)</f>
        <v>0</v>
      </c>
      <c r="K177" s="198" t="s">
        <v>133</v>
      </c>
      <c r="L177" s="41"/>
      <c r="M177" s="203" t="s">
        <v>1</v>
      </c>
      <c r="N177" s="204" t="s">
        <v>43</v>
      </c>
      <c r="O177" s="73"/>
      <c r="P177" s="205">
        <f>O177*H177</f>
        <v>0</v>
      </c>
      <c r="Q177" s="205">
        <v>0</v>
      </c>
      <c r="R177" s="205">
        <f>Q177*H177</f>
        <v>0</v>
      </c>
      <c r="S177" s="205">
        <v>0</v>
      </c>
      <c r="T177" s="20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7" t="s">
        <v>576</v>
      </c>
      <c r="AT177" s="207" t="s">
        <v>129</v>
      </c>
      <c r="AU177" s="207" t="s">
        <v>88</v>
      </c>
      <c r="AY177" s="19" t="s">
        <v>128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19" t="s">
        <v>86</v>
      </c>
      <c r="BK177" s="208">
        <f>ROUND(I177*H177,2)</f>
        <v>0</v>
      </c>
      <c r="BL177" s="19" t="s">
        <v>576</v>
      </c>
      <c r="BM177" s="207" t="s">
        <v>1452</v>
      </c>
    </row>
    <row r="178" spans="2:51" s="12" customFormat="1" ht="10.2">
      <c r="B178" s="209"/>
      <c r="C178" s="210"/>
      <c r="D178" s="211" t="s">
        <v>136</v>
      </c>
      <c r="E178" s="212" t="s">
        <v>1</v>
      </c>
      <c r="F178" s="213" t="s">
        <v>1453</v>
      </c>
      <c r="G178" s="210"/>
      <c r="H178" s="214">
        <v>513</v>
      </c>
      <c r="I178" s="215"/>
      <c r="J178" s="210"/>
      <c r="K178" s="210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136</v>
      </c>
      <c r="AU178" s="220" t="s">
        <v>88</v>
      </c>
      <c r="AV178" s="12" t="s">
        <v>88</v>
      </c>
      <c r="AW178" s="12" t="s">
        <v>34</v>
      </c>
      <c r="AX178" s="12" t="s">
        <v>86</v>
      </c>
      <c r="AY178" s="220" t="s">
        <v>128</v>
      </c>
    </row>
    <row r="179" spans="1:65" s="2" customFormat="1" ht="21.75" customHeight="1">
      <c r="A179" s="36"/>
      <c r="B179" s="37"/>
      <c r="C179" s="196" t="s">
        <v>338</v>
      </c>
      <c r="D179" s="196" t="s">
        <v>129</v>
      </c>
      <c r="E179" s="197" t="s">
        <v>1454</v>
      </c>
      <c r="F179" s="198" t="s">
        <v>1455</v>
      </c>
      <c r="G179" s="199" t="s">
        <v>233</v>
      </c>
      <c r="H179" s="200">
        <v>1</v>
      </c>
      <c r="I179" s="201"/>
      <c r="J179" s="202">
        <f>ROUND(I179*H179,2)</f>
        <v>0</v>
      </c>
      <c r="K179" s="198" t="s">
        <v>1</v>
      </c>
      <c r="L179" s="41"/>
      <c r="M179" s="203" t="s">
        <v>1</v>
      </c>
      <c r="N179" s="204" t="s">
        <v>43</v>
      </c>
      <c r="O179" s="73"/>
      <c r="P179" s="205">
        <f>O179*H179</f>
        <v>0</v>
      </c>
      <c r="Q179" s="205">
        <v>0</v>
      </c>
      <c r="R179" s="205">
        <f>Q179*H179</f>
        <v>0</v>
      </c>
      <c r="S179" s="205">
        <v>0</v>
      </c>
      <c r="T179" s="20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7" t="s">
        <v>576</v>
      </c>
      <c r="AT179" s="207" t="s">
        <v>129</v>
      </c>
      <c r="AU179" s="207" t="s">
        <v>88</v>
      </c>
      <c r="AY179" s="19" t="s">
        <v>128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19" t="s">
        <v>86</v>
      </c>
      <c r="BK179" s="208">
        <f>ROUND(I179*H179,2)</f>
        <v>0</v>
      </c>
      <c r="BL179" s="19" t="s">
        <v>576</v>
      </c>
      <c r="BM179" s="207" t="s">
        <v>1456</v>
      </c>
    </row>
    <row r="180" spans="2:51" s="12" customFormat="1" ht="10.2">
      <c r="B180" s="209"/>
      <c r="C180" s="210"/>
      <c r="D180" s="211" t="s">
        <v>136</v>
      </c>
      <c r="E180" s="212" t="s">
        <v>1</v>
      </c>
      <c r="F180" s="213" t="s">
        <v>1457</v>
      </c>
      <c r="G180" s="210"/>
      <c r="H180" s="214">
        <v>1</v>
      </c>
      <c r="I180" s="215"/>
      <c r="J180" s="210"/>
      <c r="K180" s="210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136</v>
      </c>
      <c r="AU180" s="220" t="s">
        <v>88</v>
      </c>
      <c r="AV180" s="12" t="s">
        <v>88</v>
      </c>
      <c r="AW180" s="12" t="s">
        <v>34</v>
      </c>
      <c r="AX180" s="12" t="s">
        <v>86</v>
      </c>
      <c r="AY180" s="220" t="s">
        <v>128</v>
      </c>
    </row>
    <row r="181" spans="1:65" s="2" customFormat="1" ht="16.5" customHeight="1">
      <c r="A181" s="36"/>
      <c r="B181" s="37"/>
      <c r="C181" s="196" t="s">
        <v>343</v>
      </c>
      <c r="D181" s="196" t="s">
        <v>129</v>
      </c>
      <c r="E181" s="197" t="s">
        <v>1458</v>
      </c>
      <c r="F181" s="198" t="s">
        <v>1459</v>
      </c>
      <c r="G181" s="199" t="s">
        <v>233</v>
      </c>
      <c r="H181" s="200">
        <v>1</v>
      </c>
      <c r="I181" s="201"/>
      <c r="J181" s="202">
        <f>ROUND(I181*H181,2)</f>
        <v>0</v>
      </c>
      <c r="K181" s="198" t="s">
        <v>1</v>
      </c>
      <c r="L181" s="41"/>
      <c r="M181" s="203" t="s">
        <v>1</v>
      </c>
      <c r="N181" s="204" t="s">
        <v>43</v>
      </c>
      <c r="O181" s="73"/>
      <c r="P181" s="205">
        <f>O181*H181</f>
        <v>0</v>
      </c>
      <c r="Q181" s="205">
        <v>0</v>
      </c>
      <c r="R181" s="205">
        <f>Q181*H181</f>
        <v>0</v>
      </c>
      <c r="S181" s="205">
        <v>0</v>
      </c>
      <c r="T181" s="20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7" t="s">
        <v>576</v>
      </c>
      <c r="AT181" s="207" t="s">
        <v>129</v>
      </c>
      <c r="AU181" s="207" t="s">
        <v>88</v>
      </c>
      <c r="AY181" s="19" t="s">
        <v>128</v>
      </c>
      <c r="BE181" s="208">
        <f>IF(N181="základní",J181,0)</f>
        <v>0</v>
      </c>
      <c r="BF181" s="208">
        <f>IF(N181="snížená",J181,0)</f>
        <v>0</v>
      </c>
      <c r="BG181" s="208">
        <f>IF(N181="zákl. přenesená",J181,0)</f>
        <v>0</v>
      </c>
      <c r="BH181" s="208">
        <f>IF(N181="sníž. přenesená",J181,0)</f>
        <v>0</v>
      </c>
      <c r="BI181" s="208">
        <f>IF(N181="nulová",J181,0)</f>
        <v>0</v>
      </c>
      <c r="BJ181" s="19" t="s">
        <v>86</v>
      </c>
      <c r="BK181" s="208">
        <f>ROUND(I181*H181,2)</f>
        <v>0</v>
      </c>
      <c r="BL181" s="19" t="s">
        <v>576</v>
      </c>
      <c r="BM181" s="207" t="s">
        <v>1460</v>
      </c>
    </row>
    <row r="182" spans="2:51" s="12" customFormat="1" ht="10.2">
      <c r="B182" s="209"/>
      <c r="C182" s="210"/>
      <c r="D182" s="211" t="s">
        <v>136</v>
      </c>
      <c r="E182" s="212" t="s">
        <v>1</v>
      </c>
      <c r="F182" s="213" t="s">
        <v>1457</v>
      </c>
      <c r="G182" s="210"/>
      <c r="H182" s="214">
        <v>1</v>
      </c>
      <c r="I182" s="215"/>
      <c r="J182" s="210"/>
      <c r="K182" s="210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136</v>
      </c>
      <c r="AU182" s="220" t="s">
        <v>88</v>
      </c>
      <c r="AV182" s="12" t="s">
        <v>88</v>
      </c>
      <c r="AW182" s="12" t="s">
        <v>34</v>
      </c>
      <c r="AX182" s="12" t="s">
        <v>86</v>
      </c>
      <c r="AY182" s="220" t="s">
        <v>128</v>
      </c>
    </row>
    <row r="183" spans="1:65" s="2" customFormat="1" ht="16.5" customHeight="1">
      <c r="A183" s="36"/>
      <c r="B183" s="37"/>
      <c r="C183" s="254" t="s">
        <v>350</v>
      </c>
      <c r="D183" s="254" t="s">
        <v>447</v>
      </c>
      <c r="E183" s="255" t="s">
        <v>1461</v>
      </c>
      <c r="F183" s="256" t="s">
        <v>1462</v>
      </c>
      <c r="G183" s="257" t="s">
        <v>132</v>
      </c>
      <c r="H183" s="258">
        <v>1</v>
      </c>
      <c r="I183" s="259"/>
      <c r="J183" s="260">
        <f>ROUND(I183*H183,2)</f>
        <v>0</v>
      </c>
      <c r="K183" s="256" t="s">
        <v>1</v>
      </c>
      <c r="L183" s="261"/>
      <c r="M183" s="262" t="s">
        <v>1</v>
      </c>
      <c r="N183" s="263" t="s">
        <v>43</v>
      </c>
      <c r="O183" s="73"/>
      <c r="P183" s="205">
        <f>O183*H183</f>
        <v>0</v>
      </c>
      <c r="Q183" s="205">
        <v>0</v>
      </c>
      <c r="R183" s="205">
        <f>Q183*H183</f>
        <v>0</v>
      </c>
      <c r="S183" s="205">
        <v>0</v>
      </c>
      <c r="T183" s="20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7" t="s">
        <v>1379</v>
      </c>
      <c r="AT183" s="207" t="s">
        <v>447</v>
      </c>
      <c r="AU183" s="207" t="s">
        <v>88</v>
      </c>
      <c r="AY183" s="19" t="s">
        <v>128</v>
      </c>
      <c r="BE183" s="208">
        <f>IF(N183="základní",J183,0)</f>
        <v>0</v>
      </c>
      <c r="BF183" s="208">
        <f>IF(N183="snížená",J183,0)</f>
        <v>0</v>
      </c>
      <c r="BG183" s="208">
        <f>IF(N183="zákl. přenesená",J183,0)</f>
        <v>0</v>
      </c>
      <c r="BH183" s="208">
        <f>IF(N183="sníž. přenesená",J183,0)</f>
        <v>0</v>
      </c>
      <c r="BI183" s="208">
        <f>IF(N183="nulová",J183,0)</f>
        <v>0</v>
      </c>
      <c r="BJ183" s="19" t="s">
        <v>86</v>
      </c>
      <c r="BK183" s="208">
        <f>ROUND(I183*H183,2)</f>
        <v>0</v>
      </c>
      <c r="BL183" s="19" t="s">
        <v>576</v>
      </c>
      <c r="BM183" s="207" t="s">
        <v>1463</v>
      </c>
    </row>
    <row r="184" spans="2:51" s="12" customFormat="1" ht="10.2">
      <c r="B184" s="209"/>
      <c r="C184" s="210"/>
      <c r="D184" s="211" t="s">
        <v>136</v>
      </c>
      <c r="E184" s="212" t="s">
        <v>1</v>
      </c>
      <c r="F184" s="213" t="s">
        <v>1464</v>
      </c>
      <c r="G184" s="210"/>
      <c r="H184" s="214">
        <v>1</v>
      </c>
      <c r="I184" s="215"/>
      <c r="J184" s="210"/>
      <c r="K184" s="210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136</v>
      </c>
      <c r="AU184" s="220" t="s">
        <v>88</v>
      </c>
      <c r="AV184" s="12" t="s">
        <v>88</v>
      </c>
      <c r="AW184" s="12" t="s">
        <v>34</v>
      </c>
      <c r="AX184" s="12" t="s">
        <v>86</v>
      </c>
      <c r="AY184" s="220" t="s">
        <v>128</v>
      </c>
    </row>
    <row r="185" spans="1:65" s="2" customFormat="1" ht="21.75" customHeight="1">
      <c r="A185" s="36"/>
      <c r="B185" s="37"/>
      <c r="C185" s="196" t="s">
        <v>354</v>
      </c>
      <c r="D185" s="196" t="s">
        <v>129</v>
      </c>
      <c r="E185" s="197" t="s">
        <v>1465</v>
      </c>
      <c r="F185" s="198" t="s">
        <v>1466</v>
      </c>
      <c r="G185" s="199" t="s">
        <v>233</v>
      </c>
      <c r="H185" s="200">
        <v>1</v>
      </c>
      <c r="I185" s="201"/>
      <c r="J185" s="202">
        <f>ROUND(I185*H185,2)</f>
        <v>0</v>
      </c>
      <c r="K185" s="198" t="s">
        <v>133</v>
      </c>
      <c r="L185" s="41"/>
      <c r="M185" s="203" t="s">
        <v>1</v>
      </c>
      <c r="N185" s="204" t="s">
        <v>43</v>
      </c>
      <c r="O185" s="73"/>
      <c r="P185" s="205">
        <f>O185*H185</f>
        <v>0</v>
      </c>
      <c r="Q185" s="205">
        <v>0</v>
      </c>
      <c r="R185" s="205">
        <f>Q185*H185</f>
        <v>0</v>
      </c>
      <c r="S185" s="205">
        <v>0</v>
      </c>
      <c r="T185" s="20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7" t="s">
        <v>127</v>
      </c>
      <c r="AT185" s="207" t="s">
        <v>129</v>
      </c>
      <c r="AU185" s="207" t="s">
        <v>88</v>
      </c>
      <c r="AY185" s="19" t="s">
        <v>128</v>
      </c>
      <c r="BE185" s="208">
        <f>IF(N185="základní",J185,0)</f>
        <v>0</v>
      </c>
      <c r="BF185" s="208">
        <f>IF(N185="snížená",J185,0)</f>
        <v>0</v>
      </c>
      <c r="BG185" s="208">
        <f>IF(N185="zákl. přenesená",J185,0)</f>
        <v>0</v>
      </c>
      <c r="BH185" s="208">
        <f>IF(N185="sníž. přenesená",J185,0)</f>
        <v>0</v>
      </c>
      <c r="BI185" s="208">
        <f>IF(N185="nulová",J185,0)</f>
        <v>0</v>
      </c>
      <c r="BJ185" s="19" t="s">
        <v>86</v>
      </c>
      <c r="BK185" s="208">
        <f>ROUND(I185*H185,2)</f>
        <v>0</v>
      </c>
      <c r="BL185" s="19" t="s">
        <v>127</v>
      </c>
      <c r="BM185" s="207" t="s">
        <v>1467</v>
      </c>
    </row>
    <row r="186" spans="2:51" s="12" customFormat="1" ht="10.2">
      <c r="B186" s="209"/>
      <c r="C186" s="210"/>
      <c r="D186" s="211" t="s">
        <v>136</v>
      </c>
      <c r="E186" s="212" t="s">
        <v>1</v>
      </c>
      <c r="F186" s="213" t="s">
        <v>1468</v>
      </c>
      <c r="G186" s="210"/>
      <c r="H186" s="214">
        <v>1</v>
      </c>
      <c r="I186" s="215"/>
      <c r="J186" s="210"/>
      <c r="K186" s="210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136</v>
      </c>
      <c r="AU186" s="220" t="s">
        <v>88</v>
      </c>
      <c r="AV186" s="12" t="s">
        <v>88</v>
      </c>
      <c r="AW186" s="12" t="s">
        <v>34</v>
      </c>
      <c r="AX186" s="12" t="s">
        <v>86</v>
      </c>
      <c r="AY186" s="220" t="s">
        <v>128</v>
      </c>
    </row>
    <row r="187" spans="2:63" s="11" customFormat="1" ht="22.8" customHeight="1">
      <c r="B187" s="182"/>
      <c r="C187" s="183"/>
      <c r="D187" s="184" t="s">
        <v>77</v>
      </c>
      <c r="E187" s="241" t="s">
        <v>1469</v>
      </c>
      <c r="F187" s="241" t="s">
        <v>1470</v>
      </c>
      <c r="G187" s="183"/>
      <c r="H187" s="183"/>
      <c r="I187" s="186"/>
      <c r="J187" s="242">
        <f>BK187</f>
        <v>0</v>
      </c>
      <c r="K187" s="183"/>
      <c r="L187" s="188"/>
      <c r="M187" s="189"/>
      <c r="N187" s="190"/>
      <c r="O187" s="190"/>
      <c r="P187" s="191">
        <f>P188+SUM(P189:P234)</f>
        <v>0</v>
      </c>
      <c r="Q187" s="190"/>
      <c r="R187" s="191">
        <f>R188+SUM(R189:R234)</f>
        <v>101.164953</v>
      </c>
      <c r="S187" s="190"/>
      <c r="T187" s="192">
        <f>T188+SUM(T189:T234)</f>
        <v>0</v>
      </c>
      <c r="AR187" s="193" t="s">
        <v>144</v>
      </c>
      <c r="AT187" s="194" t="s">
        <v>77</v>
      </c>
      <c r="AU187" s="194" t="s">
        <v>86</v>
      </c>
      <c r="AY187" s="193" t="s">
        <v>128</v>
      </c>
      <c r="BK187" s="195">
        <f>BK188+SUM(BK189:BK234)</f>
        <v>0</v>
      </c>
    </row>
    <row r="188" spans="1:65" s="2" customFormat="1" ht="16.5" customHeight="1">
      <c r="A188" s="36"/>
      <c r="B188" s="37"/>
      <c r="C188" s="196" t="s">
        <v>361</v>
      </c>
      <c r="D188" s="196" t="s">
        <v>129</v>
      </c>
      <c r="E188" s="197" t="s">
        <v>1471</v>
      </c>
      <c r="F188" s="198" t="s">
        <v>1472</v>
      </c>
      <c r="G188" s="199" t="s">
        <v>1473</v>
      </c>
      <c r="H188" s="200">
        <v>0.485</v>
      </c>
      <c r="I188" s="201"/>
      <c r="J188" s="202">
        <f>ROUND(I188*H188,2)</f>
        <v>0</v>
      </c>
      <c r="K188" s="198" t="s">
        <v>133</v>
      </c>
      <c r="L188" s="41"/>
      <c r="M188" s="203" t="s">
        <v>1</v>
      </c>
      <c r="N188" s="204" t="s">
        <v>43</v>
      </c>
      <c r="O188" s="73"/>
      <c r="P188" s="205">
        <f>O188*H188</f>
        <v>0</v>
      </c>
      <c r="Q188" s="205">
        <v>0.0088</v>
      </c>
      <c r="R188" s="205">
        <f>Q188*H188</f>
        <v>0.004268</v>
      </c>
      <c r="S188" s="205">
        <v>0</v>
      </c>
      <c r="T188" s="20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7" t="s">
        <v>576</v>
      </c>
      <c r="AT188" s="207" t="s">
        <v>129</v>
      </c>
      <c r="AU188" s="207" t="s">
        <v>88</v>
      </c>
      <c r="AY188" s="19" t="s">
        <v>128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9" t="s">
        <v>86</v>
      </c>
      <c r="BK188" s="208">
        <f>ROUND(I188*H188,2)</f>
        <v>0</v>
      </c>
      <c r="BL188" s="19" t="s">
        <v>576</v>
      </c>
      <c r="BM188" s="207" t="s">
        <v>1474</v>
      </c>
    </row>
    <row r="189" spans="2:51" s="12" customFormat="1" ht="10.2">
      <c r="B189" s="209"/>
      <c r="C189" s="210"/>
      <c r="D189" s="211" t="s">
        <v>136</v>
      </c>
      <c r="E189" s="212" t="s">
        <v>1</v>
      </c>
      <c r="F189" s="213" t="s">
        <v>1475</v>
      </c>
      <c r="G189" s="210"/>
      <c r="H189" s="214">
        <v>0.485</v>
      </c>
      <c r="I189" s="215"/>
      <c r="J189" s="210"/>
      <c r="K189" s="210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136</v>
      </c>
      <c r="AU189" s="220" t="s">
        <v>88</v>
      </c>
      <c r="AV189" s="12" t="s">
        <v>88</v>
      </c>
      <c r="AW189" s="12" t="s">
        <v>34</v>
      </c>
      <c r="AX189" s="12" t="s">
        <v>86</v>
      </c>
      <c r="AY189" s="220" t="s">
        <v>128</v>
      </c>
    </row>
    <row r="190" spans="1:65" s="2" customFormat="1" ht="33" customHeight="1">
      <c r="A190" s="36"/>
      <c r="B190" s="37"/>
      <c r="C190" s="196" t="s">
        <v>367</v>
      </c>
      <c r="D190" s="196" t="s">
        <v>129</v>
      </c>
      <c r="E190" s="197" t="s">
        <v>1476</v>
      </c>
      <c r="F190" s="198" t="s">
        <v>1477</v>
      </c>
      <c r="G190" s="199" t="s">
        <v>233</v>
      </c>
      <c r="H190" s="200">
        <v>13</v>
      </c>
      <c r="I190" s="201"/>
      <c r="J190" s="202">
        <f>ROUND(I190*H190,2)</f>
        <v>0</v>
      </c>
      <c r="K190" s="198" t="s">
        <v>133</v>
      </c>
      <c r="L190" s="41"/>
      <c r="M190" s="203" t="s">
        <v>1</v>
      </c>
      <c r="N190" s="204" t="s">
        <v>43</v>
      </c>
      <c r="O190" s="73"/>
      <c r="P190" s="205">
        <f>O190*H190</f>
        <v>0</v>
      </c>
      <c r="Q190" s="205">
        <v>0</v>
      </c>
      <c r="R190" s="205">
        <f>Q190*H190</f>
        <v>0</v>
      </c>
      <c r="S190" s="205">
        <v>0</v>
      </c>
      <c r="T190" s="20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7" t="s">
        <v>576</v>
      </c>
      <c r="AT190" s="207" t="s">
        <v>129</v>
      </c>
      <c r="AU190" s="207" t="s">
        <v>88</v>
      </c>
      <c r="AY190" s="19" t="s">
        <v>128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19" t="s">
        <v>86</v>
      </c>
      <c r="BK190" s="208">
        <f>ROUND(I190*H190,2)</f>
        <v>0</v>
      </c>
      <c r="BL190" s="19" t="s">
        <v>576</v>
      </c>
      <c r="BM190" s="207" t="s">
        <v>1478</v>
      </c>
    </row>
    <row r="191" spans="2:51" s="12" customFormat="1" ht="10.2">
      <c r="B191" s="209"/>
      <c r="C191" s="210"/>
      <c r="D191" s="211" t="s">
        <v>136</v>
      </c>
      <c r="E191" s="212" t="s">
        <v>1</v>
      </c>
      <c r="F191" s="213" t="s">
        <v>1479</v>
      </c>
      <c r="G191" s="210"/>
      <c r="H191" s="214">
        <v>13</v>
      </c>
      <c r="I191" s="215"/>
      <c r="J191" s="210"/>
      <c r="K191" s="210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136</v>
      </c>
      <c r="AU191" s="220" t="s">
        <v>88</v>
      </c>
      <c r="AV191" s="12" t="s">
        <v>88</v>
      </c>
      <c r="AW191" s="12" t="s">
        <v>34</v>
      </c>
      <c r="AX191" s="12" t="s">
        <v>86</v>
      </c>
      <c r="AY191" s="220" t="s">
        <v>128</v>
      </c>
    </row>
    <row r="192" spans="1:65" s="2" customFormat="1" ht="16.5" customHeight="1">
      <c r="A192" s="36"/>
      <c r="B192" s="37"/>
      <c r="C192" s="196" t="s">
        <v>374</v>
      </c>
      <c r="D192" s="196" t="s">
        <v>129</v>
      </c>
      <c r="E192" s="197" t="s">
        <v>1480</v>
      </c>
      <c r="F192" s="198" t="s">
        <v>1481</v>
      </c>
      <c r="G192" s="199" t="s">
        <v>225</v>
      </c>
      <c r="H192" s="200">
        <v>3.25</v>
      </c>
      <c r="I192" s="201"/>
      <c r="J192" s="202">
        <f>ROUND(I192*H192,2)</f>
        <v>0</v>
      </c>
      <c r="K192" s="198" t="s">
        <v>133</v>
      </c>
      <c r="L192" s="41"/>
      <c r="M192" s="203" t="s">
        <v>1</v>
      </c>
      <c r="N192" s="204" t="s">
        <v>43</v>
      </c>
      <c r="O192" s="73"/>
      <c r="P192" s="205">
        <f>O192*H192</f>
        <v>0</v>
      </c>
      <c r="Q192" s="205">
        <v>2.25634</v>
      </c>
      <c r="R192" s="205">
        <f>Q192*H192</f>
        <v>7.333105</v>
      </c>
      <c r="S192" s="205">
        <v>0</v>
      </c>
      <c r="T192" s="20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7" t="s">
        <v>576</v>
      </c>
      <c r="AT192" s="207" t="s">
        <v>129</v>
      </c>
      <c r="AU192" s="207" t="s">
        <v>88</v>
      </c>
      <c r="AY192" s="19" t="s">
        <v>128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9" t="s">
        <v>86</v>
      </c>
      <c r="BK192" s="208">
        <f>ROUND(I192*H192,2)</f>
        <v>0</v>
      </c>
      <c r="BL192" s="19" t="s">
        <v>576</v>
      </c>
      <c r="BM192" s="207" t="s">
        <v>1482</v>
      </c>
    </row>
    <row r="193" spans="2:51" s="13" customFormat="1" ht="10.2">
      <c r="B193" s="221"/>
      <c r="C193" s="222"/>
      <c r="D193" s="211" t="s">
        <v>136</v>
      </c>
      <c r="E193" s="223" t="s">
        <v>1</v>
      </c>
      <c r="F193" s="224" t="s">
        <v>1483</v>
      </c>
      <c r="G193" s="222"/>
      <c r="H193" s="223" t="s">
        <v>1</v>
      </c>
      <c r="I193" s="225"/>
      <c r="J193" s="222"/>
      <c r="K193" s="222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136</v>
      </c>
      <c r="AU193" s="230" t="s">
        <v>88</v>
      </c>
      <c r="AV193" s="13" t="s">
        <v>86</v>
      </c>
      <c r="AW193" s="13" t="s">
        <v>34</v>
      </c>
      <c r="AX193" s="13" t="s">
        <v>78</v>
      </c>
      <c r="AY193" s="230" t="s">
        <v>128</v>
      </c>
    </row>
    <row r="194" spans="2:51" s="13" customFormat="1" ht="10.2">
      <c r="B194" s="221"/>
      <c r="C194" s="222"/>
      <c r="D194" s="211" t="s">
        <v>136</v>
      </c>
      <c r="E194" s="223" t="s">
        <v>1</v>
      </c>
      <c r="F194" s="224" t="s">
        <v>1484</v>
      </c>
      <c r="G194" s="222"/>
      <c r="H194" s="223" t="s">
        <v>1</v>
      </c>
      <c r="I194" s="225"/>
      <c r="J194" s="222"/>
      <c r="K194" s="222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136</v>
      </c>
      <c r="AU194" s="230" t="s">
        <v>88</v>
      </c>
      <c r="AV194" s="13" t="s">
        <v>86</v>
      </c>
      <c r="AW194" s="13" t="s">
        <v>34</v>
      </c>
      <c r="AX194" s="13" t="s">
        <v>78</v>
      </c>
      <c r="AY194" s="230" t="s">
        <v>128</v>
      </c>
    </row>
    <row r="195" spans="2:51" s="12" customFormat="1" ht="10.2">
      <c r="B195" s="209"/>
      <c r="C195" s="210"/>
      <c r="D195" s="211" t="s">
        <v>136</v>
      </c>
      <c r="E195" s="212" t="s">
        <v>1</v>
      </c>
      <c r="F195" s="213" t="s">
        <v>1485</v>
      </c>
      <c r="G195" s="210"/>
      <c r="H195" s="214">
        <v>3.25</v>
      </c>
      <c r="I195" s="215"/>
      <c r="J195" s="210"/>
      <c r="K195" s="210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136</v>
      </c>
      <c r="AU195" s="220" t="s">
        <v>88</v>
      </c>
      <c r="AV195" s="12" t="s">
        <v>88</v>
      </c>
      <c r="AW195" s="12" t="s">
        <v>34</v>
      </c>
      <c r="AX195" s="12" t="s">
        <v>78</v>
      </c>
      <c r="AY195" s="220" t="s">
        <v>128</v>
      </c>
    </row>
    <row r="196" spans="2:51" s="15" customFormat="1" ht="10.2">
      <c r="B196" s="243"/>
      <c r="C196" s="244"/>
      <c r="D196" s="211" t="s">
        <v>136</v>
      </c>
      <c r="E196" s="245" t="s">
        <v>1</v>
      </c>
      <c r="F196" s="246" t="s">
        <v>230</v>
      </c>
      <c r="G196" s="244"/>
      <c r="H196" s="247">
        <v>3.25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AT196" s="253" t="s">
        <v>136</v>
      </c>
      <c r="AU196" s="253" t="s">
        <v>88</v>
      </c>
      <c r="AV196" s="15" t="s">
        <v>127</v>
      </c>
      <c r="AW196" s="15" t="s">
        <v>34</v>
      </c>
      <c r="AX196" s="15" t="s">
        <v>86</v>
      </c>
      <c r="AY196" s="253" t="s">
        <v>128</v>
      </c>
    </row>
    <row r="197" spans="1:65" s="2" customFormat="1" ht="16.5" customHeight="1">
      <c r="A197" s="36"/>
      <c r="B197" s="37"/>
      <c r="C197" s="196" t="s">
        <v>379</v>
      </c>
      <c r="D197" s="196" t="s">
        <v>129</v>
      </c>
      <c r="E197" s="197" t="s">
        <v>1486</v>
      </c>
      <c r="F197" s="198" t="s">
        <v>1487</v>
      </c>
      <c r="G197" s="199" t="s">
        <v>225</v>
      </c>
      <c r="H197" s="200">
        <v>35.59</v>
      </c>
      <c r="I197" s="201"/>
      <c r="J197" s="202">
        <f>ROUND(I197*H197,2)</f>
        <v>0</v>
      </c>
      <c r="K197" s="198" t="s">
        <v>133</v>
      </c>
      <c r="L197" s="41"/>
      <c r="M197" s="203" t="s">
        <v>1</v>
      </c>
      <c r="N197" s="204" t="s">
        <v>43</v>
      </c>
      <c r="O197" s="73"/>
      <c r="P197" s="205">
        <f>O197*H197</f>
        <v>0</v>
      </c>
      <c r="Q197" s="205">
        <v>0</v>
      </c>
      <c r="R197" s="205">
        <f>Q197*H197</f>
        <v>0</v>
      </c>
      <c r="S197" s="205">
        <v>0</v>
      </c>
      <c r="T197" s="20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7" t="s">
        <v>576</v>
      </c>
      <c r="AT197" s="207" t="s">
        <v>129</v>
      </c>
      <c r="AU197" s="207" t="s">
        <v>88</v>
      </c>
      <c r="AY197" s="19" t="s">
        <v>128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19" t="s">
        <v>86</v>
      </c>
      <c r="BK197" s="208">
        <f>ROUND(I197*H197,2)</f>
        <v>0</v>
      </c>
      <c r="BL197" s="19" t="s">
        <v>576</v>
      </c>
      <c r="BM197" s="207" t="s">
        <v>1488</v>
      </c>
    </row>
    <row r="198" spans="2:51" s="13" customFormat="1" ht="10.2">
      <c r="B198" s="221"/>
      <c r="C198" s="222"/>
      <c r="D198" s="211" t="s">
        <v>136</v>
      </c>
      <c r="E198" s="223" t="s">
        <v>1</v>
      </c>
      <c r="F198" s="224" t="s">
        <v>1489</v>
      </c>
      <c r="G198" s="222"/>
      <c r="H198" s="223" t="s">
        <v>1</v>
      </c>
      <c r="I198" s="225"/>
      <c r="J198" s="222"/>
      <c r="K198" s="222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136</v>
      </c>
      <c r="AU198" s="230" t="s">
        <v>88</v>
      </c>
      <c r="AV198" s="13" t="s">
        <v>86</v>
      </c>
      <c r="AW198" s="13" t="s">
        <v>34</v>
      </c>
      <c r="AX198" s="13" t="s">
        <v>78</v>
      </c>
      <c r="AY198" s="230" t="s">
        <v>128</v>
      </c>
    </row>
    <row r="199" spans="2:51" s="13" customFormat="1" ht="10.2">
      <c r="B199" s="221"/>
      <c r="C199" s="222"/>
      <c r="D199" s="211" t="s">
        <v>136</v>
      </c>
      <c r="E199" s="223" t="s">
        <v>1</v>
      </c>
      <c r="F199" s="224" t="s">
        <v>1490</v>
      </c>
      <c r="G199" s="222"/>
      <c r="H199" s="223" t="s">
        <v>1</v>
      </c>
      <c r="I199" s="225"/>
      <c r="J199" s="222"/>
      <c r="K199" s="222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136</v>
      </c>
      <c r="AU199" s="230" t="s">
        <v>88</v>
      </c>
      <c r="AV199" s="13" t="s">
        <v>86</v>
      </c>
      <c r="AW199" s="13" t="s">
        <v>34</v>
      </c>
      <c r="AX199" s="13" t="s">
        <v>78</v>
      </c>
      <c r="AY199" s="230" t="s">
        <v>128</v>
      </c>
    </row>
    <row r="200" spans="2:51" s="12" customFormat="1" ht="10.2">
      <c r="B200" s="209"/>
      <c r="C200" s="210"/>
      <c r="D200" s="211" t="s">
        <v>136</v>
      </c>
      <c r="E200" s="212" t="s">
        <v>1</v>
      </c>
      <c r="F200" s="213" t="s">
        <v>1491</v>
      </c>
      <c r="G200" s="210"/>
      <c r="H200" s="214">
        <v>3.25</v>
      </c>
      <c r="I200" s="215"/>
      <c r="J200" s="210"/>
      <c r="K200" s="210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136</v>
      </c>
      <c r="AU200" s="220" t="s">
        <v>88</v>
      </c>
      <c r="AV200" s="12" t="s">
        <v>88</v>
      </c>
      <c r="AW200" s="12" t="s">
        <v>34</v>
      </c>
      <c r="AX200" s="12" t="s">
        <v>78</v>
      </c>
      <c r="AY200" s="220" t="s">
        <v>128</v>
      </c>
    </row>
    <row r="201" spans="2:51" s="13" customFormat="1" ht="10.2">
      <c r="B201" s="221"/>
      <c r="C201" s="222"/>
      <c r="D201" s="211" t="s">
        <v>136</v>
      </c>
      <c r="E201" s="223" t="s">
        <v>1</v>
      </c>
      <c r="F201" s="224" t="s">
        <v>1492</v>
      </c>
      <c r="G201" s="222"/>
      <c r="H201" s="223" t="s">
        <v>1</v>
      </c>
      <c r="I201" s="225"/>
      <c r="J201" s="222"/>
      <c r="K201" s="222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136</v>
      </c>
      <c r="AU201" s="230" t="s">
        <v>88</v>
      </c>
      <c r="AV201" s="13" t="s">
        <v>86</v>
      </c>
      <c r="AW201" s="13" t="s">
        <v>34</v>
      </c>
      <c r="AX201" s="13" t="s">
        <v>78</v>
      </c>
      <c r="AY201" s="230" t="s">
        <v>128</v>
      </c>
    </row>
    <row r="202" spans="2:51" s="12" customFormat="1" ht="10.2">
      <c r="B202" s="209"/>
      <c r="C202" s="210"/>
      <c r="D202" s="211" t="s">
        <v>136</v>
      </c>
      <c r="E202" s="212" t="s">
        <v>1</v>
      </c>
      <c r="F202" s="213" t="s">
        <v>1493</v>
      </c>
      <c r="G202" s="210"/>
      <c r="H202" s="214">
        <v>32.34</v>
      </c>
      <c r="I202" s="215"/>
      <c r="J202" s="210"/>
      <c r="K202" s="210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136</v>
      </c>
      <c r="AU202" s="220" t="s">
        <v>88</v>
      </c>
      <c r="AV202" s="12" t="s">
        <v>88</v>
      </c>
      <c r="AW202" s="12" t="s">
        <v>34</v>
      </c>
      <c r="AX202" s="12" t="s">
        <v>78</v>
      </c>
      <c r="AY202" s="220" t="s">
        <v>128</v>
      </c>
    </row>
    <row r="203" spans="2:51" s="15" customFormat="1" ht="10.2">
      <c r="B203" s="243"/>
      <c r="C203" s="244"/>
      <c r="D203" s="211" t="s">
        <v>136</v>
      </c>
      <c r="E203" s="245" t="s">
        <v>1</v>
      </c>
      <c r="F203" s="246" t="s">
        <v>230</v>
      </c>
      <c r="G203" s="244"/>
      <c r="H203" s="247">
        <v>35.59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AT203" s="253" t="s">
        <v>136</v>
      </c>
      <c r="AU203" s="253" t="s">
        <v>88</v>
      </c>
      <c r="AV203" s="15" t="s">
        <v>127</v>
      </c>
      <c r="AW203" s="15" t="s">
        <v>34</v>
      </c>
      <c r="AX203" s="15" t="s">
        <v>86</v>
      </c>
      <c r="AY203" s="253" t="s">
        <v>128</v>
      </c>
    </row>
    <row r="204" spans="1:65" s="2" customFormat="1" ht="21.75" customHeight="1">
      <c r="A204" s="36"/>
      <c r="B204" s="37"/>
      <c r="C204" s="196" t="s">
        <v>384</v>
      </c>
      <c r="D204" s="196" t="s">
        <v>129</v>
      </c>
      <c r="E204" s="197" t="s">
        <v>1494</v>
      </c>
      <c r="F204" s="198" t="s">
        <v>1495</v>
      </c>
      <c r="G204" s="199" t="s">
        <v>306</v>
      </c>
      <c r="H204" s="200">
        <v>442</v>
      </c>
      <c r="I204" s="201"/>
      <c r="J204" s="202">
        <f>ROUND(I204*H204,2)</f>
        <v>0</v>
      </c>
      <c r="K204" s="198" t="s">
        <v>133</v>
      </c>
      <c r="L204" s="41"/>
      <c r="M204" s="203" t="s">
        <v>1</v>
      </c>
      <c r="N204" s="204" t="s">
        <v>43</v>
      </c>
      <c r="O204" s="73"/>
      <c r="P204" s="205">
        <f>O204*H204</f>
        <v>0</v>
      </c>
      <c r="Q204" s="205">
        <v>0</v>
      </c>
      <c r="R204" s="205">
        <f>Q204*H204</f>
        <v>0</v>
      </c>
      <c r="S204" s="205">
        <v>0</v>
      </c>
      <c r="T204" s="20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7" t="s">
        <v>576</v>
      </c>
      <c r="AT204" s="207" t="s">
        <v>129</v>
      </c>
      <c r="AU204" s="207" t="s">
        <v>88</v>
      </c>
      <c r="AY204" s="19" t="s">
        <v>128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19" t="s">
        <v>86</v>
      </c>
      <c r="BK204" s="208">
        <f>ROUND(I204*H204,2)</f>
        <v>0</v>
      </c>
      <c r="BL204" s="19" t="s">
        <v>576</v>
      </c>
      <c r="BM204" s="207" t="s">
        <v>1496</v>
      </c>
    </row>
    <row r="205" spans="2:51" s="12" customFormat="1" ht="10.2">
      <c r="B205" s="209"/>
      <c r="C205" s="210"/>
      <c r="D205" s="211" t="s">
        <v>136</v>
      </c>
      <c r="E205" s="212" t="s">
        <v>1</v>
      </c>
      <c r="F205" s="213" t="s">
        <v>1497</v>
      </c>
      <c r="G205" s="210"/>
      <c r="H205" s="214">
        <v>442</v>
      </c>
      <c r="I205" s="215"/>
      <c r="J205" s="210"/>
      <c r="K205" s="210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136</v>
      </c>
      <c r="AU205" s="220" t="s">
        <v>88</v>
      </c>
      <c r="AV205" s="12" t="s">
        <v>88</v>
      </c>
      <c r="AW205" s="12" t="s">
        <v>34</v>
      </c>
      <c r="AX205" s="12" t="s">
        <v>86</v>
      </c>
      <c r="AY205" s="220" t="s">
        <v>128</v>
      </c>
    </row>
    <row r="206" spans="2:51" s="13" customFormat="1" ht="10.2">
      <c r="B206" s="221"/>
      <c r="C206" s="222"/>
      <c r="D206" s="211" t="s">
        <v>136</v>
      </c>
      <c r="E206" s="223" t="s">
        <v>1</v>
      </c>
      <c r="F206" s="224" t="s">
        <v>1498</v>
      </c>
      <c r="G206" s="222"/>
      <c r="H206" s="223" t="s">
        <v>1</v>
      </c>
      <c r="I206" s="225"/>
      <c r="J206" s="222"/>
      <c r="K206" s="222"/>
      <c r="L206" s="226"/>
      <c r="M206" s="227"/>
      <c r="N206" s="228"/>
      <c r="O206" s="228"/>
      <c r="P206" s="228"/>
      <c r="Q206" s="228"/>
      <c r="R206" s="228"/>
      <c r="S206" s="228"/>
      <c r="T206" s="229"/>
      <c r="AT206" s="230" t="s">
        <v>136</v>
      </c>
      <c r="AU206" s="230" t="s">
        <v>88</v>
      </c>
      <c r="AV206" s="13" t="s">
        <v>86</v>
      </c>
      <c r="AW206" s="13" t="s">
        <v>34</v>
      </c>
      <c r="AX206" s="13" t="s">
        <v>78</v>
      </c>
      <c r="AY206" s="230" t="s">
        <v>128</v>
      </c>
    </row>
    <row r="207" spans="1:65" s="2" customFormat="1" ht="21.75" customHeight="1">
      <c r="A207" s="36"/>
      <c r="B207" s="37"/>
      <c r="C207" s="196" t="s">
        <v>388</v>
      </c>
      <c r="D207" s="196" t="s">
        <v>129</v>
      </c>
      <c r="E207" s="197" t="s">
        <v>1499</v>
      </c>
      <c r="F207" s="198" t="s">
        <v>1500</v>
      </c>
      <c r="G207" s="199" t="s">
        <v>306</v>
      </c>
      <c r="H207" s="200">
        <v>20</v>
      </c>
      <c r="I207" s="201"/>
      <c r="J207" s="202">
        <f>ROUND(I207*H207,2)</f>
        <v>0</v>
      </c>
      <c r="K207" s="198" t="s">
        <v>133</v>
      </c>
      <c r="L207" s="41"/>
      <c r="M207" s="203" t="s">
        <v>1</v>
      </c>
      <c r="N207" s="204" t="s">
        <v>43</v>
      </c>
      <c r="O207" s="73"/>
      <c r="P207" s="205">
        <f>O207*H207</f>
        <v>0</v>
      </c>
      <c r="Q207" s="205">
        <v>0</v>
      </c>
      <c r="R207" s="205">
        <f>Q207*H207</f>
        <v>0</v>
      </c>
      <c r="S207" s="205">
        <v>0</v>
      </c>
      <c r="T207" s="20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7" t="s">
        <v>576</v>
      </c>
      <c r="AT207" s="207" t="s">
        <v>129</v>
      </c>
      <c r="AU207" s="207" t="s">
        <v>88</v>
      </c>
      <c r="AY207" s="19" t="s">
        <v>128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19" t="s">
        <v>86</v>
      </c>
      <c r="BK207" s="208">
        <f>ROUND(I207*H207,2)</f>
        <v>0</v>
      </c>
      <c r="BL207" s="19" t="s">
        <v>576</v>
      </c>
      <c r="BM207" s="207" t="s">
        <v>1501</v>
      </c>
    </row>
    <row r="208" spans="2:51" s="12" customFormat="1" ht="10.2">
      <c r="B208" s="209"/>
      <c r="C208" s="210"/>
      <c r="D208" s="211" t="s">
        <v>136</v>
      </c>
      <c r="E208" s="212" t="s">
        <v>1</v>
      </c>
      <c r="F208" s="213" t="s">
        <v>1502</v>
      </c>
      <c r="G208" s="210"/>
      <c r="H208" s="214">
        <v>20</v>
      </c>
      <c r="I208" s="215"/>
      <c r="J208" s="210"/>
      <c r="K208" s="210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136</v>
      </c>
      <c r="AU208" s="220" t="s">
        <v>88</v>
      </c>
      <c r="AV208" s="12" t="s">
        <v>88</v>
      </c>
      <c r="AW208" s="12" t="s">
        <v>34</v>
      </c>
      <c r="AX208" s="12" t="s">
        <v>86</v>
      </c>
      <c r="AY208" s="220" t="s">
        <v>128</v>
      </c>
    </row>
    <row r="209" spans="1:65" s="2" customFormat="1" ht="21.75" customHeight="1">
      <c r="A209" s="36"/>
      <c r="B209" s="37"/>
      <c r="C209" s="196" t="s">
        <v>392</v>
      </c>
      <c r="D209" s="196" t="s">
        <v>129</v>
      </c>
      <c r="E209" s="197" t="s">
        <v>1503</v>
      </c>
      <c r="F209" s="198" t="s">
        <v>1504</v>
      </c>
      <c r="G209" s="199" t="s">
        <v>306</v>
      </c>
      <c r="H209" s="200">
        <v>462</v>
      </c>
      <c r="I209" s="201"/>
      <c r="J209" s="202">
        <f>ROUND(I209*H209,2)</f>
        <v>0</v>
      </c>
      <c r="K209" s="198" t="s">
        <v>133</v>
      </c>
      <c r="L209" s="41"/>
      <c r="M209" s="203" t="s">
        <v>1</v>
      </c>
      <c r="N209" s="204" t="s">
        <v>43</v>
      </c>
      <c r="O209" s="73"/>
      <c r="P209" s="205">
        <f>O209*H209</f>
        <v>0</v>
      </c>
      <c r="Q209" s="205">
        <v>0.203</v>
      </c>
      <c r="R209" s="205">
        <f>Q209*H209</f>
        <v>93.786</v>
      </c>
      <c r="S209" s="205">
        <v>0</v>
      </c>
      <c r="T209" s="20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7" t="s">
        <v>576</v>
      </c>
      <c r="AT209" s="207" t="s">
        <v>129</v>
      </c>
      <c r="AU209" s="207" t="s">
        <v>88</v>
      </c>
      <c r="AY209" s="19" t="s">
        <v>128</v>
      </c>
      <c r="BE209" s="208">
        <f>IF(N209="základní",J209,0)</f>
        <v>0</v>
      </c>
      <c r="BF209" s="208">
        <f>IF(N209="snížená",J209,0)</f>
        <v>0</v>
      </c>
      <c r="BG209" s="208">
        <f>IF(N209="zákl. přenesená",J209,0)</f>
        <v>0</v>
      </c>
      <c r="BH209" s="208">
        <f>IF(N209="sníž. přenesená",J209,0)</f>
        <v>0</v>
      </c>
      <c r="BI209" s="208">
        <f>IF(N209="nulová",J209,0)</f>
        <v>0</v>
      </c>
      <c r="BJ209" s="19" t="s">
        <v>86</v>
      </c>
      <c r="BK209" s="208">
        <f>ROUND(I209*H209,2)</f>
        <v>0</v>
      </c>
      <c r="BL209" s="19" t="s">
        <v>576</v>
      </c>
      <c r="BM209" s="207" t="s">
        <v>1505</v>
      </c>
    </row>
    <row r="210" spans="2:51" s="13" customFormat="1" ht="10.2">
      <c r="B210" s="221"/>
      <c r="C210" s="222"/>
      <c r="D210" s="211" t="s">
        <v>136</v>
      </c>
      <c r="E210" s="223" t="s">
        <v>1</v>
      </c>
      <c r="F210" s="224" t="s">
        <v>1506</v>
      </c>
      <c r="G210" s="222"/>
      <c r="H210" s="223" t="s">
        <v>1</v>
      </c>
      <c r="I210" s="225"/>
      <c r="J210" s="222"/>
      <c r="K210" s="222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136</v>
      </c>
      <c r="AU210" s="230" t="s">
        <v>88</v>
      </c>
      <c r="AV210" s="13" t="s">
        <v>86</v>
      </c>
      <c r="AW210" s="13" t="s">
        <v>34</v>
      </c>
      <c r="AX210" s="13" t="s">
        <v>78</v>
      </c>
      <c r="AY210" s="230" t="s">
        <v>128</v>
      </c>
    </row>
    <row r="211" spans="2:51" s="12" customFormat="1" ht="10.2">
      <c r="B211" s="209"/>
      <c r="C211" s="210"/>
      <c r="D211" s="211" t="s">
        <v>136</v>
      </c>
      <c r="E211" s="212" t="s">
        <v>1</v>
      </c>
      <c r="F211" s="213" t="s">
        <v>1507</v>
      </c>
      <c r="G211" s="210"/>
      <c r="H211" s="214">
        <v>462</v>
      </c>
      <c r="I211" s="215"/>
      <c r="J211" s="210"/>
      <c r="K211" s="210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136</v>
      </c>
      <c r="AU211" s="220" t="s">
        <v>88</v>
      </c>
      <c r="AV211" s="12" t="s">
        <v>88</v>
      </c>
      <c r="AW211" s="12" t="s">
        <v>34</v>
      </c>
      <c r="AX211" s="12" t="s">
        <v>86</v>
      </c>
      <c r="AY211" s="220" t="s">
        <v>128</v>
      </c>
    </row>
    <row r="212" spans="1:65" s="2" customFormat="1" ht="21.75" customHeight="1">
      <c r="A212" s="36"/>
      <c r="B212" s="37"/>
      <c r="C212" s="196" t="s">
        <v>396</v>
      </c>
      <c r="D212" s="196" t="s">
        <v>129</v>
      </c>
      <c r="E212" s="197" t="s">
        <v>1508</v>
      </c>
      <c r="F212" s="198" t="s">
        <v>1509</v>
      </c>
      <c r="G212" s="199" t="s">
        <v>306</v>
      </c>
      <c r="H212" s="200">
        <v>462</v>
      </c>
      <c r="I212" s="201"/>
      <c r="J212" s="202">
        <f>ROUND(I212*H212,2)</f>
        <v>0</v>
      </c>
      <c r="K212" s="198" t="s">
        <v>133</v>
      </c>
      <c r="L212" s="41"/>
      <c r="M212" s="203" t="s">
        <v>1</v>
      </c>
      <c r="N212" s="204" t="s">
        <v>43</v>
      </c>
      <c r="O212" s="73"/>
      <c r="P212" s="205">
        <f>O212*H212</f>
        <v>0</v>
      </c>
      <c r="Q212" s="205">
        <v>9E-05</v>
      </c>
      <c r="R212" s="205">
        <f>Q212*H212</f>
        <v>0.041580000000000006</v>
      </c>
      <c r="S212" s="205">
        <v>0</v>
      </c>
      <c r="T212" s="20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7" t="s">
        <v>576</v>
      </c>
      <c r="AT212" s="207" t="s">
        <v>129</v>
      </c>
      <c r="AU212" s="207" t="s">
        <v>88</v>
      </c>
      <c r="AY212" s="19" t="s">
        <v>128</v>
      </c>
      <c r="BE212" s="208">
        <f>IF(N212="základní",J212,0)</f>
        <v>0</v>
      </c>
      <c r="BF212" s="208">
        <f>IF(N212="snížená",J212,0)</f>
        <v>0</v>
      </c>
      <c r="BG212" s="208">
        <f>IF(N212="zákl. přenesená",J212,0)</f>
        <v>0</v>
      </c>
      <c r="BH212" s="208">
        <f>IF(N212="sníž. přenesená",J212,0)</f>
        <v>0</v>
      </c>
      <c r="BI212" s="208">
        <f>IF(N212="nulová",J212,0)</f>
        <v>0</v>
      </c>
      <c r="BJ212" s="19" t="s">
        <v>86</v>
      </c>
      <c r="BK212" s="208">
        <f>ROUND(I212*H212,2)</f>
        <v>0</v>
      </c>
      <c r="BL212" s="19" t="s">
        <v>576</v>
      </c>
      <c r="BM212" s="207" t="s">
        <v>1510</v>
      </c>
    </row>
    <row r="213" spans="2:51" s="12" customFormat="1" ht="10.2">
      <c r="B213" s="209"/>
      <c r="C213" s="210"/>
      <c r="D213" s="211" t="s">
        <v>136</v>
      </c>
      <c r="E213" s="212" t="s">
        <v>1</v>
      </c>
      <c r="F213" s="213" t="s">
        <v>1511</v>
      </c>
      <c r="G213" s="210"/>
      <c r="H213" s="214">
        <v>462</v>
      </c>
      <c r="I213" s="215"/>
      <c r="J213" s="210"/>
      <c r="K213" s="210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136</v>
      </c>
      <c r="AU213" s="220" t="s">
        <v>88</v>
      </c>
      <c r="AV213" s="12" t="s">
        <v>88</v>
      </c>
      <c r="AW213" s="12" t="s">
        <v>34</v>
      </c>
      <c r="AX213" s="12" t="s">
        <v>86</v>
      </c>
      <c r="AY213" s="220" t="s">
        <v>128</v>
      </c>
    </row>
    <row r="214" spans="1:65" s="2" customFormat="1" ht="16.5" customHeight="1">
      <c r="A214" s="36"/>
      <c r="B214" s="37"/>
      <c r="C214" s="196" t="s">
        <v>401</v>
      </c>
      <c r="D214" s="196" t="s">
        <v>129</v>
      </c>
      <c r="E214" s="197" t="s">
        <v>1512</v>
      </c>
      <c r="F214" s="198" t="s">
        <v>1513</v>
      </c>
      <c r="G214" s="199" t="s">
        <v>225</v>
      </c>
      <c r="H214" s="200">
        <v>6.6</v>
      </c>
      <c r="I214" s="201"/>
      <c r="J214" s="202">
        <f>ROUND(I214*H214,2)</f>
        <v>0</v>
      </c>
      <c r="K214" s="198" t="s">
        <v>133</v>
      </c>
      <c r="L214" s="41"/>
      <c r="M214" s="203" t="s">
        <v>1</v>
      </c>
      <c r="N214" s="204" t="s">
        <v>43</v>
      </c>
      <c r="O214" s="73"/>
      <c r="P214" s="205">
        <f>O214*H214</f>
        <v>0</v>
      </c>
      <c r="Q214" s="205">
        <v>0</v>
      </c>
      <c r="R214" s="205">
        <f>Q214*H214</f>
        <v>0</v>
      </c>
      <c r="S214" s="205">
        <v>0</v>
      </c>
      <c r="T214" s="20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7" t="s">
        <v>576</v>
      </c>
      <c r="AT214" s="207" t="s">
        <v>129</v>
      </c>
      <c r="AU214" s="207" t="s">
        <v>88</v>
      </c>
      <c r="AY214" s="19" t="s">
        <v>128</v>
      </c>
      <c r="BE214" s="208">
        <f>IF(N214="základní",J214,0)</f>
        <v>0</v>
      </c>
      <c r="BF214" s="208">
        <f>IF(N214="snížená",J214,0)</f>
        <v>0</v>
      </c>
      <c r="BG214" s="208">
        <f>IF(N214="zákl. přenesená",J214,0)</f>
        <v>0</v>
      </c>
      <c r="BH214" s="208">
        <f>IF(N214="sníž. přenesená",J214,0)</f>
        <v>0</v>
      </c>
      <c r="BI214" s="208">
        <f>IF(N214="nulová",J214,0)</f>
        <v>0</v>
      </c>
      <c r="BJ214" s="19" t="s">
        <v>86</v>
      </c>
      <c r="BK214" s="208">
        <f>ROUND(I214*H214,2)</f>
        <v>0</v>
      </c>
      <c r="BL214" s="19" t="s">
        <v>576</v>
      </c>
      <c r="BM214" s="207" t="s">
        <v>1514</v>
      </c>
    </row>
    <row r="215" spans="2:51" s="12" customFormat="1" ht="10.2">
      <c r="B215" s="209"/>
      <c r="C215" s="210"/>
      <c r="D215" s="211" t="s">
        <v>136</v>
      </c>
      <c r="E215" s="212" t="s">
        <v>1</v>
      </c>
      <c r="F215" s="213" t="s">
        <v>1515</v>
      </c>
      <c r="G215" s="210"/>
      <c r="H215" s="214">
        <v>38.94</v>
      </c>
      <c r="I215" s="215"/>
      <c r="J215" s="210"/>
      <c r="K215" s="210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136</v>
      </c>
      <c r="AU215" s="220" t="s">
        <v>88</v>
      </c>
      <c r="AV215" s="12" t="s">
        <v>88</v>
      </c>
      <c r="AW215" s="12" t="s">
        <v>34</v>
      </c>
      <c r="AX215" s="12" t="s">
        <v>78</v>
      </c>
      <c r="AY215" s="220" t="s">
        <v>128</v>
      </c>
    </row>
    <row r="216" spans="2:51" s="12" customFormat="1" ht="10.2">
      <c r="B216" s="209"/>
      <c r="C216" s="210"/>
      <c r="D216" s="211" t="s">
        <v>136</v>
      </c>
      <c r="E216" s="212" t="s">
        <v>1</v>
      </c>
      <c r="F216" s="213" t="s">
        <v>1516</v>
      </c>
      <c r="G216" s="210"/>
      <c r="H216" s="214">
        <v>-32.34</v>
      </c>
      <c r="I216" s="215"/>
      <c r="J216" s="210"/>
      <c r="K216" s="210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136</v>
      </c>
      <c r="AU216" s="220" t="s">
        <v>88</v>
      </c>
      <c r="AV216" s="12" t="s">
        <v>88</v>
      </c>
      <c r="AW216" s="12" t="s">
        <v>34</v>
      </c>
      <c r="AX216" s="12" t="s">
        <v>78</v>
      </c>
      <c r="AY216" s="220" t="s">
        <v>128</v>
      </c>
    </row>
    <row r="217" spans="2:51" s="15" customFormat="1" ht="10.2">
      <c r="B217" s="243"/>
      <c r="C217" s="244"/>
      <c r="D217" s="211" t="s">
        <v>136</v>
      </c>
      <c r="E217" s="245" t="s">
        <v>1</v>
      </c>
      <c r="F217" s="246" t="s">
        <v>230</v>
      </c>
      <c r="G217" s="244"/>
      <c r="H217" s="247">
        <v>6.59999999999999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AT217" s="253" t="s">
        <v>136</v>
      </c>
      <c r="AU217" s="253" t="s">
        <v>88</v>
      </c>
      <c r="AV217" s="15" t="s">
        <v>127</v>
      </c>
      <c r="AW217" s="15" t="s">
        <v>34</v>
      </c>
      <c r="AX217" s="15" t="s">
        <v>86</v>
      </c>
      <c r="AY217" s="253" t="s">
        <v>128</v>
      </c>
    </row>
    <row r="218" spans="1:65" s="2" customFormat="1" ht="21.75" customHeight="1">
      <c r="A218" s="36"/>
      <c r="B218" s="37"/>
      <c r="C218" s="196" t="s">
        <v>412</v>
      </c>
      <c r="D218" s="196" t="s">
        <v>129</v>
      </c>
      <c r="E218" s="197" t="s">
        <v>1517</v>
      </c>
      <c r="F218" s="198" t="s">
        <v>1518</v>
      </c>
      <c r="G218" s="199" t="s">
        <v>225</v>
      </c>
      <c r="H218" s="200">
        <v>35.59</v>
      </c>
      <c r="I218" s="201"/>
      <c r="J218" s="202">
        <f>ROUND(I218*H218,2)</f>
        <v>0</v>
      </c>
      <c r="K218" s="198" t="s">
        <v>133</v>
      </c>
      <c r="L218" s="41"/>
      <c r="M218" s="203" t="s">
        <v>1</v>
      </c>
      <c r="N218" s="204" t="s">
        <v>43</v>
      </c>
      <c r="O218" s="73"/>
      <c r="P218" s="205">
        <f>O218*H218</f>
        <v>0</v>
      </c>
      <c r="Q218" s="205">
        <v>0</v>
      </c>
      <c r="R218" s="205">
        <f>Q218*H218</f>
        <v>0</v>
      </c>
      <c r="S218" s="205">
        <v>0</v>
      </c>
      <c r="T218" s="206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7" t="s">
        <v>576</v>
      </c>
      <c r="AT218" s="207" t="s">
        <v>129</v>
      </c>
      <c r="AU218" s="207" t="s">
        <v>88</v>
      </c>
      <c r="AY218" s="19" t="s">
        <v>128</v>
      </c>
      <c r="BE218" s="208">
        <f>IF(N218="základní",J218,0)</f>
        <v>0</v>
      </c>
      <c r="BF218" s="208">
        <f>IF(N218="snížená",J218,0)</f>
        <v>0</v>
      </c>
      <c r="BG218" s="208">
        <f>IF(N218="zákl. přenesená",J218,0)</f>
        <v>0</v>
      </c>
      <c r="BH218" s="208">
        <f>IF(N218="sníž. přenesená",J218,0)</f>
        <v>0</v>
      </c>
      <c r="BI218" s="208">
        <f>IF(N218="nulová",J218,0)</f>
        <v>0</v>
      </c>
      <c r="BJ218" s="19" t="s">
        <v>86</v>
      </c>
      <c r="BK218" s="208">
        <f>ROUND(I218*H218,2)</f>
        <v>0</v>
      </c>
      <c r="BL218" s="19" t="s">
        <v>576</v>
      </c>
      <c r="BM218" s="207" t="s">
        <v>1519</v>
      </c>
    </row>
    <row r="219" spans="2:51" s="13" customFormat="1" ht="10.2">
      <c r="B219" s="221"/>
      <c r="C219" s="222"/>
      <c r="D219" s="211" t="s">
        <v>136</v>
      </c>
      <c r="E219" s="223" t="s">
        <v>1</v>
      </c>
      <c r="F219" s="224" t="s">
        <v>405</v>
      </c>
      <c r="G219" s="222"/>
      <c r="H219" s="223" t="s">
        <v>1</v>
      </c>
      <c r="I219" s="225"/>
      <c r="J219" s="222"/>
      <c r="K219" s="222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136</v>
      </c>
      <c r="AU219" s="230" t="s">
        <v>88</v>
      </c>
      <c r="AV219" s="13" t="s">
        <v>86</v>
      </c>
      <c r="AW219" s="13" t="s">
        <v>34</v>
      </c>
      <c r="AX219" s="13" t="s">
        <v>78</v>
      </c>
      <c r="AY219" s="230" t="s">
        <v>128</v>
      </c>
    </row>
    <row r="220" spans="2:51" s="13" customFormat="1" ht="10.2">
      <c r="B220" s="221"/>
      <c r="C220" s="222"/>
      <c r="D220" s="211" t="s">
        <v>136</v>
      </c>
      <c r="E220" s="223" t="s">
        <v>1</v>
      </c>
      <c r="F220" s="224" t="s">
        <v>406</v>
      </c>
      <c r="G220" s="222"/>
      <c r="H220" s="223" t="s">
        <v>1</v>
      </c>
      <c r="I220" s="225"/>
      <c r="J220" s="222"/>
      <c r="K220" s="222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136</v>
      </c>
      <c r="AU220" s="230" t="s">
        <v>88</v>
      </c>
      <c r="AV220" s="13" t="s">
        <v>86</v>
      </c>
      <c r="AW220" s="13" t="s">
        <v>34</v>
      </c>
      <c r="AX220" s="13" t="s">
        <v>78</v>
      </c>
      <c r="AY220" s="230" t="s">
        <v>128</v>
      </c>
    </row>
    <row r="221" spans="2:51" s="12" customFormat="1" ht="10.2">
      <c r="B221" s="209"/>
      <c r="C221" s="210"/>
      <c r="D221" s="211" t="s">
        <v>136</v>
      </c>
      <c r="E221" s="212" t="s">
        <v>1</v>
      </c>
      <c r="F221" s="213" t="s">
        <v>1520</v>
      </c>
      <c r="G221" s="210"/>
      <c r="H221" s="214">
        <v>3.25</v>
      </c>
      <c r="I221" s="215"/>
      <c r="J221" s="210"/>
      <c r="K221" s="210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136</v>
      </c>
      <c r="AU221" s="220" t="s">
        <v>88</v>
      </c>
      <c r="AV221" s="12" t="s">
        <v>88</v>
      </c>
      <c r="AW221" s="12" t="s">
        <v>34</v>
      </c>
      <c r="AX221" s="12" t="s">
        <v>78</v>
      </c>
      <c r="AY221" s="220" t="s">
        <v>128</v>
      </c>
    </row>
    <row r="222" spans="2:51" s="12" customFormat="1" ht="10.2">
      <c r="B222" s="209"/>
      <c r="C222" s="210"/>
      <c r="D222" s="211" t="s">
        <v>136</v>
      </c>
      <c r="E222" s="212" t="s">
        <v>1</v>
      </c>
      <c r="F222" s="213" t="s">
        <v>1521</v>
      </c>
      <c r="G222" s="210"/>
      <c r="H222" s="214">
        <v>38.94</v>
      </c>
      <c r="I222" s="215"/>
      <c r="J222" s="210"/>
      <c r="K222" s="210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136</v>
      </c>
      <c r="AU222" s="220" t="s">
        <v>88</v>
      </c>
      <c r="AV222" s="12" t="s">
        <v>88</v>
      </c>
      <c r="AW222" s="12" t="s">
        <v>34</v>
      </c>
      <c r="AX222" s="12" t="s">
        <v>78</v>
      </c>
      <c r="AY222" s="220" t="s">
        <v>128</v>
      </c>
    </row>
    <row r="223" spans="2:51" s="12" customFormat="1" ht="10.2">
      <c r="B223" s="209"/>
      <c r="C223" s="210"/>
      <c r="D223" s="211" t="s">
        <v>136</v>
      </c>
      <c r="E223" s="212" t="s">
        <v>1</v>
      </c>
      <c r="F223" s="213" t="s">
        <v>1522</v>
      </c>
      <c r="G223" s="210"/>
      <c r="H223" s="214">
        <v>-6.6</v>
      </c>
      <c r="I223" s="215"/>
      <c r="J223" s="210"/>
      <c r="K223" s="210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136</v>
      </c>
      <c r="AU223" s="220" t="s">
        <v>88</v>
      </c>
      <c r="AV223" s="12" t="s">
        <v>88</v>
      </c>
      <c r="AW223" s="12" t="s">
        <v>34</v>
      </c>
      <c r="AX223" s="12" t="s">
        <v>78</v>
      </c>
      <c r="AY223" s="220" t="s">
        <v>128</v>
      </c>
    </row>
    <row r="224" spans="2:51" s="15" customFormat="1" ht="10.2">
      <c r="B224" s="243"/>
      <c r="C224" s="244"/>
      <c r="D224" s="211" t="s">
        <v>136</v>
      </c>
      <c r="E224" s="245" t="s">
        <v>1</v>
      </c>
      <c r="F224" s="246" t="s">
        <v>230</v>
      </c>
      <c r="G224" s="244"/>
      <c r="H224" s="247">
        <v>35.59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AT224" s="253" t="s">
        <v>136</v>
      </c>
      <c r="AU224" s="253" t="s">
        <v>88</v>
      </c>
      <c r="AV224" s="15" t="s">
        <v>127</v>
      </c>
      <c r="AW224" s="15" t="s">
        <v>34</v>
      </c>
      <c r="AX224" s="15" t="s">
        <v>86</v>
      </c>
      <c r="AY224" s="253" t="s">
        <v>128</v>
      </c>
    </row>
    <row r="225" spans="1:65" s="2" customFormat="1" ht="33" customHeight="1">
      <c r="A225" s="36"/>
      <c r="B225" s="37"/>
      <c r="C225" s="196" t="s">
        <v>417</v>
      </c>
      <c r="D225" s="196" t="s">
        <v>129</v>
      </c>
      <c r="E225" s="197" t="s">
        <v>1523</v>
      </c>
      <c r="F225" s="198" t="s">
        <v>1524</v>
      </c>
      <c r="G225" s="199" t="s">
        <v>225</v>
      </c>
      <c r="H225" s="200">
        <v>498.26</v>
      </c>
      <c r="I225" s="201"/>
      <c r="J225" s="202">
        <f>ROUND(I225*H225,2)</f>
        <v>0</v>
      </c>
      <c r="K225" s="198" t="s">
        <v>133</v>
      </c>
      <c r="L225" s="41"/>
      <c r="M225" s="203" t="s">
        <v>1</v>
      </c>
      <c r="N225" s="204" t="s">
        <v>43</v>
      </c>
      <c r="O225" s="73"/>
      <c r="P225" s="205">
        <f>O225*H225</f>
        <v>0</v>
      </c>
      <c r="Q225" s="205">
        <v>0</v>
      </c>
      <c r="R225" s="205">
        <f>Q225*H225</f>
        <v>0</v>
      </c>
      <c r="S225" s="205">
        <v>0</v>
      </c>
      <c r="T225" s="20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7" t="s">
        <v>576</v>
      </c>
      <c r="AT225" s="207" t="s">
        <v>129</v>
      </c>
      <c r="AU225" s="207" t="s">
        <v>88</v>
      </c>
      <c r="AY225" s="19" t="s">
        <v>128</v>
      </c>
      <c r="BE225" s="208">
        <f>IF(N225="základní",J225,0)</f>
        <v>0</v>
      </c>
      <c r="BF225" s="208">
        <f>IF(N225="snížená",J225,0)</f>
        <v>0</v>
      </c>
      <c r="BG225" s="208">
        <f>IF(N225="zákl. přenesená",J225,0)</f>
        <v>0</v>
      </c>
      <c r="BH225" s="208">
        <f>IF(N225="sníž. přenesená",J225,0)</f>
        <v>0</v>
      </c>
      <c r="BI225" s="208">
        <f>IF(N225="nulová",J225,0)</f>
        <v>0</v>
      </c>
      <c r="BJ225" s="19" t="s">
        <v>86</v>
      </c>
      <c r="BK225" s="208">
        <f>ROUND(I225*H225,2)</f>
        <v>0</v>
      </c>
      <c r="BL225" s="19" t="s">
        <v>576</v>
      </c>
      <c r="BM225" s="207" t="s">
        <v>1525</v>
      </c>
    </row>
    <row r="226" spans="2:51" s="13" customFormat="1" ht="10.2">
      <c r="B226" s="221"/>
      <c r="C226" s="222"/>
      <c r="D226" s="211" t="s">
        <v>136</v>
      </c>
      <c r="E226" s="223" t="s">
        <v>1</v>
      </c>
      <c r="F226" s="224" t="s">
        <v>406</v>
      </c>
      <c r="G226" s="222"/>
      <c r="H226" s="223" t="s">
        <v>1</v>
      </c>
      <c r="I226" s="225"/>
      <c r="J226" s="222"/>
      <c r="K226" s="222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136</v>
      </c>
      <c r="AU226" s="230" t="s">
        <v>88</v>
      </c>
      <c r="AV226" s="13" t="s">
        <v>86</v>
      </c>
      <c r="AW226" s="13" t="s">
        <v>34</v>
      </c>
      <c r="AX226" s="13" t="s">
        <v>78</v>
      </c>
      <c r="AY226" s="230" t="s">
        <v>128</v>
      </c>
    </row>
    <row r="227" spans="2:51" s="12" customFormat="1" ht="10.2">
      <c r="B227" s="209"/>
      <c r="C227" s="210"/>
      <c r="D227" s="211" t="s">
        <v>136</v>
      </c>
      <c r="E227" s="212" t="s">
        <v>1</v>
      </c>
      <c r="F227" s="213" t="s">
        <v>1526</v>
      </c>
      <c r="G227" s="210"/>
      <c r="H227" s="214">
        <v>498.26</v>
      </c>
      <c r="I227" s="215"/>
      <c r="J227" s="210"/>
      <c r="K227" s="210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136</v>
      </c>
      <c r="AU227" s="220" t="s">
        <v>88</v>
      </c>
      <c r="AV227" s="12" t="s">
        <v>88</v>
      </c>
      <c r="AW227" s="12" t="s">
        <v>34</v>
      </c>
      <c r="AX227" s="12" t="s">
        <v>78</v>
      </c>
      <c r="AY227" s="220" t="s">
        <v>128</v>
      </c>
    </row>
    <row r="228" spans="2:51" s="15" customFormat="1" ht="10.2">
      <c r="B228" s="243"/>
      <c r="C228" s="244"/>
      <c r="D228" s="211" t="s">
        <v>136</v>
      </c>
      <c r="E228" s="245" t="s">
        <v>1</v>
      </c>
      <c r="F228" s="246" t="s">
        <v>230</v>
      </c>
      <c r="G228" s="244"/>
      <c r="H228" s="247">
        <v>498.26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AT228" s="253" t="s">
        <v>136</v>
      </c>
      <c r="AU228" s="253" t="s">
        <v>88</v>
      </c>
      <c r="AV228" s="15" t="s">
        <v>127</v>
      </c>
      <c r="AW228" s="15" t="s">
        <v>34</v>
      </c>
      <c r="AX228" s="15" t="s">
        <v>86</v>
      </c>
      <c r="AY228" s="253" t="s">
        <v>128</v>
      </c>
    </row>
    <row r="229" spans="1:65" s="2" customFormat="1" ht="21.75" customHeight="1">
      <c r="A229" s="36"/>
      <c r="B229" s="37"/>
      <c r="C229" s="196" t="s">
        <v>424</v>
      </c>
      <c r="D229" s="196" t="s">
        <v>129</v>
      </c>
      <c r="E229" s="197" t="s">
        <v>430</v>
      </c>
      <c r="F229" s="198" t="s">
        <v>431</v>
      </c>
      <c r="G229" s="199" t="s">
        <v>432</v>
      </c>
      <c r="H229" s="200">
        <v>64.062</v>
      </c>
      <c r="I229" s="201"/>
      <c r="J229" s="202">
        <f>ROUND(I229*H229,2)</f>
        <v>0</v>
      </c>
      <c r="K229" s="198" t="s">
        <v>133</v>
      </c>
      <c r="L229" s="41"/>
      <c r="M229" s="203" t="s">
        <v>1</v>
      </c>
      <c r="N229" s="204" t="s">
        <v>43</v>
      </c>
      <c r="O229" s="73"/>
      <c r="P229" s="205">
        <f>O229*H229</f>
        <v>0</v>
      </c>
      <c r="Q229" s="205">
        <v>0</v>
      </c>
      <c r="R229" s="205">
        <f>Q229*H229</f>
        <v>0</v>
      </c>
      <c r="S229" s="205">
        <v>0</v>
      </c>
      <c r="T229" s="206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7" t="s">
        <v>127</v>
      </c>
      <c r="AT229" s="207" t="s">
        <v>129</v>
      </c>
      <c r="AU229" s="207" t="s">
        <v>88</v>
      </c>
      <c r="AY229" s="19" t="s">
        <v>128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19" t="s">
        <v>86</v>
      </c>
      <c r="BK229" s="208">
        <f>ROUND(I229*H229,2)</f>
        <v>0</v>
      </c>
      <c r="BL229" s="19" t="s">
        <v>127</v>
      </c>
      <c r="BM229" s="207" t="s">
        <v>1527</v>
      </c>
    </row>
    <row r="230" spans="2:51" s="12" customFormat="1" ht="10.2">
      <c r="B230" s="209"/>
      <c r="C230" s="210"/>
      <c r="D230" s="211" t="s">
        <v>136</v>
      </c>
      <c r="E230" s="212" t="s">
        <v>1</v>
      </c>
      <c r="F230" s="213" t="s">
        <v>1528</v>
      </c>
      <c r="G230" s="210"/>
      <c r="H230" s="214">
        <v>64.062</v>
      </c>
      <c r="I230" s="215"/>
      <c r="J230" s="210"/>
      <c r="K230" s="210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136</v>
      </c>
      <c r="AU230" s="220" t="s">
        <v>88</v>
      </c>
      <c r="AV230" s="12" t="s">
        <v>88</v>
      </c>
      <c r="AW230" s="12" t="s">
        <v>34</v>
      </c>
      <c r="AX230" s="12" t="s">
        <v>86</v>
      </c>
      <c r="AY230" s="220" t="s">
        <v>128</v>
      </c>
    </row>
    <row r="231" spans="1:65" s="2" customFormat="1" ht="21.75" customHeight="1">
      <c r="A231" s="36"/>
      <c r="B231" s="37"/>
      <c r="C231" s="196" t="s">
        <v>429</v>
      </c>
      <c r="D231" s="196" t="s">
        <v>129</v>
      </c>
      <c r="E231" s="197" t="s">
        <v>1529</v>
      </c>
      <c r="F231" s="198" t="s">
        <v>1530</v>
      </c>
      <c r="G231" s="199" t="s">
        <v>220</v>
      </c>
      <c r="H231" s="200">
        <v>164.7</v>
      </c>
      <c r="I231" s="201"/>
      <c r="J231" s="202">
        <f>ROUND(I231*H231,2)</f>
        <v>0</v>
      </c>
      <c r="K231" s="198" t="s">
        <v>133</v>
      </c>
      <c r="L231" s="41"/>
      <c r="M231" s="203" t="s">
        <v>1</v>
      </c>
      <c r="N231" s="204" t="s">
        <v>43</v>
      </c>
      <c r="O231" s="73"/>
      <c r="P231" s="205">
        <f>O231*H231</f>
        <v>0</v>
      </c>
      <c r="Q231" s="205">
        <v>0</v>
      </c>
      <c r="R231" s="205">
        <f>Q231*H231</f>
        <v>0</v>
      </c>
      <c r="S231" s="205">
        <v>0</v>
      </c>
      <c r="T231" s="20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7" t="s">
        <v>576</v>
      </c>
      <c r="AT231" s="207" t="s">
        <v>129</v>
      </c>
      <c r="AU231" s="207" t="s">
        <v>88</v>
      </c>
      <c r="AY231" s="19" t="s">
        <v>128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9" t="s">
        <v>86</v>
      </c>
      <c r="BK231" s="208">
        <f>ROUND(I231*H231,2)</f>
        <v>0</v>
      </c>
      <c r="BL231" s="19" t="s">
        <v>576</v>
      </c>
      <c r="BM231" s="207" t="s">
        <v>1531</v>
      </c>
    </row>
    <row r="232" spans="2:51" s="13" customFormat="1" ht="10.2">
      <c r="B232" s="221"/>
      <c r="C232" s="222"/>
      <c r="D232" s="211" t="s">
        <v>136</v>
      </c>
      <c r="E232" s="223" t="s">
        <v>1</v>
      </c>
      <c r="F232" s="224" t="s">
        <v>1532</v>
      </c>
      <c r="G232" s="222"/>
      <c r="H232" s="223" t="s">
        <v>1</v>
      </c>
      <c r="I232" s="225"/>
      <c r="J232" s="222"/>
      <c r="K232" s="222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136</v>
      </c>
      <c r="AU232" s="230" t="s">
        <v>88</v>
      </c>
      <c r="AV232" s="13" t="s">
        <v>86</v>
      </c>
      <c r="AW232" s="13" t="s">
        <v>34</v>
      </c>
      <c r="AX232" s="13" t="s">
        <v>78</v>
      </c>
      <c r="AY232" s="230" t="s">
        <v>128</v>
      </c>
    </row>
    <row r="233" spans="2:51" s="12" customFormat="1" ht="10.2">
      <c r="B233" s="209"/>
      <c r="C233" s="210"/>
      <c r="D233" s="211" t="s">
        <v>136</v>
      </c>
      <c r="E233" s="212" t="s">
        <v>1</v>
      </c>
      <c r="F233" s="213" t="s">
        <v>1533</v>
      </c>
      <c r="G233" s="210"/>
      <c r="H233" s="214">
        <v>164.7</v>
      </c>
      <c r="I233" s="215"/>
      <c r="J233" s="210"/>
      <c r="K233" s="210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136</v>
      </c>
      <c r="AU233" s="220" t="s">
        <v>88</v>
      </c>
      <c r="AV233" s="12" t="s">
        <v>88</v>
      </c>
      <c r="AW233" s="12" t="s">
        <v>34</v>
      </c>
      <c r="AX233" s="12" t="s">
        <v>86</v>
      </c>
      <c r="AY233" s="220" t="s">
        <v>128</v>
      </c>
    </row>
    <row r="234" spans="2:63" s="11" customFormat="1" ht="20.85" customHeight="1">
      <c r="B234" s="182"/>
      <c r="C234" s="183"/>
      <c r="D234" s="184" t="s">
        <v>77</v>
      </c>
      <c r="E234" s="241" t="s">
        <v>969</v>
      </c>
      <c r="F234" s="241" t="s">
        <v>970</v>
      </c>
      <c r="G234" s="183"/>
      <c r="H234" s="183"/>
      <c r="I234" s="186"/>
      <c r="J234" s="242">
        <f>BK234</f>
        <v>0</v>
      </c>
      <c r="K234" s="183"/>
      <c r="L234" s="188"/>
      <c r="M234" s="189"/>
      <c r="N234" s="190"/>
      <c r="O234" s="190"/>
      <c r="P234" s="191">
        <f>P235+SUM(P236:P241)</f>
        <v>0</v>
      </c>
      <c r="Q234" s="190"/>
      <c r="R234" s="191">
        <f>R235+SUM(R236:R241)</f>
        <v>0</v>
      </c>
      <c r="S234" s="190"/>
      <c r="T234" s="192">
        <f>T235+SUM(T236:T241)</f>
        <v>0</v>
      </c>
      <c r="AR234" s="193" t="s">
        <v>86</v>
      </c>
      <c r="AT234" s="194" t="s">
        <v>77</v>
      </c>
      <c r="AU234" s="194" t="s">
        <v>88</v>
      </c>
      <c r="AY234" s="193" t="s">
        <v>128</v>
      </c>
      <c r="BK234" s="195">
        <f>BK235+SUM(BK236:BK241)</f>
        <v>0</v>
      </c>
    </row>
    <row r="235" spans="1:65" s="2" customFormat="1" ht="21.75" customHeight="1">
      <c r="A235" s="36"/>
      <c r="B235" s="37"/>
      <c r="C235" s="196" t="s">
        <v>435</v>
      </c>
      <c r="D235" s="196" t="s">
        <v>129</v>
      </c>
      <c r="E235" s="197" t="s">
        <v>1005</v>
      </c>
      <c r="F235" s="198" t="s">
        <v>1006</v>
      </c>
      <c r="G235" s="199" t="s">
        <v>432</v>
      </c>
      <c r="H235" s="200">
        <v>4.25</v>
      </c>
      <c r="I235" s="201"/>
      <c r="J235" s="202">
        <f>ROUND(I235*H235,2)</f>
        <v>0</v>
      </c>
      <c r="K235" s="198" t="s">
        <v>133</v>
      </c>
      <c r="L235" s="41"/>
      <c r="M235" s="203" t="s">
        <v>1</v>
      </c>
      <c r="N235" s="204" t="s">
        <v>43</v>
      </c>
      <c r="O235" s="73"/>
      <c r="P235" s="205">
        <f>O235*H235</f>
        <v>0</v>
      </c>
      <c r="Q235" s="205">
        <v>0</v>
      </c>
      <c r="R235" s="205">
        <f>Q235*H235</f>
        <v>0</v>
      </c>
      <c r="S235" s="205">
        <v>0</v>
      </c>
      <c r="T235" s="20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7" t="s">
        <v>127</v>
      </c>
      <c r="AT235" s="207" t="s">
        <v>129</v>
      </c>
      <c r="AU235" s="207" t="s">
        <v>144</v>
      </c>
      <c r="AY235" s="19" t="s">
        <v>128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19" t="s">
        <v>86</v>
      </c>
      <c r="BK235" s="208">
        <f>ROUND(I235*H235,2)</f>
        <v>0</v>
      </c>
      <c r="BL235" s="19" t="s">
        <v>127</v>
      </c>
      <c r="BM235" s="207" t="s">
        <v>1534</v>
      </c>
    </row>
    <row r="236" spans="2:51" s="13" customFormat="1" ht="10.2">
      <c r="B236" s="221"/>
      <c r="C236" s="222"/>
      <c r="D236" s="211" t="s">
        <v>136</v>
      </c>
      <c r="E236" s="223" t="s">
        <v>1</v>
      </c>
      <c r="F236" s="224" t="s">
        <v>1008</v>
      </c>
      <c r="G236" s="222"/>
      <c r="H236" s="223" t="s">
        <v>1</v>
      </c>
      <c r="I236" s="225"/>
      <c r="J236" s="222"/>
      <c r="K236" s="222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136</v>
      </c>
      <c r="AU236" s="230" t="s">
        <v>144</v>
      </c>
      <c r="AV236" s="13" t="s">
        <v>86</v>
      </c>
      <c r="AW236" s="13" t="s">
        <v>34</v>
      </c>
      <c r="AX236" s="13" t="s">
        <v>78</v>
      </c>
      <c r="AY236" s="230" t="s">
        <v>128</v>
      </c>
    </row>
    <row r="237" spans="2:51" s="12" customFormat="1" ht="10.2">
      <c r="B237" s="209"/>
      <c r="C237" s="210"/>
      <c r="D237" s="211" t="s">
        <v>136</v>
      </c>
      <c r="E237" s="212" t="s">
        <v>1</v>
      </c>
      <c r="F237" s="213" t="s">
        <v>1535</v>
      </c>
      <c r="G237" s="210"/>
      <c r="H237" s="214">
        <v>4.25</v>
      </c>
      <c r="I237" s="215"/>
      <c r="J237" s="210"/>
      <c r="K237" s="210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136</v>
      </c>
      <c r="AU237" s="220" t="s">
        <v>144</v>
      </c>
      <c r="AV237" s="12" t="s">
        <v>88</v>
      </c>
      <c r="AW237" s="12" t="s">
        <v>34</v>
      </c>
      <c r="AX237" s="12" t="s">
        <v>86</v>
      </c>
      <c r="AY237" s="220" t="s">
        <v>128</v>
      </c>
    </row>
    <row r="238" spans="1:65" s="2" customFormat="1" ht="21.75" customHeight="1">
      <c r="A238" s="36"/>
      <c r="B238" s="37"/>
      <c r="C238" s="196" t="s">
        <v>440</v>
      </c>
      <c r="D238" s="196" t="s">
        <v>129</v>
      </c>
      <c r="E238" s="197" t="s">
        <v>1021</v>
      </c>
      <c r="F238" s="198" t="s">
        <v>1022</v>
      </c>
      <c r="G238" s="199" t="s">
        <v>432</v>
      </c>
      <c r="H238" s="200">
        <v>8.5</v>
      </c>
      <c r="I238" s="201"/>
      <c r="J238" s="202">
        <f>ROUND(I238*H238,2)</f>
        <v>0</v>
      </c>
      <c r="K238" s="198" t="s">
        <v>133</v>
      </c>
      <c r="L238" s="41"/>
      <c r="M238" s="203" t="s">
        <v>1</v>
      </c>
      <c r="N238" s="204" t="s">
        <v>43</v>
      </c>
      <c r="O238" s="73"/>
      <c r="P238" s="205">
        <f>O238*H238</f>
        <v>0</v>
      </c>
      <c r="Q238" s="205">
        <v>0</v>
      </c>
      <c r="R238" s="205">
        <f>Q238*H238</f>
        <v>0</v>
      </c>
      <c r="S238" s="205">
        <v>0</v>
      </c>
      <c r="T238" s="206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7" t="s">
        <v>127</v>
      </c>
      <c r="AT238" s="207" t="s">
        <v>129</v>
      </c>
      <c r="AU238" s="207" t="s">
        <v>144</v>
      </c>
      <c r="AY238" s="19" t="s">
        <v>128</v>
      </c>
      <c r="BE238" s="208">
        <f>IF(N238="základní",J238,0)</f>
        <v>0</v>
      </c>
      <c r="BF238" s="208">
        <f>IF(N238="snížená",J238,0)</f>
        <v>0</v>
      </c>
      <c r="BG238" s="208">
        <f>IF(N238="zákl. přenesená",J238,0)</f>
        <v>0</v>
      </c>
      <c r="BH238" s="208">
        <f>IF(N238="sníž. přenesená",J238,0)</f>
        <v>0</v>
      </c>
      <c r="BI238" s="208">
        <f>IF(N238="nulová",J238,0)</f>
        <v>0</v>
      </c>
      <c r="BJ238" s="19" t="s">
        <v>86</v>
      </c>
      <c r="BK238" s="208">
        <f>ROUND(I238*H238,2)</f>
        <v>0</v>
      </c>
      <c r="BL238" s="19" t="s">
        <v>127</v>
      </c>
      <c r="BM238" s="207" t="s">
        <v>1536</v>
      </c>
    </row>
    <row r="239" spans="2:51" s="13" customFormat="1" ht="10.2">
      <c r="B239" s="221"/>
      <c r="C239" s="222"/>
      <c r="D239" s="211" t="s">
        <v>136</v>
      </c>
      <c r="E239" s="223" t="s">
        <v>1</v>
      </c>
      <c r="F239" s="224" t="s">
        <v>1537</v>
      </c>
      <c r="G239" s="222"/>
      <c r="H239" s="223" t="s">
        <v>1</v>
      </c>
      <c r="I239" s="225"/>
      <c r="J239" s="222"/>
      <c r="K239" s="222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136</v>
      </c>
      <c r="AU239" s="230" t="s">
        <v>144</v>
      </c>
      <c r="AV239" s="13" t="s">
        <v>86</v>
      </c>
      <c r="AW239" s="13" t="s">
        <v>34</v>
      </c>
      <c r="AX239" s="13" t="s">
        <v>78</v>
      </c>
      <c r="AY239" s="230" t="s">
        <v>128</v>
      </c>
    </row>
    <row r="240" spans="2:51" s="12" customFormat="1" ht="10.2">
      <c r="B240" s="209"/>
      <c r="C240" s="210"/>
      <c r="D240" s="211" t="s">
        <v>136</v>
      </c>
      <c r="E240" s="212" t="s">
        <v>1</v>
      </c>
      <c r="F240" s="213" t="s">
        <v>1538</v>
      </c>
      <c r="G240" s="210"/>
      <c r="H240" s="214">
        <v>8.5</v>
      </c>
      <c r="I240" s="215"/>
      <c r="J240" s="210"/>
      <c r="K240" s="210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136</v>
      </c>
      <c r="AU240" s="220" t="s">
        <v>144</v>
      </c>
      <c r="AV240" s="12" t="s">
        <v>88</v>
      </c>
      <c r="AW240" s="12" t="s">
        <v>34</v>
      </c>
      <c r="AX240" s="12" t="s">
        <v>86</v>
      </c>
      <c r="AY240" s="220" t="s">
        <v>128</v>
      </c>
    </row>
    <row r="241" spans="2:63" s="17" customFormat="1" ht="20.85" customHeight="1">
      <c r="B241" s="280"/>
      <c r="C241" s="281"/>
      <c r="D241" s="282" t="s">
        <v>77</v>
      </c>
      <c r="E241" s="282" t="s">
        <v>1539</v>
      </c>
      <c r="F241" s="282" t="s">
        <v>126</v>
      </c>
      <c r="G241" s="281"/>
      <c r="H241" s="281"/>
      <c r="I241" s="283"/>
      <c r="J241" s="284">
        <f>BK241</f>
        <v>0</v>
      </c>
      <c r="K241" s="281"/>
      <c r="L241" s="285"/>
      <c r="M241" s="286"/>
      <c r="N241" s="287"/>
      <c r="O241" s="287"/>
      <c r="P241" s="288">
        <f>SUM(P242:P243)</f>
        <v>0</v>
      </c>
      <c r="Q241" s="287"/>
      <c r="R241" s="288">
        <f>SUM(R242:R243)</f>
        <v>0</v>
      </c>
      <c r="S241" s="287"/>
      <c r="T241" s="289">
        <f>SUM(T242:T243)</f>
        <v>0</v>
      </c>
      <c r="AR241" s="290" t="s">
        <v>86</v>
      </c>
      <c r="AT241" s="291" t="s">
        <v>77</v>
      </c>
      <c r="AU241" s="291" t="s">
        <v>144</v>
      </c>
      <c r="AY241" s="290" t="s">
        <v>128</v>
      </c>
      <c r="BK241" s="292">
        <f>SUM(BK242:BK243)</f>
        <v>0</v>
      </c>
    </row>
    <row r="242" spans="1:65" s="2" customFormat="1" ht="16.5" customHeight="1">
      <c r="A242" s="36"/>
      <c r="B242" s="37"/>
      <c r="C242" s="196" t="s">
        <v>446</v>
      </c>
      <c r="D242" s="196" t="s">
        <v>129</v>
      </c>
      <c r="E242" s="197" t="s">
        <v>1540</v>
      </c>
      <c r="F242" s="198" t="s">
        <v>1541</v>
      </c>
      <c r="G242" s="199" t="s">
        <v>233</v>
      </c>
      <c r="H242" s="200">
        <v>17</v>
      </c>
      <c r="I242" s="201"/>
      <c r="J242" s="202">
        <f>ROUND(I242*H242,2)</f>
        <v>0</v>
      </c>
      <c r="K242" s="198" t="s">
        <v>1</v>
      </c>
      <c r="L242" s="41"/>
      <c r="M242" s="203" t="s">
        <v>1</v>
      </c>
      <c r="N242" s="204" t="s">
        <v>43</v>
      </c>
      <c r="O242" s="73"/>
      <c r="P242" s="205">
        <f>O242*H242</f>
        <v>0</v>
      </c>
      <c r="Q242" s="205">
        <v>0</v>
      </c>
      <c r="R242" s="205">
        <f>Q242*H242</f>
        <v>0</v>
      </c>
      <c r="S242" s="205">
        <v>0</v>
      </c>
      <c r="T242" s="206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7" t="s">
        <v>127</v>
      </c>
      <c r="AT242" s="207" t="s">
        <v>129</v>
      </c>
      <c r="AU242" s="207" t="s">
        <v>127</v>
      </c>
      <c r="AY242" s="19" t="s">
        <v>128</v>
      </c>
      <c r="BE242" s="208">
        <f>IF(N242="základní",J242,0)</f>
        <v>0</v>
      </c>
      <c r="BF242" s="208">
        <f>IF(N242="snížená",J242,0)</f>
        <v>0</v>
      </c>
      <c r="BG242" s="208">
        <f>IF(N242="zákl. přenesená",J242,0)</f>
        <v>0</v>
      </c>
      <c r="BH242" s="208">
        <f>IF(N242="sníž. přenesená",J242,0)</f>
        <v>0</v>
      </c>
      <c r="BI242" s="208">
        <f>IF(N242="nulová",J242,0)</f>
        <v>0</v>
      </c>
      <c r="BJ242" s="19" t="s">
        <v>86</v>
      </c>
      <c r="BK242" s="208">
        <f>ROUND(I242*H242,2)</f>
        <v>0</v>
      </c>
      <c r="BL242" s="19" t="s">
        <v>127</v>
      </c>
      <c r="BM242" s="207" t="s">
        <v>1542</v>
      </c>
    </row>
    <row r="243" spans="2:51" s="12" customFormat="1" ht="10.2">
      <c r="B243" s="209"/>
      <c r="C243" s="210"/>
      <c r="D243" s="211" t="s">
        <v>136</v>
      </c>
      <c r="E243" s="212" t="s">
        <v>1</v>
      </c>
      <c r="F243" s="213" t="s">
        <v>1543</v>
      </c>
      <c r="G243" s="210"/>
      <c r="H243" s="214">
        <v>17</v>
      </c>
      <c r="I243" s="215"/>
      <c r="J243" s="210"/>
      <c r="K243" s="210"/>
      <c r="L243" s="216"/>
      <c r="M243" s="231"/>
      <c r="N243" s="232"/>
      <c r="O243" s="232"/>
      <c r="P243" s="232"/>
      <c r="Q243" s="232"/>
      <c r="R243" s="232"/>
      <c r="S243" s="232"/>
      <c r="T243" s="233"/>
      <c r="AT243" s="220" t="s">
        <v>136</v>
      </c>
      <c r="AU243" s="220" t="s">
        <v>127</v>
      </c>
      <c r="AV243" s="12" t="s">
        <v>88</v>
      </c>
      <c r="AW243" s="12" t="s">
        <v>34</v>
      </c>
      <c r="AX243" s="12" t="s">
        <v>86</v>
      </c>
      <c r="AY243" s="220" t="s">
        <v>128</v>
      </c>
    </row>
    <row r="244" spans="1:31" s="2" customFormat="1" ht="6.9" customHeight="1">
      <c r="A244" s="36"/>
      <c r="B244" s="56"/>
      <c r="C244" s="57"/>
      <c r="D244" s="57"/>
      <c r="E244" s="57"/>
      <c r="F244" s="57"/>
      <c r="G244" s="57"/>
      <c r="H244" s="57"/>
      <c r="I244" s="154"/>
      <c r="J244" s="57"/>
      <c r="K244" s="57"/>
      <c r="L244" s="41"/>
      <c r="M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</row>
  </sheetData>
  <sheetProtection algorithmName="SHA-512" hashValue="aB7qAre0Gz8St7JTV8LlOPU2Q1qcuo/WTWLK1IBA3yCIMEo6C+gpzZHLv0PhHJ5e/GAsCJy738uCxZxAu8Zd6Q==" saltValue="Zb+f+yjAXXa6iRCKRJdIZ/wg+wkR6RAE2TudmchV/e9XaUb0ZR/dxZDU05Q3MWM4YFzzyGECUZc+6JiZD1IRnQ==" spinCount="100000" sheet="1" objects="1" scenarios="1" formatColumns="0" formatRows="0" autoFilter="0"/>
  <autoFilter ref="C122:K24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kros\Karel</dc:creator>
  <cp:keywords/>
  <dc:description/>
  <cp:lastModifiedBy>kater</cp:lastModifiedBy>
  <cp:lastPrinted>2020-12-10T08:09:06Z</cp:lastPrinted>
  <dcterms:created xsi:type="dcterms:W3CDTF">2020-10-06T05:55:21Z</dcterms:created>
  <dcterms:modified xsi:type="dcterms:W3CDTF">2020-12-10T08:10:32Z</dcterms:modified>
  <cp:category/>
  <cp:version/>
  <cp:contentType/>
  <cp:contentStatus/>
</cp:coreProperties>
</file>