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740"/>
  </bookViews>
  <sheets>
    <sheet name="Rekapitulace stavby" sheetId="1" r:id="rId1"/>
    <sheet name="SO04 - DEŠŤOVÁ ZDRŽ" sheetId="2" r:id="rId2"/>
    <sheet name="Pokyny pro vyplnění" sheetId="3" r:id="rId3"/>
  </sheets>
  <definedNames>
    <definedName name="_xlnm._FilterDatabase" localSheetId="1" hidden="1">'SO04 - DEŠŤOVÁ ZDRŽ'!$C$93:$K$585</definedName>
    <definedName name="_xlnm.Print_Titles" localSheetId="0">'Rekapitulace stavby'!$52:$52</definedName>
    <definedName name="_xlnm.Print_Titles" localSheetId="1">'SO04 - DEŠŤOVÁ ZDRŽ'!$93:$93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'SO04 - DEŠŤOVÁ ZDRŽ'!$C$4:$J$39,'SO04 - DEŠŤOVÁ ZDRŽ'!$C$45:$J$75,'SO04 - DEŠŤOVÁ ZDRŽ'!$C$81:$K$585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582" i="2"/>
  <c r="BH582" i="2"/>
  <c r="BG582" i="2"/>
  <c r="BF582" i="2"/>
  <c r="T582" i="2"/>
  <c r="T581" i="2"/>
  <c r="R582" i="2"/>
  <c r="R581" i="2" s="1"/>
  <c r="P582" i="2"/>
  <c r="P581" i="2" s="1"/>
  <c r="BI577" i="2"/>
  <c r="BH577" i="2"/>
  <c r="BG577" i="2"/>
  <c r="BF577" i="2"/>
  <c r="T577" i="2"/>
  <c r="T576" i="2" s="1"/>
  <c r="R577" i="2"/>
  <c r="R576" i="2" s="1"/>
  <c r="P577" i="2"/>
  <c r="P576" i="2"/>
  <c r="BI572" i="2"/>
  <c r="BH572" i="2"/>
  <c r="BG572" i="2"/>
  <c r="BF572" i="2"/>
  <c r="T572" i="2"/>
  <c r="T571" i="2" s="1"/>
  <c r="R572" i="2"/>
  <c r="R571" i="2"/>
  <c r="P572" i="2"/>
  <c r="P571" i="2"/>
  <c r="BI567" i="2"/>
  <c r="BH567" i="2"/>
  <c r="BG567" i="2"/>
  <c r="BF567" i="2"/>
  <c r="T567" i="2"/>
  <c r="T566" i="2"/>
  <c r="R567" i="2"/>
  <c r="R566" i="2"/>
  <c r="R565" i="2" s="1"/>
  <c r="P567" i="2"/>
  <c r="P566" i="2"/>
  <c r="P565" i="2" s="1"/>
  <c r="BI551" i="2"/>
  <c r="BH551" i="2"/>
  <c r="BG551" i="2"/>
  <c r="BF551" i="2"/>
  <c r="T551" i="2"/>
  <c r="R551" i="2"/>
  <c r="P551" i="2"/>
  <c r="BI537" i="2"/>
  <c r="BH537" i="2"/>
  <c r="BG537" i="2"/>
  <c r="BF537" i="2"/>
  <c r="T537" i="2"/>
  <c r="R537" i="2"/>
  <c r="P537" i="2"/>
  <c r="BI524" i="2"/>
  <c r="BH524" i="2"/>
  <c r="BG524" i="2"/>
  <c r="BF524" i="2"/>
  <c r="T524" i="2"/>
  <c r="R524" i="2"/>
  <c r="P524" i="2"/>
  <c r="BI511" i="2"/>
  <c r="BH511" i="2"/>
  <c r="BG511" i="2"/>
  <c r="BF511" i="2"/>
  <c r="T511" i="2"/>
  <c r="R511" i="2"/>
  <c r="P511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81" i="2"/>
  <c r="BH481" i="2"/>
  <c r="BG481" i="2"/>
  <c r="BF481" i="2"/>
  <c r="T481" i="2"/>
  <c r="R481" i="2"/>
  <c r="P481" i="2"/>
  <c r="BI469" i="2"/>
  <c r="BH469" i="2"/>
  <c r="BG469" i="2"/>
  <c r="BF469" i="2"/>
  <c r="T469" i="2"/>
  <c r="R469" i="2"/>
  <c r="P469" i="2"/>
  <c r="BI459" i="2"/>
  <c r="BH459" i="2"/>
  <c r="BG459" i="2"/>
  <c r="BF459" i="2"/>
  <c r="T459" i="2"/>
  <c r="R459" i="2"/>
  <c r="P459" i="2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T444" i="2"/>
  <c r="R445" i="2"/>
  <c r="R444" i="2" s="1"/>
  <c r="P445" i="2"/>
  <c r="P444" i="2" s="1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14" i="2"/>
  <c r="BH414" i="2"/>
  <c r="BG414" i="2"/>
  <c r="BF414" i="2"/>
  <c r="T414" i="2"/>
  <c r="R414" i="2"/>
  <c r="P414" i="2"/>
  <c r="BI402" i="2"/>
  <c r="BH402" i="2"/>
  <c r="BG402" i="2"/>
  <c r="BF402" i="2"/>
  <c r="T402" i="2"/>
  <c r="R402" i="2"/>
  <c r="P402" i="2"/>
  <c r="BI388" i="2"/>
  <c r="BH388" i="2"/>
  <c r="BG388" i="2"/>
  <c r="BF388" i="2"/>
  <c r="T388" i="2"/>
  <c r="R388" i="2"/>
  <c r="P388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59" i="2"/>
  <c r="BH359" i="2"/>
  <c r="BG359" i="2"/>
  <c r="BF359" i="2"/>
  <c r="T359" i="2"/>
  <c r="R359" i="2"/>
  <c r="P359" i="2"/>
  <c r="BI345" i="2"/>
  <c r="BH345" i="2"/>
  <c r="BG345" i="2"/>
  <c r="BF345" i="2"/>
  <c r="T345" i="2"/>
  <c r="R345" i="2"/>
  <c r="P345" i="2"/>
  <c r="BI332" i="2"/>
  <c r="BH332" i="2"/>
  <c r="BG332" i="2"/>
  <c r="BF332" i="2"/>
  <c r="T332" i="2"/>
  <c r="R332" i="2"/>
  <c r="P33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291" i="2"/>
  <c r="BH291" i="2"/>
  <c r="BG291" i="2"/>
  <c r="BF291" i="2"/>
  <c r="T291" i="2"/>
  <c r="R291" i="2"/>
  <c r="P291" i="2"/>
  <c r="BI271" i="2"/>
  <c r="BH271" i="2"/>
  <c r="BG271" i="2"/>
  <c r="BF271" i="2"/>
  <c r="T271" i="2"/>
  <c r="R271" i="2"/>
  <c r="P271" i="2"/>
  <c r="BI250" i="2"/>
  <c r="BH250" i="2"/>
  <c r="BG250" i="2"/>
  <c r="BF250" i="2"/>
  <c r="T250" i="2"/>
  <c r="R250" i="2"/>
  <c r="P250" i="2"/>
  <c r="BI230" i="2"/>
  <c r="BH230" i="2"/>
  <c r="BG230" i="2"/>
  <c r="BF230" i="2"/>
  <c r="T230" i="2"/>
  <c r="R230" i="2"/>
  <c r="P230" i="2"/>
  <c r="BI218" i="2"/>
  <c r="BH218" i="2"/>
  <c r="BG218" i="2"/>
  <c r="BF218" i="2"/>
  <c r="T218" i="2"/>
  <c r="R218" i="2"/>
  <c r="P218" i="2"/>
  <c r="BI206" i="2"/>
  <c r="BH206" i="2"/>
  <c r="BG206" i="2"/>
  <c r="BF206" i="2"/>
  <c r="T206" i="2"/>
  <c r="R206" i="2"/>
  <c r="P206" i="2"/>
  <c r="BI193" i="2"/>
  <c r="BH193" i="2"/>
  <c r="BG193" i="2"/>
  <c r="BF193" i="2"/>
  <c r="T193" i="2"/>
  <c r="R193" i="2"/>
  <c r="P193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9" i="2"/>
  <c r="BH119" i="2"/>
  <c r="BG119" i="2"/>
  <c r="BF119" i="2"/>
  <c r="T119" i="2"/>
  <c r="T118" i="2" s="1"/>
  <c r="R119" i="2"/>
  <c r="R118" i="2" s="1"/>
  <c r="P119" i="2"/>
  <c r="P118" i="2" s="1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J91" i="2"/>
  <c r="J90" i="2"/>
  <c r="F90" i="2"/>
  <c r="F88" i="2"/>
  <c r="E86" i="2"/>
  <c r="J55" i="2"/>
  <c r="J54" i="2"/>
  <c r="F54" i="2"/>
  <c r="F52" i="2"/>
  <c r="E50" i="2"/>
  <c r="J18" i="2"/>
  <c r="E18" i="2"/>
  <c r="F91" i="2" s="1"/>
  <c r="J17" i="2"/>
  <c r="J12" i="2"/>
  <c r="J52" i="2" s="1"/>
  <c r="E7" i="2"/>
  <c r="E84" i="2"/>
  <c r="L50" i="1"/>
  <c r="AM50" i="1"/>
  <c r="AM49" i="1"/>
  <c r="L49" i="1"/>
  <c r="AM47" i="1"/>
  <c r="L47" i="1"/>
  <c r="L45" i="1"/>
  <c r="L44" i="1"/>
  <c r="J315" i="2"/>
  <c r="BK176" i="2"/>
  <c r="BK159" i="2"/>
  <c r="J359" i="2"/>
  <c r="J291" i="2"/>
  <c r="BK469" i="2"/>
  <c r="BK551" i="2"/>
  <c r="J271" i="2"/>
  <c r="J494" i="2"/>
  <c r="J250" i="2"/>
  <c r="BK155" i="2"/>
  <c r="BK113" i="2"/>
  <c r="BK438" i="2"/>
  <c r="J388" i="2"/>
  <c r="BK450" i="2"/>
  <c r="BK250" i="2"/>
  <c r="J450" i="2"/>
  <c r="J168" i="2"/>
  <c r="J551" i="2"/>
  <c r="BK105" i="2"/>
  <c r="BK375" i="2"/>
  <c r="J113" i="2"/>
  <c r="BK315" i="2"/>
  <c r="J524" i="2"/>
  <c r="J311" i="2"/>
  <c r="BK291" i="2"/>
  <c r="BK572" i="2"/>
  <c r="J159" i="2"/>
  <c r="BK441" i="2"/>
  <c r="BK388" i="2"/>
  <c r="BK481" i="2"/>
  <c r="BK494" i="2"/>
  <c r="BK332" i="2"/>
  <c r="J481" i="2"/>
  <c r="BK143" i="2"/>
  <c r="J441" i="2"/>
  <c r="BK164" i="2"/>
  <c r="J124" i="2"/>
  <c r="J402" i="2"/>
  <c r="BK168" i="2"/>
  <c r="J143" i="2"/>
  <c r="BK537" i="2"/>
  <c r="J498" i="2"/>
  <c r="BK180" i="2"/>
  <c r="BK193" i="2"/>
  <c r="BK147" i="2"/>
  <c r="BK445" i="2"/>
  <c r="J445" i="2"/>
  <c r="BK134" i="2"/>
  <c r="J138" i="2"/>
  <c r="BK311" i="2"/>
  <c r="BK230" i="2"/>
  <c r="J130" i="2"/>
  <c r="BK97" i="2"/>
  <c r="J230" i="2"/>
  <c r="J134" i="2"/>
  <c r="BK577" i="2"/>
  <c r="BK414" i="2"/>
  <c r="J150" i="2"/>
  <c r="J435" i="2"/>
  <c r="J332" i="2"/>
  <c r="J176" i="2"/>
  <c r="J155" i="2"/>
  <c r="J511" i="2"/>
  <c r="J371" i="2"/>
  <c r="BK459" i="2"/>
  <c r="J105" i="2"/>
  <c r="BK138" i="2"/>
  <c r="BK101" i="2"/>
  <c r="J469" i="2"/>
  <c r="BK206" i="2"/>
  <c r="BK124" i="2"/>
  <c r="BK498" i="2"/>
  <c r="J101" i="2"/>
  <c r="AS54" i="1"/>
  <c r="J109" i="2"/>
  <c r="BK432" i="2"/>
  <c r="J459" i="2"/>
  <c r="BK218" i="2"/>
  <c r="BK524" i="2"/>
  <c r="BK345" i="2"/>
  <c r="J147" i="2"/>
  <c r="J414" i="2"/>
  <c r="J206" i="2"/>
  <c r="BK511" i="2"/>
  <c r="J567" i="2"/>
  <c r="J577" i="2"/>
  <c r="BK150" i="2"/>
  <c r="BK109" i="2"/>
  <c r="BK371" i="2"/>
  <c r="J319" i="2"/>
  <c r="BK271" i="2"/>
  <c r="J164" i="2"/>
  <c r="BK402" i="2"/>
  <c r="J375" i="2"/>
  <c r="J97" i="2"/>
  <c r="BK567" i="2"/>
  <c r="BK119" i="2"/>
  <c r="J432" i="2"/>
  <c r="J572" i="2"/>
  <c r="BK359" i="2"/>
  <c r="J180" i="2"/>
  <c r="J172" i="2"/>
  <c r="BK582" i="2"/>
  <c r="J119" i="2"/>
  <c r="BK435" i="2"/>
  <c r="BK427" i="2"/>
  <c r="J345" i="2"/>
  <c r="BK172" i="2"/>
  <c r="J218" i="2"/>
  <c r="J427" i="2"/>
  <c r="J582" i="2"/>
  <c r="J438" i="2"/>
  <c r="BK130" i="2"/>
  <c r="J537" i="2"/>
  <c r="BK319" i="2"/>
  <c r="J193" i="2"/>
  <c r="T565" i="2" l="1"/>
  <c r="P96" i="2"/>
  <c r="P129" i="2"/>
  <c r="T96" i="2"/>
  <c r="BK431" i="2"/>
  <c r="J431" i="2"/>
  <c r="J65" i="2"/>
  <c r="T142" i="2"/>
  <c r="BK497" i="2"/>
  <c r="J497" i="2" s="1"/>
  <c r="J69" i="2" s="1"/>
  <c r="BK142" i="2"/>
  <c r="J142" i="2"/>
  <c r="J64" i="2"/>
  <c r="P431" i="2"/>
  <c r="P449" i="2"/>
  <c r="R449" i="2"/>
  <c r="R142" i="2"/>
  <c r="T497" i="2"/>
  <c r="P142" i="2"/>
  <c r="BK449" i="2"/>
  <c r="J449" i="2"/>
  <c r="J68" i="2"/>
  <c r="T449" i="2"/>
  <c r="T448" i="2"/>
  <c r="BK96" i="2"/>
  <c r="J96" i="2"/>
  <c r="J61" i="2"/>
  <c r="R129" i="2"/>
  <c r="T431" i="2"/>
  <c r="R497" i="2"/>
  <c r="R96" i="2"/>
  <c r="BK129" i="2"/>
  <c r="J129" i="2" s="1"/>
  <c r="J63" i="2" s="1"/>
  <c r="T129" i="2"/>
  <c r="R431" i="2"/>
  <c r="P497" i="2"/>
  <c r="BK566" i="2"/>
  <c r="BK581" i="2"/>
  <c r="J581" i="2"/>
  <c r="J74" i="2" s="1"/>
  <c r="BK571" i="2"/>
  <c r="J571" i="2"/>
  <c r="J72" i="2"/>
  <c r="BK444" i="2"/>
  <c r="J444" i="2"/>
  <c r="J66" i="2" s="1"/>
  <c r="BK118" i="2"/>
  <c r="J118" i="2" s="1"/>
  <c r="J62" i="2" s="1"/>
  <c r="BK576" i="2"/>
  <c r="J576" i="2"/>
  <c r="J73" i="2"/>
  <c r="J88" i="2"/>
  <c r="BE119" i="2"/>
  <c r="BE130" i="2"/>
  <c r="BE371" i="2"/>
  <c r="BE375" i="2"/>
  <c r="BE388" i="2"/>
  <c r="BE445" i="2"/>
  <c r="BE124" i="2"/>
  <c r="BE291" i="2"/>
  <c r="BE435" i="2"/>
  <c r="E48" i="2"/>
  <c r="BE218" i="2"/>
  <c r="BE230" i="2"/>
  <c r="BE250" i="2"/>
  <c r="BE359" i="2"/>
  <c r="BE105" i="2"/>
  <c r="BE159" i="2"/>
  <c r="BE172" i="2"/>
  <c r="BE319" i="2"/>
  <c r="BE450" i="2"/>
  <c r="BE494" i="2"/>
  <c r="BE524" i="2"/>
  <c r="BE582" i="2"/>
  <c r="F55" i="2"/>
  <c r="BE176" i="2"/>
  <c r="BE332" i="2"/>
  <c r="BE438" i="2"/>
  <c r="BE537" i="2"/>
  <c r="BE567" i="2"/>
  <c r="BE134" i="2"/>
  <c r="BE138" i="2"/>
  <c r="BE143" i="2"/>
  <c r="BE193" i="2"/>
  <c r="BE206" i="2"/>
  <c r="BE311" i="2"/>
  <c r="BE315" i="2"/>
  <c r="BE345" i="2"/>
  <c r="BE441" i="2"/>
  <c r="BE459" i="2"/>
  <c r="BE481" i="2"/>
  <c r="BE511" i="2"/>
  <c r="BE551" i="2"/>
  <c r="BE577" i="2"/>
  <c r="BE97" i="2"/>
  <c r="BE109" i="2"/>
  <c r="BE113" i="2"/>
  <c r="BE147" i="2"/>
  <c r="BE150" i="2"/>
  <c r="BE155" i="2"/>
  <c r="BE168" i="2"/>
  <c r="BE180" i="2"/>
  <c r="BE414" i="2"/>
  <c r="BE427" i="2"/>
  <c r="BE572" i="2"/>
  <c r="BE101" i="2"/>
  <c r="BE164" i="2"/>
  <c r="BE271" i="2"/>
  <c r="BE402" i="2"/>
  <c r="BE432" i="2"/>
  <c r="BE469" i="2"/>
  <c r="BE498" i="2"/>
  <c r="F35" i="2"/>
  <c r="BB55" i="1"/>
  <c r="BB54" i="1"/>
  <c r="W31" i="1"/>
  <c r="F37" i="2"/>
  <c r="BD55" i="1"/>
  <c r="BD54" i="1" s="1"/>
  <c r="W33" i="1" s="1"/>
  <c r="F36" i="2"/>
  <c r="BC55" i="1"/>
  <c r="BC54" i="1"/>
  <c r="AY54" i="1"/>
  <c r="F34" i="2"/>
  <c r="BA55" i="1"/>
  <c r="BA54" i="1" s="1"/>
  <c r="W30" i="1" s="1"/>
  <c r="J34" i="2"/>
  <c r="AW55" i="1"/>
  <c r="R448" i="2" l="1"/>
  <c r="BK565" i="2"/>
  <c r="J565" i="2"/>
  <c r="J70" i="2"/>
  <c r="R95" i="2"/>
  <c r="R94" i="2"/>
  <c r="P448" i="2"/>
  <c r="P94" i="2" s="1"/>
  <c r="AU55" i="1" s="1"/>
  <c r="AU54" i="1" s="1"/>
  <c r="P95" i="2"/>
  <c r="T95" i="2"/>
  <c r="T94" i="2"/>
  <c r="BK448" i="2"/>
  <c r="J448" i="2"/>
  <c r="J67" i="2"/>
  <c r="J566" i="2"/>
  <c r="J71" i="2"/>
  <c r="BK95" i="2"/>
  <c r="J95" i="2"/>
  <c r="J60" i="2"/>
  <c r="W32" i="1"/>
  <c r="J33" i="2"/>
  <c r="AV55" i="1" s="1"/>
  <c r="AT55" i="1" s="1"/>
  <c r="AX54" i="1"/>
  <c r="AW54" i="1"/>
  <c r="AK30" i="1"/>
  <c r="F33" i="2"/>
  <c r="AZ55" i="1" s="1"/>
  <c r="AZ54" i="1" s="1"/>
  <c r="W29" i="1" s="1"/>
  <c r="BK94" i="2" l="1"/>
  <c r="J94" i="2"/>
  <c r="J30" i="2"/>
  <c r="AG55" i="1"/>
  <c r="AG54" i="1"/>
  <c r="AK26" i="1"/>
  <c r="AV54" i="1"/>
  <c r="AK29" i="1" s="1"/>
  <c r="AK35" i="1" l="1"/>
  <c r="J39" i="2"/>
  <c r="J59" i="2"/>
  <c r="AN55" i="1"/>
  <c r="AT54" i="1"/>
  <c r="AN54" i="1"/>
</calcChain>
</file>

<file path=xl/sharedStrings.xml><?xml version="1.0" encoding="utf-8"?>
<sst xmlns="http://schemas.openxmlformats.org/spreadsheetml/2006/main" count="4867" uniqueCount="770">
  <si>
    <t>Export Komplet</t>
  </si>
  <si>
    <t>VZ</t>
  </si>
  <si>
    <t>2.0</t>
  </si>
  <si>
    <t>ZAMOK</t>
  </si>
  <si>
    <t>False</t>
  </si>
  <si>
    <t>{7eed3889-6574-4a64-a4aa-213c0106c003}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</si>
  <si>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</si>
  <si>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</si>
  <si>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</si>
  <si>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</si>
  <si>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</si>
  <si>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</si>
  <si>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</si>
  <si>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</si>
  <si>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A3_23-32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</si>
  <si>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</si>
  <si>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</si>
  <si>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AČOV Tábor, oprava stavebních objektů</t>
  </si>
  <si>
    <t>KSO:</t>
  </si>
  <si>
    <t>814 1</t>
  </si>
  <si>
    <t>CC-CZ:</t>
  </si>
  <si>
    <t>2304</t>
  </si>
  <si>
    <t>Místo:</t>
  </si>
  <si>
    <t>p.p.č. 523/20 k.ú. Tábor</t>
  </si>
  <si>
    <t>Datum:</t>
  </si>
  <si>
    <t>4. 12. 2023</t>
  </si>
  <si>
    <t>Zadavatel:</t>
  </si>
  <si>
    <t>IČ:</t>
  </si>
  <si>
    <t>26069539</t>
  </si>
  <si>
    <t>Vodárenská společnost Táborsko s.r.o.</t>
  </si>
  <si>
    <t>DIČ:</t>
  </si>
  <si>
    <t>CZ26069539</t>
  </si>
  <si>
    <t>Účastník:</t>
  </si>
  <si>
    <t>Vyplň údaj</t>
  </si>
  <si>
    <t>Projektant:</t>
  </si>
  <si>
    <t>26046920</t>
  </si>
  <si>
    <t>A 3 PROJEKT, s.r.o.</t>
  </si>
  <si>
    <t>CZ26046920</t>
  </si>
  <si>
    <t>True</t>
  </si>
  <si>
    <t>Zpracovatel:</t>
  </si>
  <si>
    <t/>
  </si>
  <si>
    <t>Zbyněk Dubský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</si>
  <si>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</si>
  <si>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</si>
  <si>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</si>
  <si>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</si>
  <si>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</si>
  <si>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</si>
  <si>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</si>
  <si>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</si>
  <si>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</si>
  <si>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</si>
  <si>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</si>
  <si>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</si>
  <si>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</si>
  <si>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</si>
  <si>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</si>
  <si>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</si>
  <si>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</si>
  <si>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</si>
  <si>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</si>
  <si>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</si>
  <si>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</si>
  <si>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</si>
  <si>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</si>
  <si>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</si>
  <si>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</si>
  <si>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</si>
  <si>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</si>
  <si>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</si>
  <si>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</si>
  <si>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</si>
  <si>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</si>
  <si>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</si>
  <si>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</si>
  <si>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</si>
  <si>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</si>
  <si>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</si>
  <si>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</si>
  <si>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</si>
  <si>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</si>
  <si>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</si>
  <si>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</si>
  <si>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SO04</t>
  </si>
  <si>
    <t>DEŠŤOVÁ ZDRŽ</t>
  </si>
  <si>
    <t>STA</t>
  </si>
  <si>
    <t>1</t>
  </si>
  <si>
    <t>{1ce4e72d-9aa9-48ce-9591-334de7732c3d}</t>
  </si>
  <si>
    <t>2</t>
  </si>
  <si>
    <t>KRYCÍ LIST SOUPISU PRACÍ</t>
  </si>
  <si>
    <t>Objekt:</t>
  </si>
  <si>
    <t>SO04 - DEŠŤOVÁ ZDRŽ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</si>
  <si>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</si>
  <si>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</si>
  <si>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</si>
  <si>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</si>
  <si>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</si>
  <si>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</si>
  <si>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</si>
  <si>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</si>
  <si>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</si>
  <si>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</si>
  <si>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</si>
  <si>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</si>
  <si>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</si>
  <si>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</si>
  <si>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</si>
  <si>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</si>
  <si>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</si>
  <si>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</si>
  <si>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</si>
  <si>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</si>
  <si>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</si>
  <si>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</si>
  <si>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</si>
  <si>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</si>
  <si>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</si>
  <si>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</si>
  <si>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</si>
  <si>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</si>
  <si>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</si>
  <si>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</si>
  <si>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</si>
  <si>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</si>
  <si>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</si>
  <si>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</si>
  <si>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</si>
  <si>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</si>
  <si>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</si>
  <si>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113107123</t>
  </si>
  <si>
    <t>Odstranění podkladu z kameniva drceného tl přes 200 do 300 mm ručně</t>
  </si>
  <si>
    <t>m2</t>
  </si>
  <si>
    <t>CS ÚRS 2023 02</t>
  </si>
  <si>
    <t>4</t>
  </si>
  <si>
    <t>1341001232</t>
  </si>
  <si>
    <t>PP</t>
  </si>
  <si>
    <t>Odstranění podkladů nebo krytů ručně s přemístěním hmot na skládku na vzdálenost do 3 m nebo s naložením na dopravní prostředek z kameniva hrubého drceného, o tl. vrstvy přes 200 do 300 mm</t>
  </si>
  <si>
    <t>Online PSC</t>
  </si>
  <si>
    <t>https://podminky.urs.cz/item/CS_URS_2023_02/113107123</t>
  </si>
  <si>
    <t>VV</t>
  </si>
  <si>
    <t>(5,36+2,63) "J okapový chodníček"</t>
  </si>
  <si>
    <t>132212132</t>
  </si>
  <si>
    <t>Hloubení nezapažených rýh šířky do 800 mm v nesoudržných horninách třídy těžitelnosti I skupiny 3 ručně</t>
  </si>
  <si>
    <t>m3</t>
  </si>
  <si>
    <t>-1013093364</t>
  </si>
  <si>
    <t>Hloubení nezapažených rýh šířky do 800 mm ručně s urovnáním dna do předepsaného profilu a spádu v hornině třídy těžitelnosti I skupiny 3 nesoudržných</t>
  </si>
  <si>
    <t>https://podminky.urs.cz/item/CS_URS_2023_02/132212132</t>
  </si>
  <si>
    <t>(5,36+2,63)*0,25 "J okapový chodníček"</t>
  </si>
  <si>
    <t>3</t>
  </si>
  <si>
    <t>162751117</t>
  </si>
  <si>
    <t>Vodorovné přemístění přes 9 000 do 10000 m výkopku/sypaniny z horniny třídy těžitelnosti I skupiny 1 až 3</t>
  </si>
  <si>
    <t>-486573941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</si>
  <si>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</si>
  <si>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https://podminky.urs.cz/item/CS_URS_2023_02/162751117</t>
  </si>
  <si>
    <t>(5,36+2,63)*0,15 "J okapový chodníček"</t>
  </si>
  <si>
    <t>162751119</t>
  </si>
  <si>
    <t>Příplatek k vodorovnému přemístění výkopku/sypaniny z horniny třídy těžitelnosti I skupiny 1 až 3 ZKD 1000 m přes 10000 m</t>
  </si>
  <si>
    <t>813567308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</si>
  <si>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</si>
  <si>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https://podminky.urs.cz/item/CS_URS_2023_02/162751119</t>
  </si>
  <si>
    <t>5</t>
  </si>
  <si>
    <t>171201221</t>
  </si>
  <si>
    <t>Poplatek za uložení na skládce (skládkovné) zeminy a kamení kód odpadu 17 05 04</t>
  </si>
  <si>
    <t>t</t>
  </si>
  <si>
    <t>-1240493434</t>
  </si>
  <si>
    <t>Poplatek za uložení stavebního odpadu na skládce (skládkovné) zeminy a kamení zatříděného do Katalogu odpadů pod kódem 17 05 04</t>
  </si>
  <si>
    <t>https://podminky.urs.cz/item/CS_URS_2023_02/171201221</t>
  </si>
  <si>
    <t>1,199*1,8 'Přepočtené koeficientem množství</t>
  </si>
  <si>
    <t>Zakládání</t>
  </si>
  <si>
    <t>6</t>
  </si>
  <si>
    <t>274313911</t>
  </si>
  <si>
    <t>Základové pásy z betonu tř. C 30/37</t>
  </si>
  <si>
    <t>803074662</t>
  </si>
  <si>
    <t>Základy z betonu prostého pasy betonu kamenem neprokládaného tř. C 30/37</t>
  </si>
  <si>
    <t>https://podminky.urs.cz/item/CS_URS_2023_02/274313911</t>
  </si>
  <si>
    <t>1,199*1,15 'Přepočtené koeficientem množství</t>
  </si>
  <si>
    <t>7</t>
  </si>
  <si>
    <t>274362021</t>
  </si>
  <si>
    <t>Výztuž základových pasů svařovanými sítěmi Kari</t>
  </si>
  <si>
    <t>-37579774</t>
  </si>
  <si>
    <t>Výztuž základů pasů ze svařovaných sítí z drátů typu KARI</t>
  </si>
  <si>
    <t>https://podminky.urs.cz/item/CS_URS_2023_02/274362021</t>
  </si>
  <si>
    <t>(5,36+2,63)*2*7,99/1000 "J okapový chodníček KARI KY81"</t>
  </si>
  <si>
    <t>0,128*1,15 'Přepočtené koeficientem množství</t>
  </si>
  <si>
    <t>Komunikace pozemní</t>
  </si>
  <si>
    <t>8</t>
  </si>
  <si>
    <t>564731101</t>
  </si>
  <si>
    <t>Podklad z kameniva hrubého drceného vel. 32-63 mm plochy do 100 m2 tl 100 mm</t>
  </si>
  <si>
    <t>-1890966306</t>
  </si>
  <si>
    <t>Podklad nebo kryt z kameniva hrubého drceného vel. 32-63 mm s rozprostřením a zhutněním plochy jednotlivě do 100 m2, po zhutnění tl. 100 mm</t>
  </si>
  <si>
    <t>https://podminky.urs.cz/item/CS_URS_2023_02/564731101</t>
  </si>
  <si>
    <t>9</t>
  </si>
  <si>
    <t>564750101</t>
  </si>
  <si>
    <t>Podklad z kameniva hrubého drceného vel. 16-32 mm plochy do 100 m2 tl 150 mm</t>
  </si>
  <si>
    <t>1666423850</t>
  </si>
  <si>
    <t>Podklad nebo kryt z kameniva hrubého drceného vel. 16-32 mm s rozprostřením a zhutněním plochy jednotlivě do 100 m2, po zhutnění tl. 150 mm</t>
  </si>
  <si>
    <t>https://podminky.urs.cz/item/CS_URS_2023_02/564750101</t>
  </si>
  <si>
    <t>10</t>
  </si>
  <si>
    <t>564761101</t>
  </si>
  <si>
    <t>Podklad z kameniva hrubého drceného vel. 32-63 mm plochy do 100 m2 tl 200 mm</t>
  </si>
  <si>
    <t>-876219490</t>
  </si>
  <si>
    <t>Podklad nebo kryt z kameniva hrubého drceného vel. 32-63 mm s rozprostřením a zhutněním plochy jednotlivě do 100 m2, po zhutnění tl. 200 mm</t>
  </si>
  <si>
    <t>https://podminky.urs.cz/item/CS_URS_2023_02/564761101</t>
  </si>
  <si>
    <t>Ostatní konstrukce a práce, bourání</t>
  </si>
  <si>
    <t>11</t>
  </si>
  <si>
    <t>916231213</t>
  </si>
  <si>
    <t>Osazení chodníkového obrubníku betonového stojatého s boční opěrou do lože z betonu prostého</t>
  </si>
  <si>
    <t>m</t>
  </si>
  <si>
    <t>294360746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</si>
  <si>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</si>
  <si>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https://podminky.urs.cz/item/CS_URS_2023_02/916231213</t>
  </si>
  <si>
    <t>9,29+3,68 "okapový chodník"</t>
  </si>
  <si>
    <t>M</t>
  </si>
  <si>
    <t>59217017</t>
  </si>
  <si>
    <t>obrubník betonový chodníkový 1000x100x250mm</t>
  </si>
  <si>
    <t>176119953</t>
  </si>
  <si>
    <t>15 "okapový chodník"</t>
  </si>
  <si>
    <t>13</t>
  </si>
  <si>
    <t>919726123</t>
  </si>
  <si>
    <t>Geotextilie pro ochranu, separaci a filtraci netkaná měrná hm přes 300 do 500 g/m2</t>
  </si>
  <si>
    <t>-1299883336</t>
  </si>
  <si>
    <t>Geotextilie netkaná pro ochranu, separaci nebo filtraci měrná hmotnost přes 300 do 500 g/m2</t>
  </si>
  <si>
    <t>https://podminky.urs.cz/item/CS_URS_2023_02/919726123</t>
  </si>
  <si>
    <t>7,99*1,15 'Přepočtené koeficientem množství</t>
  </si>
  <si>
    <t>14</t>
  </si>
  <si>
    <t>941111111</t>
  </si>
  <si>
    <t>Montáž lešení řadového trubkového lehkého s podlahami zatížení do 200 kg/m2 š od 0,6 do 0,9 m v do 10 m</t>
  </si>
  <si>
    <t>104172975</t>
  </si>
  <si>
    <t>Lešení řadové trubkové lehké pracovní s podlahami s provozním zatížením tř. 3 do 200 kg/m2 šířky tř. W06 od 0,6 do 0,9 m výšky do 10 m montáž</t>
  </si>
  <si>
    <t>https://podminky.urs.cz/item/CS_URS_2023_02/941111111</t>
  </si>
  <si>
    <t>74,72*3 "nádrž"</t>
  </si>
  <si>
    <t>15</t>
  </si>
  <si>
    <t>941111211</t>
  </si>
  <si>
    <t>Příplatek k lešení řadovému trubkovému lehkému s podlahami do 200 kg/m2 š od 0,6 do 0,9 m v do 10 m za každý den použití</t>
  </si>
  <si>
    <t>-677028093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</si>
  <si>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</si>
  <si>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https://podminky.urs.cz/item/CS_URS_2023_02/941111211</t>
  </si>
  <si>
    <t>224,16*60 'Přepočtené koeficientem množství</t>
  </si>
  <si>
    <t>16</t>
  </si>
  <si>
    <t>941111311</t>
  </si>
  <si>
    <t>Odborná prohlídka lešení řadového trubkového lehkého s podlahami zatížení do 200 kg/m2 š od 0,6 do 1,5 m v do 25 m pl do 500 m2 nezakrytého</t>
  </si>
  <si>
    <t>kus</t>
  </si>
  <si>
    <t>-868055067</t>
  </si>
  <si>
    <t>Odborná prohlídka lešení řadového trubkového lehkého pracovního s podlahami s provozním zatížením tř. 3 do 200 kg/m2 šířky tř. W06 až W12 od 0,6 m do 1,5 m výšky do 25 m, celkové plochy do 500 m2 nezakrytého</t>
  </si>
  <si>
    <t>https://podminky.urs.cz/item/CS_URS_2023_02/941111311</t>
  </si>
  <si>
    <t>17</t>
  </si>
  <si>
    <t>941111811</t>
  </si>
  <si>
    <t>Demontáž lešení řadového trubkového lehkého s podlahami zatížení do 200 kg/m2 š od 0,6 do 0,9 m v do 10 m</t>
  </si>
  <si>
    <t>-638003817</t>
  </si>
  <si>
    <t>Lešení řadové trubkové lehké pracovní s podlahami s provozním zatížením tř. 3 do 200 kg/m2 šířky tř. W06 od 0,6 do 0,9 m výšky do 10 m demontáž</t>
  </si>
  <si>
    <t>https://podminky.urs.cz/item/CS_URS_2023_02/941111811</t>
  </si>
  <si>
    <t>18</t>
  </si>
  <si>
    <t>952903112</t>
  </si>
  <si>
    <t>Vyčištění objektů ČOV, nádrží, žlabů a kanálů při v do 3,5 m</t>
  </si>
  <si>
    <t>-273140150</t>
  </si>
  <si>
    <t>Vyčištění objektů čistíren odpadních vod, nádrží, žlabů nebo kanálů světlé výšky prostoru do 3,5 m</t>
  </si>
  <si>
    <t>https://podminky.urs.cz/item/CS_URS_2023_02/952903112</t>
  </si>
  <si>
    <t>362,04</t>
  </si>
  <si>
    <t>19</t>
  </si>
  <si>
    <t>961044111</t>
  </si>
  <si>
    <t>Bourání základů z betonu prostého</t>
  </si>
  <si>
    <t>1363236610</t>
  </si>
  <si>
    <t>Bourání základů z betonu prostého</t>
  </si>
  <si>
    <t>https://podminky.urs.cz/item/CS_URS_2023_02/961044111</t>
  </si>
  <si>
    <t>20</t>
  </si>
  <si>
    <t>985112112</t>
  </si>
  <si>
    <t>Odsekání degradovaného betonu stěn tl přes 10 do 30 mm</t>
  </si>
  <si>
    <t>-915920000</t>
  </si>
  <si>
    <t>Odsekání degradovaného betonu stěn, tloušťky přes 10 do 30 mm</t>
  </si>
  <si>
    <t>https://podminky.urs.cz/item/CS_URS_2023_02/985112112</t>
  </si>
  <si>
    <t>"stěny"</t>
  </si>
  <si>
    <t>(8,655*0,82)+(13,35*0,13)+(3,17*0,44)+(2,87*0,44)+(3,17*0,44) "Z stěny obvod"</t>
  </si>
  <si>
    <t>(1,39*0,82)+(1,39*0,15)+(2,47*0,15)+(7,315*0,15)+(2,89*0,15)+(1,47*0,15)+(0,6*0,15)+(2,49*0,32) "J stěny obvod"</t>
  </si>
  <si>
    <t>12,91+1,55+(3,8*0,8)+(2,18*0,8) "V stěny obvod"</t>
  </si>
  <si>
    <t>7,03 "S stěny obvod"</t>
  </si>
  <si>
    <t>(11,95*4,15)+(13,88)*2+(20,3*3,665)*2+(14,71*3,665) "stěny nádrž"</t>
  </si>
  <si>
    <t>(1,46*2+2,2*2)*4,225 "J šachta stěny"</t>
  </si>
  <si>
    <t>(1,2*4+3,2*2)*2,065 "V šachta"</t>
  </si>
  <si>
    <t>(1,01*4*1,5)*2 "šachty pod poklopem"</t>
  </si>
  <si>
    <t>389,755*0,1 'Přepočtené koeficientem množství</t>
  </si>
  <si>
    <t>985112113</t>
  </si>
  <si>
    <t>Odsekání degradovaného betonu stěn tl přes 30 do 50 mm</t>
  </si>
  <si>
    <t>982024956</t>
  </si>
  <si>
    <t>Odsekání degradovaného betonu stěn, tloušťky přes 30 do 50 mm</t>
  </si>
  <si>
    <t>https://podminky.urs.cz/item/CS_URS_2023_02/985112113</t>
  </si>
  <si>
    <t>22</t>
  </si>
  <si>
    <t>985112132</t>
  </si>
  <si>
    <t>Odsekání degradovaného betonu rubu kleneb a podlah tl přes 10 do 30 mm</t>
  </si>
  <si>
    <t>1729240484</t>
  </si>
  <si>
    <t>Odsekání degradovaného betonu rubu kleneb a podlah, tloušťky přes 10 do 30 mm</t>
  </si>
  <si>
    <t>https://podminky.urs.cz/item/CS_URS_2023_02/985112132</t>
  </si>
  <si>
    <t>"podlaha"</t>
  </si>
  <si>
    <t>286,47 "nádrž dno"</t>
  </si>
  <si>
    <t>(339,29-286,47-2,2*1,46) "koruna nádrže"</t>
  </si>
  <si>
    <t>(2,2*1,46) "J šachta dno"</t>
  </si>
  <si>
    <t>(3,17*2,87) "Z stupínek"</t>
  </si>
  <si>
    <t>(2,18*3,8)-(3,2*1,2) "V šachta koruna"</t>
  </si>
  <si>
    <t>(3,2*1,2) "V šachta dno"</t>
  </si>
  <si>
    <t>-(1,01*1,01)*2 "J šachty poklop"</t>
  </si>
  <si>
    <t>354,632*0,1 'Přepočtené koeficientem množství</t>
  </si>
  <si>
    <t>23</t>
  </si>
  <si>
    <t>985112133</t>
  </si>
  <si>
    <t>Odsekání degradovaného betonu rubu kleneb a podlah tl přes 30 do 50 mm</t>
  </si>
  <si>
    <t>-2026119141</t>
  </si>
  <si>
    <t>Odsekání degradovaného betonu rubu kleneb a podlah, tloušťky přes 30 do 50 mm</t>
  </si>
  <si>
    <t>https://podminky.urs.cz/item/CS_URS_2023_02/985112133</t>
  </si>
  <si>
    <t>24</t>
  </si>
  <si>
    <t>985131111</t>
  </si>
  <si>
    <t>Očištění ploch stěn, rubu kleneb a podlah tlakovou vodou</t>
  </si>
  <si>
    <t>-997681967</t>
  </si>
  <si>
    <t>https://podminky.urs.cz/item/CS_URS_2023_02/985131111</t>
  </si>
  <si>
    <t>25</t>
  </si>
  <si>
    <t>985131211</t>
  </si>
  <si>
    <t>Očištění ploch stěn, rubu kleneb a podlah sušeným křemičitým pískem</t>
  </si>
  <si>
    <t>-321792236</t>
  </si>
  <si>
    <t>Očištění ploch stěn, rubu kleneb a podlah tryskání pískem sušeným</t>
  </si>
  <si>
    <t>https://podminky.urs.cz/item/CS_URS_2023_02/985131211</t>
  </si>
  <si>
    <t>744,387*0,5 'Přepočtené koeficientem množství</t>
  </si>
  <si>
    <t>26</t>
  </si>
  <si>
    <t>9851313.1Z</t>
  </si>
  <si>
    <t>Ruční broušení diamantovými kotouči s odsáváním ploch stěn, rubu kleneb a podlah</t>
  </si>
  <si>
    <t>-51366270</t>
  </si>
  <si>
    <t>27</t>
  </si>
  <si>
    <t>985131411</t>
  </si>
  <si>
    <t>Vysušení ploch stěn, rubu kleneb a podlah stlačeným vzduchem</t>
  </si>
  <si>
    <t>-1665256889</t>
  </si>
  <si>
    <t>Očištění ploch stěn, rubu kleneb a podlah vysušení stlačeným vzduchem</t>
  </si>
  <si>
    <t>https://podminky.urs.cz/item/CS_URS_2023_02/985131411</t>
  </si>
  <si>
    <t>28</t>
  </si>
  <si>
    <t>985141111</t>
  </si>
  <si>
    <t>Vyčištění trhlin a dutin ve zdivu š do 30 mm hl do 150 mm</t>
  </si>
  <si>
    <t>-1949369712</t>
  </si>
  <si>
    <t>Vyčištění trhlin nebo dutin ve zdivu šířky do 30 mm, hloubky do 150 mm</t>
  </si>
  <si>
    <t>https://podminky.urs.cz/item/CS_URS_2023_02/985141111</t>
  </si>
  <si>
    <t>100 "trhliny v betonových kcí"</t>
  </si>
  <si>
    <t>29</t>
  </si>
  <si>
    <t>985142111.1Z</t>
  </si>
  <si>
    <t xml:space="preserve">Vysekání spojovací hmoty ze spár zdiva hl do 40 mm </t>
  </si>
  <si>
    <t>158181826</t>
  </si>
  <si>
    <t>Vysekání spojovací hmoty ze spár zdiva včetně vyčištění hloubky spáry do 40 mm</t>
  </si>
  <si>
    <t>P</t>
  </si>
  <si>
    <t>Poznámka k položce:_x000D_
PŘEPOČET Z M2 NA M BĚŽNÉ V POMĚRU 6 M BĚŽNÝCH NA 1 M2; CENA 1 M BĚŽNÉHO SPÁRY = 1/6 1 M2</t>
  </si>
  <si>
    <t>30</t>
  </si>
  <si>
    <t>985311111</t>
  </si>
  <si>
    <t>Reprofilace stěn cementovou sanační maltou tl do 10 mm</t>
  </si>
  <si>
    <t>108873133</t>
  </si>
  <si>
    <t>Reprofilace betonu sanačními maltami na cementové bázi ručně stěn, tloušťky do 10 mm</t>
  </si>
  <si>
    <t>https://podminky.urs.cz/item/CS_URS_2023_02/985311111</t>
  </si>
  <si>
    <t>Poznámka k položce:_x000D_
RYCHLETVRDNOUCÍ VLÁKNY VYZTUŽENÁ TIXOTROPNÍ MALTA SE STATICKOU FUNKCÍ TŘÍDY R4 S OMEZENÝM SMRŠŤOVÁNÍM PRO OPRAVY A VYHLAZOVÁNÍ BETONOVÝCH POVRCHŮ, PRO APLIKACE V TLOUŠŤKÁCH OD 3 MM DO 40 MM V JEDNOM PRACOVNÍM KROKU VZOROVÝ MATERIÁL PLANITOP RASA &amp; RIPARA R4.</t>
  </si>
  <si>
    <t>31</t>
  </si>
  <si>
    <t>985311311</t>
  </si>
  <si>
    <t>Reprofilace rubu kleneb a podlah cementovou sanační maltou tl 10 mm</t>
  </si>
  <si>
    <t>-761723953</t>
  </si>
  <si>
    <t>Reprofilace betonu sanačními maltami na cementové bázi ručně rubu kleneb a podlah, tloušťky do 10 mm</t>
  </si>
  <si>
    <t>https://podminky.urs.cz/item/CS_URS_2023_02/985311311</t>
  </si>
  <si>
    <t>32</t>
  </si>
  <si>
    <t>985321111</t>
  </si>
  <si>
    <t>Ochranný nátěr výztuže na cementové bázi stěn, líce kleneb a podhledů 1 vrstva tl 1 mm</t>
  </si>
  <si>
    <t>1298487702</t>
  </si>
  <si>
    <t>Ochranný nátěr betonářské výztuže 1 vrstva tloušťky 1 mm na cementové bázi stěn, líce kleneb a podhledů</t>
  </si>
  <si>
    <t>https://podminky.urs.cz/item/CS_URS_2023_02/985321111</t>
  </si>
  <si>
    <t>Poznámka k položce:_x000D_
JEDNOSLOŽKOVÁ ANTIKOROZNÍ CEMENTOVÁ MALTA NA OCHRANU OCELOVÉ VÝZTUŽE_x000D_
VZOROVÝ MATERIÁL MAPEFER 1K.</t>
  </si>
  <si>
    <t>33</t>
  </si>
  <si>
    <t>985321112</t>
  </si>
  <si>
    <t>Ochranný nátěr výztuže na cementové bázi rubu kleneb a podlah 1 vrstva tl 1 mm</t>
  </si>
  <si>
    <t>410062</t>
  </si>
  <si>
    <t>Ochranný nátěr betonářské výztuže 1 vrstva tloušťky 1 mm na cementové bázi rubu kleneb a podlah</t>
  </si>
  <si>
    <t>https://podminky.urs.cz/item/CS_URS_2023_02/985321112</t>
  </si>
  <si>
    <t>34</t>
  </si>
  <si>
    <t>985441312</t>
  </si>
  <si>
    <t>Přídavná šroubovitá nerezová výztuž 1 táhlo D 6 mm v drážce v ŽB kci</t>
  </si>
  <si>
    <t>-1115815729</t>
  </si>
  <si>
    <t>Přídavná šroubovitá nerezová výztuž pro sanaci trhlin v drážce včetně vyfrézování a zalití kotevní maltou v železobetonových konstrukcích 1 táhlo průměru 6 mm</t>
  </si>
  <si>
    <t>https://podminky.urs.cz/item/CS_URS_2023_02/985441312</t>
  </si>
  <si>
    <t>50</t>
  </si>
  <si>
    <t>35</t>
  </si>
  <si>
    <t>985521111</t>
  </si>
  <si>
    <t>Stříkaný beton stěn z mokré směsi pevnosti min. 45 MPa tl do 30 mm</t>
  </si>
  <si>
    <t>1335365831</t>
  </si>
  <si>
    <t>Stříkaný beton z mokré směsi pevnosti v tlaku min. 45 MPa stěn, jedné vrstvy tloušťky do 30 mm</t>
  </si>
  <si>
    <t>https://podminky.urs.cz/item/CS_URS_2023_02/985521111</t>
  </si>
  <si>
    <t>Poznámka k položce:_x000D_
TIXOTROPNÍ VLÁKNY VYZTUŽENÁ MALTA ODOLNÁ PROTI SÍRANŮM NA SANACI BETONOVÝCH KONSTRUKCÍ._x000D_
VZOROVÝ MATERIÁL MAPEGROUT T60.</t>
  </si>
  <si>
    <t>(((8,655*0,82)+(13,35*0,13)+(3,17*0,44)+(2,87*0,44)+(3,17*0,44))/100)*20 "Z stěny obvod 20% plochy"</t>
  </si>
  <si>
    <t>(((1,39*0,82)+(1,39*0,15)+(2,47*0,15)+(7,315*0,15)+(2,89*0,15)+(1,47*0,15)+(0,6*0,15)+(2,49*0,32))/100)*20 "J stěny obvod 20% plochy"</t>
  </si>
  <si>
    <t>((12,91+1,55+(3,8*0,8)+(2,18*0,8))/100)*20 "V stěny obvod 20% plochy"</t>
  </si>
  <si>
    <t>(7,03/100)*20 "S stěny obvod 20% plochy"</t>
  </si>
  <si>
    <t>(((11,95*4,15)+(13,88)*2+(20,3*3,665)*2+(14,71*3,665))/100)*20 "stěny nádrž 20% plochy"</t>
  </si>
  <si>
    <t>((1,46*2+2,2*2)*4,225/100)*20 "J šachta stěny 20% plochy"</t>
  </si>
  <si>
    <t>((1,2*4+3,2*2)*2,065/100)*20 "V šachta 20% plochy"</t>
  </si>
  <si>
    <t>((1,01*4*1,5)*2/100)*20 "šachty pod poklopem 20% plochy"</t>
  </si>
  <si>
    <t>36</t>
  </si>
  <si>
    <t>985521119</t>
  </si>
  <si>
    <t>Příplatek ke stříkanému betonu stěn z mokré směsi pevnosti min. 45 MPa ZKD 10 mm</t>
  </si>
  <si>
    <t>-1254312508</t>
  </si>
  <si>
    <t>Stříkaný beton z mokré směsi pevnosti v tlaku min. 45 MPa stěn, jedné vrstvy tloušťky Příplatek k ceně za každých dalších i započatých 10 mm tloušťky</t>
  </si>
  <si>
    <t>https://podminky.urs.cz/item/CS_URS_2023_02/985521119</t>
  </si>
  <si>
    <t>(((8,655*0,82)+(13,35*0,13)+(3,17*0,44)+(2,87*0,44)+(3,17*0,44))/100)*10 "Z stěny obvod 10% plochy"</t>
  </si>
  <si>
    <t>(((1,39*0,82)+(1,39*0,15)+(2,47*0,15)+(7,315*0,15)+(2,89*0,15)+(1,47*0,15)+(0,6*0,15)+(2,49*0,32))/100)*10 "J stěny obvod 10% plochy"</t>
  </si>
  <si>
    <t>((12,91+1,55+(3,8*0,8)+(2,18*0,8))/100)*10 "V stěny obvod 10% plochy"</t>
  </si>
  <si>
    <t>(7,03/100)*10 "S stěny obvod 10% plochy"</t>
  </si>
  <si>
    <t>(((11,95*4,15)+(13,88)*2+(20,3*3,665)*2+(14,71*3,665))/100)*10 "stěny nádrž 10% plochy"</t>
  </si>
  <si>
    <t>((1,46*2+2,2*2)*4,225/100)*10 "J šachta stěny 10% plochy"</t>
  </si>
  <si>
    <t>((1,2*4+3,2*2)*2,065/100)*10 "V šachta 10% plochy"</t>
  </si>
  <si>
    <t>((1,01*4*1,5)*2/100)*10 "šachty pod poklopem 10% plochy"</t>
  </si>
  <si>
    <t>38,976*2 'Přepočtené koeficientem množství</t>
  </si>
  <si>
    <t>37</t>
  </si>
  <si>
    <t>985521311</t>
  </si>
  <si>
    <t>Stříkaný beton rubu kleneb a podlah z mokré směsi pevnosti min. 45 MPa tl do 30 mm</t>
  </si>
  <si>
    <t>-550235682</t>
  </si>
  <si>
    <t>Stříkaný beton z mokré směsi pevnosti v tlaku min. 45 MPa rubu kleneb a podlah, jedné vrstvy tloušťky do 30 mm</t>
  </si>
  <si>
    <t>https://podminky.urs.cz/item/CS_URS_2023_02/985521311</t>
  </si>
  <si>
    <t>((286,47)/100)*20 "nádrž dno 20% plochy"</t>
  </si>
  <si>
    <t>((339,29-286,47-2,2*1,46)/100)*20 "koruna nádrže 20% plochy"</t>
  </si>
  <si>
    <t>((2,2*1,46)/100)*20 "J šachta dno 20% plochy"</t>
  </si>
  <si>
    <t>((3,17*2,87)/100)*20 "Z stupínek 20% plochy"</t>
  </si>
  <si>
    <t>(((2,18*3,8)-(3,2*1,2))/100)*20 "V šachta koruna 20% plochy"</t>
  </si>
  <si>
    <t>((3,2*1,2)/100)*20 "V šachta dno 20% plochy"</t>
  </si>
  <si>
    <t>-((1,01*1,01)*2/100)*20 "J šachty poklop 20% plochy"</t>
  </si>
  <si>
    <t>38</t>
  </si>
  <si>
    <t>985521319</t>
  </si>
  <si>
    <t>Příplatek ke stříkanému betonu rubu kleneb a podlah z mokré směsi pevnosti min. 45 MPa ZKD 10 mm</t>
  </si>
  <si>
    <t>-1292234467</t>
  </si>
  <si>
    <t>Stříkaný beton z mokré směsi pevnosti v tlaku min. 45 MPa rubu kleneb a podlah, jedné vrstvy tloušťky Příplatek k ceně za každých dalších i započatých 10 mm tloušťky</t>
  </si>
  <si>
    <t>https://podminky.urs.cz/item/CS_URS_2023_02/985521319</t>
  </si>
  <si>
    <t>((286,47)/100)*10 "nádrž dno 10% plochy"</t>
  </si>
  <si>
    <t>((339,29-286,47-2,2*1,46)/100)*10 "koruna nádrže 10% plochy"</t>
  </si>
  <si>
    <t>((2,2*1,46)/100)*10 "J šachta dno 10% plochy"</t>
  </si>
  <si>
    <t>((3,17*2,87)/100)*10 "Z stupínek 10% plochy"</t>
  </si>
  <si>
    <t>(((2,18*3,8)-(3,2*1,2))/100)*10 "V šachta koruna 10% plochy"</t>
  </si>
  <si>
    <t>((3,2*1,2)/100)*10 "V šachta dno 10% plochy"</t>
  </si>
  <si>
    <t>-((1,01*1,01)*2/100)*10 "J šachty poklop 10% plochy"</t>
  </si>
  <si>
    <t>35,463*2 'Přepočtené koeficientem množství</t>
  </si>
  <si>
    <t>39</t>
  </si>
  <si>
    <t>993111111</t>
  </si>
  <si>
    <t>Dovoz a odvoz lešení řadového do 10 km včetně naložení a složení</t>
  </si>
  <si>
    <t>608439027</t>
  </si>
  <si>
    <t>Dovoz a odvoz lešení včetně naložení a složení řadového, na vzdálenost do 10 km</t>
  </si>
  <si>
    <t>https://podminky.urs.cz/item/CS_URS_2023_02/993111111</t>
  </si>
  <si>
    <t>997</t>
  </si>
  <si>
    <t>Přesun sutě</t>
  </si>
  <si>
    <t>40</t>
  </si>
  <si>
    <t>997013211</t>
  </si>
  <si>
    <t>Vnitrostaveništní doprava suti a vybouraných hmot pro budovy v do 6 m ručně</t>
  </si>
  <si>
    <t>497288414</t>
  </si>
  <si>
    <t>Vnitrostaveništní doprava suti a vybouraných hmot vodorovně do 50 m svisle ručně pro budovy a haly výšky do 6 m</t>
  </si>
  <si>
    <t>https://podminky.urs.cz/item/CS_URS_2023_02/997013211</t>
  </si>
  <si>
    <t>41</t>
  </si>
  <si>
    <t>997013501</t>
  </si>
  <si>
    <t>Odvoz suti a vybouraných hmot na skládku nebo meziskládku do 1 km se složením</t>
  </si>
  <si>
    <t>703734662</t>
  </si>
  <si>
    <t>Odvoz suti a vybouraných hmot na skládku nebo meziskládku se složením, na vzdálenost do 1 km</t>
  </si>
  <si>
    <t>https://podminky.urs.cz/item/CS_URS_2023_02/997013501</t>
  </si>
  <si>
    <t>42</t>
  </si>
  <si>
    <t>997013509</t>
  </si>
  <si>
    <t>Příplatek k odvozu suti a vybouraných hmot na skládku ZKD 1 km přes 1 km</t>
  </si>
  <si>
    <t>-388644948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</si>
  <si>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</si>
  <si>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</si>
  <si>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43</t>
  </si>
  <si>
    <t>997013841</t>
  </si>
  <si>
    <t>Poplatek za uložení na skládce (skládkovné) odpadu po otryskávání bez obsahu nebezpečných látek kód odpadu 12 01 17</t>
  </si>
  <si>
    <t>351514679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</si>
  <si>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</si>
  <si>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https://podminky.urs.cz/item/CS_URS_2023_02/997013841</t>
  </si>
  <si>
    <t>998</t>
  </si>
  <si>
    <t>Přesun hmot</t>
  </si>
  <si>
    <t>44</t>
  </si>
  <si>
    <t>998018002</t>
  </si>
  <si>
    <t>Přesun hmot ruční pro budovy v přes 6 do 12 m</t>
  </si>
  <si>
    <t>1028793306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</si>
  <si>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</si>
  <si>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https://podminky.urs.cz/item/CS_URS_2023_02/998018002</t>
  </si>
  <si>
    <t>PSV</t>
  </si>
  <si>
    <t>Práce a dodávky PSV</t>
  </si>
  <si>
    <t>711</t>
  </si>
  <si>
    <t>Izolace proti vodě, vlhkosti a plynům</t>
  </si>
  <si>
    <t>45</t>
  </si>
  <si>
    <t>711191201</t>
  </si>
  <si>
    <t>Provedení izolace proti zemní vlhkosti hydroizolační stěrkou vodorovné na betonu, 2 vrstvy</t>
  </si>
  <si>
    <t>533173517</t>
  </si>
  <si>
    <t>Provedení izolace proti zemní vlhkosti hydroizolační stěrkou na ploše vodorovné V dvouvrstvá na betonu</t>
  </si>
  <si>
    <t>https://podminky.urs.cz/item/CS_URS_2023_02/711191201</t>
  </si>
  <si>
    <t>46</t>
  </si>
  <si>
    <t>2360103560.3Z</t>
  </si>
  <si>
    <t>Stěrka hydroizolační - dvousložková</t>
  </si>
  <si>
    <t>kg</t>
  </si>
  <si>
    <t>-1015852520</t>
  </si>
  <si>
    <t>Poznámka k položce:_x000D_
DVOUSLOŽKOVÁ CEMENTOVÁ MALTA K HYDROIZOLACI PODZEMNÍCH KONSTRUKCÍ A BETONOVÝCH KONSTRUKCÍ OBECNĚ  _x000D_
VZOROVÝ VÝROBEK PLANISEAL 288 - 2 x 2 mm, spotřeba 2 Kg / m2 / 1 mm</t>
  </si>
  <si>
    <t>69,1*4 'Přepočtené koeficientem množství</t>
  </si>
  <si>
    <t>47</t>
  </si>
  <si>
    <t>711192101</t>
  </si>
  <si>
    <t>Provedení izolace proti zemní vlhkosti hydroizolační stěrkou svislé na betonu, 1 vrstva</t>
  </si>
  <si>
    <t>1080781499</t>
  </si>
  <si>
    <t>Provedení izolace proti zemní vlhkosti hydroizolační stěrkou na ploše svislé S jednovrstvá na betonu</t>
  </si>
  <si>
    <t>https://podminky.urs.cz/item/CS_URS_2023_02/711192101</t>
  </si>
  <si>
    <t>(24,03*2+11,95*2)*1,3 "stěny nádrž vnitřní"</t>
  </si>
  <si>
    <t>48</t>
  </si>
  <si>
    <t>2360103560.1Z</t>
  </si>
  <si>
    <t>Stěrka hydroizolační</t>
  </si>
  <si>
    <t>-1799709820</t>
  </si>
  <si>
    <t>Poznámka k položce:_x000D_
OSMOTICKÁ CEMENTOVÁ MALTA, PRO HYDROIZOLACI ZDIVA A BETONOVÝCH KONSTRUKCÍ, VHODNÁ PRO STYK S PITNOU VODOU, DÁLE PRO OPRAVY PODZEMNÍHO ZDIVA VYSTAVENÉHO PRŮSAKU VODY S NEGATIVNÍM TLAKEM VODY DO 1 atm., DÁLE HYDROIZOLACE ZDĚNÝCH A BETONOVÝCH NÁDRŽÍ NA ODPADNÍ VODU_x000D_
VZOROVÝ VÝROBEK PLANISEAL 88 - 3 mm, spotřeba 1,5 Kg/1 mm</t>
  </si>
  <si>
    <t>203,239*4,5 'Přepočtené koeficientem množství</t>
  </si>
  <si>
    <t>49</t>
  </si>
  <si>
    <t>998711102</t>
  </si>
  <si>
    <t>Přesun hmot tonážní pro izolace proti vodě, vlhkosti a plynům v objektech v přes 6 do 12 m</t>
  </si>
  <si>
    <t>1244096977</t>
  </si>
  <si>
    <t>Přesun hmot pro izolace proti vodě, vlhkosti a plynům stanovený z hmotnosti přesunovaného materiálu vodorovná dopravní vzdálenost do 50 m v objektech výšky přes 6 do 12 m</t>
  </si>
  <si>
    <t>https://podminky.urs.cz/item/CS_URS_2023_02/998711102</t>
  </si>
  <si>
    <t>783</t>
  </si>
  <si>
    <t>Dokončovací práce - nátěry</t>
  </si>
  <si>
    <t>783301303</t>
  </si>
  <si>
    <t>Bezoplachové odrezivění zámečnických konstrukcí</t>
  </si>
  <si>
    <t>-1762603831</t>
  </si>
  <si>
    <t>Příprava podkladu zámečnických konstrukcí před provedením nátěru odrezivění odrezovačem bezoplachovým</t>
  </si>
  <si>
    <t>https://podminky.urs.cz/item/CS_URS_2023_02/783301303</t>
  </si>
  <si>
    <t>(0,709*2,69)*6 "I200 dl. 2690 mm, 2 kusy - kabelový nosič kolejového jeřábu"</t>
  </si>
  <si>
    <t>((1,01*1,01)*2)*2 "poklop pozice 01"</t>
  </si>
  <si>
    <t>((1,63*12,8)*2+(12,8*0,15*2)*2+(2*PI*0,04*0,04+2*PI*0,04*12,8)*1+((0,04*4)*(12,8*2+1,1*10))*2+(2,5*0,9)*2+(1,5)*2)*1*1,1 "jeřáb 1 kus"</t>
  </si>
  <si>
    <t>((2*PI*0,06*0,06+2*PI*0,06*2,5)*2+(0,372*1,6)*13+(2*PI*0,06*0,06+2*PI*0,06*1)*4+(0,1*4*0,6)*4)*1*1,1 "jeřáb 2 kus"</t>
  </si>
  <si>
    <t>(0,5*0,1)*(26+26) "kotevní patka pod kolejnicí"</t>
  </si>
  <si>
    <t>(2*PI*0,025*0,025+2*PI*0,025*8,52)+(2*PI*0,0125*0,0125+2*PI*0,0125*8,52)+(2*PI*0,025*0,025+2*PI*0,025*1,15)*6 "J šachta zábradlí"</t>
  </si>
  <si>
    <t>(2*PI*0,025*0,025+2*PI*0,025*4,8)*2+(2*PI*0,01*0,01+2*PI*0,01*0,6)*20 "J šachta žebřík"</t>
  </si>
  <si>
    <t>(2*PI*0,025*0,025+2*PI*0,025*13)+(2*PI*0,0125*0,0125+2*PI*0,0125*13)+(2*PI*0,025*0,025+2*PI*0,025*1,15)*9 "J zábradlí"</t>
  </si>
  <si>
    <t>(2*PI*0,025*0,025+2*PI*0,025*15,66)+(2*PI*0,0125*0,0125+2*PI*0,0125*15,66)+(2*PI*0,025*0,025+2*PI*0,025*1,15)*12 "S zábradlí"</t>
  </si>
  <si>
    <t>(2*PI*0,025*0,025+2*PI*0,025*11,2)+(2*PI*0,0125*0,0125+2*PI*0,0125*11,2)+(2*PI*0,025*0,025+2*PI*0,025*1,15)*8 "V zábradlí šachta"</t>
  </si>
  <si>
    <t>51</t>
  </si>
  <si>
    <t>783301313</t>
  </si>
  <si>
    <t>Odmaštění zámečnických konstrukcí ředidlovým odmašťovačem</t>
  </si>
  <si>
    <t>-762092188</t>
  </si>
  <si>
    <t>Příprava podkladu zámečnických konstrukcí před provedením nátěru odmaštění odmašťovačem ředidlovým</t>
  </si>
  <si>
    <t>https://podminky.urs.cz/item/CS_URS_2023_02/783301313</t>
  </si>
  <si>
    <t>52</t>
  </si>
  <si>
    <t>783306809</t>
  </si>
  <si>
    <t>Odstranění nátěru ze zámečnických konstrukcí okartáčováním</t>
  </si>
  <si>
    <t>2132131339</t>
  </si>
  <si>
    <t>Odstranění nátěrů ze zámečnických konstrukcí okartáčováním</t>
  </si>
  <si>
    <t>https://podminky.urs.cz/item/CS_URS_2023_02/783306809</t>
  </si>
  <si>
    <t>53</t>
  </si>
  <si>
    <t>783314203</t>
  </si>
  <si>
    <t>Základní antikorozní jednonásobný syntetický samozákladující nátěr zámečnických konstrukcí</t>
  </si>
  <si>
    <t>470642851</t>
  </si>
  <si>
    <t>Základní antikorozní nátěr zámečnických konstrukcí jednonásobný syntetický samozákladující</t>
  </si>
  <si>
    <t>https://podminky.urs.cz/item/CS_URS_2023_02/783314203</t>
  </si>
  <si>
    <t>130,765*2 'Přepočtené koeficientem množství</t>
  </si>
  <si>
    <t>54</t>
  </si>
  <si>
    <t>783317101</t>
  </si>
  <si>
    <t>Krycí jednonásobný syntetický standardní nátěr zámečnických konstrukcí</t>
  </si>
  <si>
    <t>-1156955759</t>
  </si>
  <si>
    <t>Krycí nátěr (email) zámečnických konstrukcí jednonásobný syntetický standardní</t>
  </si>
  <si>
    <t>https://podminky.urs.cz/item/CS_URS_2023_02/783317101</t>
  </si>
  <si>
    <t>130,765*3 'Přepočtené koeficientem množství</t>
  </si>
  <si>
    <t>VRN</t>
  </si>
  <si>
    <t>Vedlejší rozpočtové náklady</t>
  </si>
  <si>
    <t>VRN3</t>
  </si>
  <si>
    <t>Zařízení staveniště</t>
  </si>
  <si>
    <t>55</t>
  </si>
  <si>
    <t>030001000</t>
  </si>
  <si>
    <t>%</t>
  </si>
  <si>
    <t>1024</t>
  </si>
  <si>
    <t>-1289863173</t>
  </si>
  <si>
    <t>https://podminky.urs.cz/item/CS_URS_2023_02/030001000</t>
  </si>
  <si>
    <t>2,5</t>
  </si>
  <si>
    <t>VRN4</t>
  </si>
  <si>
    <t>Inženýrská činnost</t>
  </si>
  <si>
    <t>56</t>
  </si>
  <si>
    <t>042002000</t>
  </si>
  <si>
    <t>Posudky - odtrhové zkoušky</t>
  </si>
  <si>
    <t>-395254212</t>
  </si>
  <si>
    <t>https://podminky.urs.cz/item/CS_URS_2023_02/042002000</t>
  </si>
  <si>
    <t>24 "3 zkoušky na 100 m2"</t>
  </si>
  <si>
    <t>VRN6</t>
  </si>
  <si>
    <t>Územní vlivy</t>
  </si>
  <si>
    <t>57</t>
  </si>
  <si>
    <t>060001000</t>
  </si>
  <si>
    <t>-209715381</t>
  </si>
  <si>
    <t>https://podminky.urs.cz/item/CS_URS_2023_02/060001000</t>
  </si>
  <si>
    <t>VRN7</t>
  </si>
  <si>
    <t>Provozní vlivy</t>
  </si>
  <si>
    <t>58</t>
  </si>
  <si>
    <t>070001000</t>
  </si>
  <si>
    <t>1301566626</t>
  </si>
  <si>
    <t>https://podminky.urs.cz/item/CS_URS_2023_02/070001000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</si>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</sst>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941111111" TargetMode="External"/><Relationship Id="rId18" Type="http://schemas.openxmlformats.org/officeDocument/2006/relationships/hyperlink" Target="https://podminky.urs.cz/item/CS_URS_2023_02/961044111" TargetMode="External"/><Relationship Id="rId26" Type="http://schemas.openxmlformats.org/officeDocument/2006/relationships/hyperlink" Target="https://podminky.urs.cz/item/CS_URS_2023_02/985141111" TargetMode="External"/><Relationship Id="rId39" Type="http://schemas.openxmlformats.org/officeDocument/2006/relationships/hyperlink" Target="https://podminky.urs.cz/item/CS_URS_2023_02/997013509" TargetMode="External"/><Relationship Id="rId21" Type="http://schemas.openxmlformats.org/officeDocument/2006/relationships/hyperlink" Target="https://podminky.urs.cz/item/CS_URS_2023_02/985112132" TargetMode="External"/><Relationship Id="rId34" Type="http://schemas.openxmlformats.org/officeDocument/2006/relationships/hyperlink" Target="https://podminky.urs.cz/item/CS_URS_2023_02/985521311" TargetMode="External"/><Relationship Id="rId42" Type="http://schemas.openxmlformats.org/officeDocument/2006/relationships/hyperlink" Target="https://podminky.urs.cz/item/CS_URS_2023_02/711191201" TargetMode="External"/><Relationship Id="rId47" Type="http://schemas.openxmlformats.org/officeDocument/2006/relationships/hyperlink" Target="https://podminky.urs.cz/item/CS_URS_2023_02/783306809" TargetMode="External"/><Relationship Id="rId50" Type="http://schemas.openxmlformats.org/officeDocument/2006/relationships/hyperlink" Target="https://podminky.urs.cz/item/CS_URS_2023_02/030001000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274362021" TargetMode="External"/><Relationship Id="rId12" Type="http://schemas.openxmlformats.org/officeDocument/2006/relationships/hyperlink" Target="https://podminky.urs.cz/item/CS_URS_2023_02/919726123" TargetMode="External"/><Relationship Id="rId17" Type="http://schemas.openxmlformats.org/officeDocument/2006/relationships/hyperlink" Target="https://podminky.urs.cz/item/CS_URS_2023_02/952903112" TargetMode="External"/><Relationship Id="rId25" Type="http://schemas.openxmlformats.org/officeDocument/2006/relationships/hyperlink" Target="https://podminky.urs.cz/item/CS_URS_2023_02/985131411" TargetMode="External"/><Relationship Id="rId33" Type="http://schemas.openxmlformats.org/officeDocument/2006/relationships/hyperlink" Target="https://podminky.urs.cz/item/CS_URS_2023_02/985521119" TargetMode="External"/><Relationship Id="rId38" Type="http://schemas.openxmlformats.org/officeDocument/2006/relationships/hyperlink" Target="https://podminky.urs.cz/item/CS_URS_2023_02/997013501" TargetMode="External"/><Relationship Id="rId46" Type="http://schemas.openxmlformats.org/officeDocument/2006/relationships/hyperlink" Target="https://podminky.urs.cz/item/CS_URS_2023_02/783301313" TargetMode="External"/><Relationship Id="rId2" Type="http://schemas.openxmlformats.org/officeDocument/2006/relationships/hyperlink" Target="https://podminky.urs.cz/item/CS_URS_2023_02/132212132" TargetMode="External"/><Relationship Id="rId16" Type="http://schemas.openxmlformats.org/officeDocument/2006/relationships/hyperlink" Target="https://podminky.urs.cz/item/CS_URS_2023_02/941111811" TargetMode="External"/><Relationship Id="rId20" Type="http://schemas.openxmlformats.org/officeDocument/2006/relationships/hyperlink" Target="https://podminky.urs.cz/item/CS_URS_2023_02/985112113" TargetMode="External"/><Relationship Id="rId29" Type="http://schemas.openxmlformats.org/officeDocument/2006/relationships/hyperlink" Target="https://podminky.urs.cz/item/CS_URS_2023_02/985321111" TargetMode="External"/><Relationship Id="rId41" Type="http://schemas.openxmlformats.org/officeDocument/2006/relationships/hyperlink" Target="https://podminky.urs.cz/item/CS_URS_2023_02/998018002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podminky.urs.cz/item/CS_URS_2023_02/113107123" TargetMode="External"/><Relationship Id="rId6" Type="http://schemas.openxmlformats.org/officeDocument/2006/relationships/hyperlink" Target="https://podminky.urs.cz/item/CS_URS_2023_02/274313911" TargetMode="External"/><Relationship Id="rId11" Type="http://schemas.openxmlformats.org/officeDocument/2006/relationships/hyperlink" Target="https://podminky.urs.cz/item/CS_URS_2023_02/916231213" TargetMode="External"/><Relationship Id="rId24" Type="http://schemas.openxmlformats.org/officeDocument/2006/relationships/hyperlink" Target="https://podminky.urs.cz/item/CS_URS_2023_02/985131211" TargetMode="External"/><Relationship Id="rId32" Type="http://schemas.openxmlformats.org/officeDocument/2006/relationships/hyperlink" Target="https://podminky.urs.cz/item/CS_URS_2023_02/985521111" TargetMode="External"/><Relationship Id="rId37" Type="http://schemas.openxmlformats.org/officeDocument/2006/relationships/hyperlink" Target="https://podminky.urs.cz/item/CS_URS_2023_02/997013211" TargetMode="External"/><Relationship Id="rId40" Type="http://schemas.openxmlformats.org/officeDocument/2006/relationships/hyperlink" Target="https://podminky.urs.cz/item/CS_URS_2023_02/997013841" TargetMode="External"/><Relationship Id="rId45" Type="http://schemas.openxmlformats.org/officeDocument/2006/relationships/hyperlink" Target="https://podminky.urs.cz/item/CS_URS_2023_02/783301303" TargetMode="External"/><Relationship Id="rId53" Type="http://schemas.openxmlformats.org/officeDocument/2006/relationships/hyperlink" Target="https://podminky.urs.cz/item/CS_URS_2023_02/070001000" TargetMode="External"/><Relationship Id="rId5" Type="http://schemas.openxmlformats.org/officeDocument/2006/relationships/hyperlink" Target="https://podminky.urs.cz/item/CS_URS_2023_02/171201221" TargetMode="External"/><Relationship Id="rId15" Type="http://schemas.openxmlformats.org/officeDocument/2006/relationships/hyperlink" Target="https://podminky.urs.cz/item/CS_URS_2023_02/941111311" TargetMode="External"/><Relationship Id="rId23" Type="http://schemas.openxmlformats.org/officeDocument/2006/relationships/hyperlink" Target="https://podminky.urs.cz/item/CS_URS_2023_02/985131111" TargetMode="External"/><Relationship Id="rId28" Type="http://schemas.openxmlformats.org/officeDocument/2006/relationships/hyperlink" Target="https://podminky.urs.cz/item/CS_URS_2023_02/985311311" TargetMode="External"/><Relationship Id="rId36" Type="http://schemas.openxmlformats.org/officeDocument/2006/relationships/hyperlink" Target="https://podminky.urs.cz/item/CS_URS_2023_02/993111111" TargetMode="External"/><Relationship Id="rId49" Type="http://schemas.openxmlformats.org/officeDocument/2006/relationships/hyperlink" Target="https://podminky.urs.cz/item/CS_URS_2023_02/783317101" TargetMode="External"/><Relationship Id="rId10" Type="http://schemas.openxmlformats.org/officeDocument/2006/relationships/hyperlink" Target="https://podminky.urs.cz/item/CS_URS_2023_02/564761101" TargetMode="External"/><Relationship Id="rId19" Type="http://schemas.openxmlformats.org/officeDocument/2006/relationships/hyperlink" Target="https://podminky.urs.cz/item/CS_URS_2023_02/985112112" TargetMode="External"/><Relationship Id="rId31" Type="http://schemas.openxmlformats.org/officeDocument/2006/relationships/hyperlink" Target="https://podminky.urs.cz/item/CS_URS_2023_02/985441312" TargetMode="External"/><Relationship Id="rId44" Type="http://schemas.openxmlformats.org/officeDocument/2006/relationships/hyperlink" Target="https://podminky.urs.cz/item/CS_URS_2023_02/998711102" TargetMode="External"/><Relationship Id="rId52" Type="http://schemas.openxmlformats.org/officeDocument/2006/relationships/hyperlink" Target="https://podminky.urs.cz/item/CS_URS_2023_02/060001000" TargetMode="External"/><Relationship Id="rId4" Type="http://schemas.openxmlformats.org/officeDocument/2006/relationships/hyperlink" Target="https://podminky.urs.cz/item/CS_URS_2023_02/162751119" TargetMode="External"/><Relationship Id="rId9" Type="http://schemas.openxmlformats.org/officeDocument/2006/relationships/hyperlink" Target="https://podminky.urs.cz/item/CS_URS_2023_02/564750101" TargetMode="External"/><Relationship Id="rId14" Type="http://schemas.openxmlformats.org/officeDocument/2006/relationships/hyperlink" Target="https://podminky.urs.cz/item/CS_URS_2023_02/941111211" TargetMode="External"/><Relationship Id="rId22" Type="http://schemas.openxmlformats.org/officeDocument/2006/relationships/hyperlink" Target="https://podminky.urs.cz/item/CS_URS_2023_02/985112133" TargetMode="External"/><Relationship Id="rId27" Type="http://schemas.openxmlformats.org/officeDocument/2006/relationships/hyperlink" Target="https://podminky.urs.cz/item/CS_URS_2023_02/985311111" TargetMode="External"/><Relationship Id="rId30" Type="http://schemas.openxmlformats.org/officeDocument/2006/relationships/hyperlink" Target="https://podminky.urs.cz/item/CS_URS_2023_02/985321112" TargetMode="External"/><Relationship Id="rId35" Type="http://schemas.openxmlformats.org/officeDocument/2006/relationships/hyperlink" Target="https://podminky.urs.cz/item/CS_URS_2023_02/985521319" TargetMode="External"/><Relationship Id="rId43" Type="http://schemas.openxmlformats.org/officeDocument/2006/relationships/hyperlink" Target="https://podminky.urs.cz/item/CS_URS_2023_02/711192101" TargetMode="External"/><Relationship Id="rId48" Type="http://schemas.openxmlformats.org/officeDocument/2006/relationships/hyperlink" Target="https://podminky.urs.cz/item/CS_URS_2023_02/783314203" TargetMode="External"/><Relationship Id="rId8" Type="http://schemas.openxmlformats.org/officeDocument/2006/relationships/hyperlink" Target="https://podminky.urs.cz/item/CS_URS_2023_02/564731101" TargetMode="External"/><Relationship Id="rId51" Type="http://schemas.openxmlformats.org/officeDocument/2006/relationships/hyperlink" Target="https://podminky.urs.cz/item/CS_URS_2023_02/042002000" TargetMode="External"/><Relationship Id="rId3" Type="http://schemas.openxmlformats.org/officeDocument/2006/relationships/hyperlink" Target="https://podminky.urs.cz/item/CS_URS_2023_02/1627511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6" t="s">
        <v>14</v>
      </c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23"/>
      <c r="AQ5" s="23"/>
      <c r="AR5" s="21"/>
      <c r="BE5" s="31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8" t="s">
        <v>17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23"/>
      <c r="AQ6" s="23"/>
      <c r="AR6" s="21"/>
      <c r="BE6" s="31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14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1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4"/>
      <c r="BS9" s="18" t="s">
        <v>6</v>
      </c>
    </row>
    <row r="10" spans="1:74" s="1" customFormat="1" ht="12" customHeight="1">
      <c r="B10" s="22"/>
      <c r="C10" s="23"/>
      <c r="D10" s="30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1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30</v>
      </c>
      <c r="AL11" s="23"/>
      <c r="AM11" s="23"/>
      <c r="AN11" s="28" t="s">
        <v>31</v>
      </c>
      <c r="AO11" s="23"/>
      <c r="AP11" s="23"/>
      <c r="AQ11" s="23"/>
      <c r="AR11" s="21"/>
      <c r="BE11" s="31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4"/>
      <c r="BS12" s="18" t="s">
        <v>6</v>
      </c>
    </row>
    <row r="13" spans="1:74" s="1" customFormat="1" ht="12" customHeight="1">
      <c r="B13" s="22"/>
      <c r="C13" s="23"/>
      <c r="D13" s="30" t="s">
        <v>32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27</v>
      </c>
      <c r="AL13" s="23"/>
      <c r="AM13" s="23"/>
      <c r="AN13" s="32" t="s">
        <v>33</v>
      </c>
      <c r="AO13" s="23"/>
      <c r="AP13" s="23"/>
      <c r="AQ13" s="23"/>
      <c r="AR13" s="21"/>
      <c r="BE13" s="314"/>
      <c r="BS13" s="18" t="s">
        <v>6</v>
      </c>
    </row>
    <row r="14" spans="1:74" ht="12.75">
      <c r="B14" s="22"/>
      <c r="C14" s="23"/>
      <c r="D14" s="23"/>
      <c r="E14" s="319" t="s">
        <v>33</v>
      </c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0" t="s">
        <v>30</v>
      </c>
      <c r="AL14" s="23"/>
      <c r="AM14" s="23"/>
      <c r="AN14" s="32" t="s">
        <v>33</v>
      </c>
      <c r="AO14" s="23"/>
      <c r="AP14" s="23"/>
      <c r="AQ14" s="23"/>
      <c r="AR14" s="21"/>
      <c r="BE14" s="31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4"/>
      <c r="BS15" s="18" t="s">
        <v>4</v>
      </c>
    </row>
    <row r="16" spans="1:74" s="1" customFormat="1" ht="12" customHeight="1">
      <c r="B16" s="22"/>
      <c r="C16" s="23"/>
      <c r="D16" s="30" t="s">
        <v>34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27</v>
      </c>
      <c r="AL16" s="23"/>
      <c r="AM16" s="23"/>
      <c r="AN16" s="28" t="s">
        <v>35</v>
      </c>
      <c r="AO16" s="23"/>
      <c r="AP16" s="23"/>
      <c r="AQ16" s="23"/>
      <c r="AR16" s="21"/>
      <c r="BE16" s="31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30</v>
      </c>
      <c r="AL17" s="23"/>
      <c r="AM17" s="23"/>
      <c r="AN17" s="28" t="s">
        <v>37</v>
      </c>
      <c r="AO17" s="23"/>
      <c r="AP17" s="23"/>
      <c r="AQ17" s="23"/>
      <c r="AR17" s="21"/>
      <c r="BE17" s="314"/>
      <c r="BS17" s="18" t="s">
        <v>38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4"/>
      <c r="BS18" s="18" t="s">
        <v>6</v>
      </c>
    </row>
    <row r="19" spans="1:71" s="1" customFormat="1" ht="12" customHeight="1">
      <c r="B19" s="22"/>
      <c r="C19" s="23"/>
      <c r="D19" s="30" t="s">
        <v>39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27</v>
      </c>
      <c r="AL19" s="23"/>
      <c r="AM19" s="23"/>
      <c r="AN19" s="28" t="s">
        <v>40</v>
      </c>
      <c r="AO19" s="23"/>
      <c r="AP19" s="23"/>
      <c r="AQ19" s="23"/>
      <c r="AR19" s="21"/>
      <c r="BE19" s="31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41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30</v>
      </c>
      <c r="AL20" s="23"/>
      <c r="AM20" s="23"/>
      <c r="AN20" s="28" t="s">
        <v>40</v>
      </c>
      <c r="AO20" s="23"/>
      <c r="AP20" s="23"/>
      <c r="AQ20" s="23"/>
      <c r="AR20" s="21"/>
      <c r="BE20" s="314"/>
      <c r="BS20" s="18" t="s">
        <v>38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4"/>
    </row>
    <row r="22" spans="1:71" s="1" customFormat="1" ht="12" customHeight="1">
      <c r="B22" s="22"/>
      <c r="C22" s="23"/>
      <c r="D22" s="30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4"/>
    </row>
    <row r="23" spans="1:71" s="1" customFormat="1" ht="47.25" customHeight="1">
      <c r="B23" s="22"/>
      <c r="C23" s="23"/>
      <c r="D23" s="23"/>
      <c r="E23" s="321" t="s">
        <v>43</v>
      </c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23"/>
      <c r="AP23" s="23"/>
      <c r="AQ23" s="23"/>
      <c r="AR23" s="21"/>
      <c r="BE23" s="31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4"/>
    </row>
    <row r="26" spans="1:71" s="2" customFormat="1" ht="25.9" customHeight="1">
      <c r="A26" s="35"/>
      <c r="B26" s="36"/>
      <c r="C26" s="37"/>
      <c r="D26" s="38" t="s">
        <v>44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2">
        <f>ROUND(AG54,2)</f>
        <v>0</v>
      </c>
      <c r="AL26" s="323"/>
      <c r="AM26" s="323"/>
      <c r="AN26" s="323"/>
      <c r="AO26" s="323"/>
      <c r="AP26" s="37"/>
      <c r="AQ26" s="37"/>
      <c r="AR26" s="40"/>
      <c r="BE26" s="31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4" t="s">
        <v>45</v>
      </c>
      <c r="M28" s="324"/>
      <c r="N28" s="324"/>
      <c r="O28" s="324"/>
      <c r="P28" s="324"/>
      <c r="Q28" s="37"/>
      <c r="R28" s="37"/>
      <c r="S28" s="37"/>
      <c r="T28" s="37"/>
      <c r="U28" s="37"/>
      <c r="V28" s="37"/>
      <c r="W28" s="324" t="s">
        <v>46</v>
      </c>
      <c r="X28" s="324"/>
      <c r="Y28" s="324"/>
      <c r="Z28" s="324"/>
      <c r="AA28" s="324"/>
      <c r="AB28" s="324"/>
      <c r="AC28" s="324"/>
      <c r="AD28" s="324"/>
      <c r="AE28" s="324"/>
      <c r="AF28" s="37"/>
      <c r="AG28" s="37"/>
      <c r="AH28" s="37"/>
      <c r="AI28" s="37"/>
      <c r="AJ28" s="37"/>
      <c r="AK28" s="324" t="s">
        <v>47</v>
      </c>
      <c r="AL28" s="324"/>
      <c r="AM28" s="324"/>
      <c r="AN28" s="324"/>
      <c r="AO28" s="324"/>
      <c r="AP28" s="37"/>
      <c r="AQ28" s="37"/>
      <c r="AR28" s="40"/>
      <c r="BE28" s="314"/>
    </row>
    <row r="29" spans="1:71" s="3" customFormat="1" ht="14.45" customHeight="1">
      <c r="B29" s="41"/>
      <c r="C29" s="42"/>
      <c r="D29" s="30" t="s">
        <v>48</v>
      </c>
      <c r="E29" s="42"/>
      <c r="F29" s="30" t="s">
        <v>49</v>
      </c>
      <c r="G29" s="42"/>
      <c r="H29" s="42"/>
      <c r="I29" s="42"/>
      <c r="J29" s="42"/>
      <c r="K29" s="42"/>
      <c r="L29" s="327">
        <v>0.21</v>
      </c>
      <c r="M29" s="326"/>
      <c r="N29" s="326"/>
      <c r="O29" s="326"/>
      <c r="P29" s="326"/>
      <c r="Q29" s="42"/>
      <c r="R29" s="42"/>
      <c r="S29" s="42"/>
      <c r="T29" s="42"/>
      <c r="U29" s="42"/>
      <c r="V29" s="42"/>
      <c r="W29" s="325">
        <f>ROUND(AZ54, 2)</f>
        <v>0</v>
      </c>
      <c r="X29" s="326"/>
      <c r="Y29" s="326"/>
      <c r="Z29" s="326"/>
      <c r="AA29" s="326"/>
      <c r="AB29" s="326"/>
      <c r="AC29" s="326"/>
      <c r="AD29" s="326"/>
      <c r="AE29" s="326"/>
      <c r="AF29" s="42"/>
      <c r="AG29" s="42"/>
      <c r="AH29" s="42"/>
      <c r="AI29" s="42"/>
      <c r="AJ29" s="42"/>
      <c r="AK29" s="325">
        <f>ROUND(AV54, 2)</f>
        <v>0</v>
      </c>
      <c r="AL29" s="326"/>
      <c r="AM29" s="326"/>
      <c r="AN29" s="326"/>
      <c r="AO29" s="326"/>
      <c r="AP29" s="42"/>
      <c r="AQ29" s="42"/>
      <c r="AR29" s="43"/>
      <c r="BE29" s="315"/>
    </row>
    <row r="30" spans="1:71" s="3" customFormat="1" ht="14.45" customHeight="1">
      <c r="B30" s="41"/>
      <c r="C30" s="42"/>
      <c r="D30" s="42"/>
      <c r="E30" s="42"/>
      <c r="F30" s="30" t="s">
        <v>50</v>
      </c>
      <c r="G30" s="42"/>
      <c r="H30" s="42"/>
      <c r="I30" s="42"/>
      <c r="J30" s="42"/>
      <c r="K30" s="42"/>
      <c r="L30" s="327">
        <v>0.12</v>
      </c>
      <c r="M30" s="326"/>
      <c r="N30" s="326"/>
      <c r="O30" s="326"/>
      <c r="P30" s="326"/>
      <c r="Q30" s="42"/>
      <c r="R30" s="42"/>
      <c r="S30" s="42"/>
      <c r="T30" s="42"/>
      <c r="U30" s="42"/>
      <c r="V30" s="42"/>
      <c r="W30" s="325">
        <f>ROUND(BA54, 2)</f>
        <v>0</v>
      </c>
      <c r="X30" s="326"/>
      <c r="Y30" s="326"/>
      <c r="Z30" s="326"/>
      <c r="AA30" s="326"/>
      <c r="AB30" s="326"/>
      <c r="AC30" s="326"/>
      <c r="AD30" s="326"/>
      <c r="AE30" s="326"/>
      <c r="AF30" s="42"/>
      <c r="AG30" s="42"/>
      <c r="AH30" s="42"/>
      <c r="AI30" s="42"/>
      <c r="AJ30" s="42"/>
      <c r="AK30" s="325">
        <f>ROUND(AW54, 2)</f>
        <v>0</v>
      </c>
      <c r="AL30" s="326"/>
      <c r="AM30" s="326"/>
      <c r="AN30" s="326"/>
      <c r="AO30" s="326"/>
      <c r="AP30" s="42"/>
      <c r="AQ30" s="42"/>
      <c r="AR30" s="43"/>
      <c r="BE30" s="315"/>
    </row>
    <row r="31" spans="1:71" s="3" customFormat="1" ht="14.45" hidden="1" customHeight="1">
      <c r="B31" s="41"/>
      <c r="C31" s="42"/>
      <c r="D31" s="42"/>
      <c r="E31" s="42"/>
      <c r="F31" s="30" t="s">
        <v>51</v>
      </c>
      <c r="G31" s="42"/>
      <c r="H31" s="42"/>
      <c r="I31" s="42"/>
      <c r="J31" s="42"/>
      <c r="K31" s="42"/>
      <c r="L31" s="327">
        <v>0.21</v>
      </c>
      <c r="M31" s="326"/>
      <c r="N31" s="326"/>
      <c r="O31" s="326"/>
      <c r="P31" s="326"/>
      <c r="Q31" s="42"/>
      <c r="R31" s="42"/>
      <c r="S31" s="42"/>
      <c r="T31" s="42"/>
      <c r="U31" s="42"/>
      <c r="V31" s="42"/>
      <c r="W31" s="325">
        <f>ROUND(BB54, 2)</f>
        <v>0</v>
      </c>
      <c r="X31" s="326"/>
      <c r="Y31" s="326"/>
      <c r="Z31" s="326"/>
      <c r="AA31" s="326"/>
      <c r="AB31" s="326"/>
      <c r="AC31" s="326"/>
      <c r="AD31" s="326"/>
      <c r="AE31" s="326"/>
      <c r="AF31" s="42"/>
      <c r="AG31" s="42"/>
      <c r="AH31" s="42"/>
      <c r="AI31" s="42"/>
      <c r="AJ31" s="42"/>
      <c r="AK31" s="325">
        <v>0</v>
      </c>
      <c r="AL31" s="326"/>
      <c r="AM31" s="326"/>
      <c r="AN31" s="326"/>
      <c r="AO31" s="326"/>
      <c r="AP31" s="42"/>
      <c r="AQ31" s="42"/>
      <c r="AR31" s="43"/>
      <c r="BE31" s="315"/>
    </row>
    <row r="32" spans="1:71" s="3" customFormat="1" ht="14.45" hidden="1" customHeight="1">
      <c r="B32" s="41"/>
      <c r="C32" s="42"/>
      <c r="D32" s="42"/>
      <c r="E32" s="42"/>
      <c r="F32" s="30" t="s">
        <v>52</v>
      </c>
      <c r="G32" s="42"/>
      <c r="H32" s="42"/>
      <c r="I32" s="42"/>
      <c r="J32" s="42"/>
      <c r="K32" s="42"/>
      <c r="L32" s="327">
        <v>0.12</v>
      </c>
      <c r="M32" s="326"/>
      <c r="N32" s="326"/>
      <c r="O32" s="326"/>
      <c r="P32" s="326"/>
      <c r="Q32" s="42"/>
      <c r="R32" s="42"/>
      <c r="S32" s="42"/>
      <c r="T32" s="42"/>
      <c r="U32" s="42"/>
      <c r="V32" s="42"/>
      <c r="W32" s="325">
        <f>ROUND(BC54, 2)</f>
        <v>0</v>
      </c>
      <c r="X32" s="326"/>
      <c r="Y32" s="326"/>
      <c r="Z32" s="326"/>
      <c r="AA32" s="326"/>
      <c r="AB32" s="326"/>
      <c r="AC32" s="326"/>
      <c r="AD32" s="326"/>
      <c r="AE32" s="326"/>
      <c r="AF32" s="42"/>
      <c r="AG32" s="42"/>
      <c r="AH32" s="42"/>
      <c r="AI32" s="42"/>
      <c r="AJ32" s="42"/>
      <c r="AK32" s="325">
        <v>0</v>
      </c>
      <c r="AL32" s="326"/>
      <c r="AM32" s="326"/>
      <c r="AN32" s="326"/>
      <c r="AO32" s="326"/>
      <c r="AP32" s="42"/>
      <c r="AQ32" s="42"/>
      <c r="AR32" s="43"/>
      <c r="BE32" s="315"/>
    </row>
    <row r="33" spans="1:57" s="3" customFormat="1" ht="14.45" hidden="1" customHeight="1">
      <c r="B33" s="41"/>
      <c r="C33" s="42"/>
      <c r="D33" s="42"/>
      <c r="E33" s="42"/>
      <c r="F33" s="30" t="s">
        <v>53</v>
      </c>
      <c r="G33" s="42"/>
      <c r="H33" s="42"/>
      <c r="I33" s="42"/>
      <c r="J33" s="42"/>
      <c r="K33" s="42"/>
      <c r="L33" s="327">
        <v>0</v>
      </c>
      <c r="M33" s="326"/>
      <c r="N33" s="326"/>
      <c r="O33" s="326"/>
      <c r="P33" s="326"/>
      <c r="Q33" s="42"/>
      <c r="R33" s="42"/>
      <c r="S33" s="42"/>
      <c r="T33" s="42"/>
      <c r="U33" s="42"/>
      <c r="V33" s="42"/>
      <c r="W33" s="325">
        <f>ROUND(BD54, 2)</f>
        <v>0</v>
      </c>
      <c r="X33" s="326"/>
      <c r="Y33" s="326"/>
      <c r="Z33" s="326"/>
      <c r="AA33" s="326"/>
      <c r="AB33" s="326"/>
      <c r="AC33" s="326"/>
      <c r="AD33" s="326"/>
      <c r="AE33" s="326"/>
      <c r="AF33" s="42"/>
      <c r="AG33" s="42"/>
      <c r="AH33" s="42"/>
      <c r="AI33" s="42"/>
      <c r="AJ33" s="42"/>
      <c r="AK33" s="325">
        <v>0</v>
      </c>
      <c r="AL33" s="326"/>
      <c r="AM33" s="326"/>
      <c r="AN33" s="326"/>
      <c r="AO33" s="32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55</v>
      </c>
      <c r="U35" s="46"/>
      <c r="V35" s="46"/>
      <c r="W35" s="46"/>
      <c r="X35" s="328" t="s">
        <v>56</v>
      </c>
      <c r="Y35" s="329"/>
      <c r="Z35" s="329"/>
      <c r="AA35" s="329"/>
      <c r="AB35" s="329"/>
      <c r="AC35" s="46"/>
      <c r="AD35" s="46"/>
      <c r="AE35" s="46"/>
      <c r="AF35" s="46"/>
      <c r="AG35" s="46"/>
      <c r="AH35" s="46"/>
      <c r="AI35" s="46"/>
      <c r="AJ35" s="46"/>
      <c r="AK35" s="330">
        <f>SUM(AK26:AK33)</f>
        <v>0</v>
      </c>
      <c r="AL35" s="329"/>
      <c r="AM35" s="329"/>
      <c r="AN35" s="329"/>
      <c r="AO35" s="33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A3_23-32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2" t="str">
        <f>K6</f>
        <v>AČOV Tábor, oprava stavebních objektů</v>
      </c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22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p.p.č. 523/20 k.ú. Tábor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24</v>
      </c>
      <c r="AJ47" s="37"/>
      <c r="AK47" s="37"/>
      <c r="AL47" s="37"/>
      <c r="AM47" s="334" t="str">
        <f>IF(AN8= "","",AN8)</f>
        <v>4. 12. 2023</v>
      </c>
      <c r="AN47" s="33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26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Vodárenská společnost Táborsko s.r.o.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34</v>
      </c>
      <c r="AJ49" s="37"/>
      <c r="AK49" s="37"/>
      <c r="AL49" s="37"/>
      <c r="AM49" s="335" t="str">
        <f>IF(E17="","",E17)</f>
        <v>A 3 PROJEKT, s.r.o.</v>
      </c>
      <c r="AN49" s="336"/>
      <c r="AO49" s="336"/>
      <c r="AP49" s="336"/>
      <c r="AQ49" s="37"/>
      <c r="AR49" s="40"/>
      <c r="AS49" s="337" t="s">
        <v>58</v>
      </c>
      <c r="AT49" s="33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32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39</v>
      </c>
      <c r="AJ50" s="37"/>
      <c r="AK50" s="37"/>
      <c r="AL50" s="37"/>
      <c r="AM50" s="335" t="str">
        <f>IF(E20="","",E20)</f>
        <v>Zbyněk Dubský</v>
      </c>
      <c r="AN50" s="336"/>
      <c r="AO50" s="336"/>
      <c r="AP50" s="336"/>
      <c r="AQ50" s="37"/>
      <c r="AR50" s="40"/>
      <c r="AS50" s="339"/>
      <c r="AT50" s="34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1"/>
      <c r="AT51" s="34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3" t="s">
        <v>59</v>
      </c>
      <c r="D52" s="344"/>
      <c r="E52" s="344"/>
      <c r="F52" s="344"/>
      <c r="G52" s="344"/>
      <c r="H52" s="67"/>
      <c r="I52" s="345" t="s">
        <v>60</v>
      </c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6" t="s">
        <v>61</v>
      </c>
      <c r="AH52" s="344"/>
      <c r="AI52" s="344"/>
      <c r="AJ52" s="344"/>
      <c r="AK52" s="344"/>
      <c r="AL52" s="344"/>
      <c r="AM52" s="344"/>
      <c r="AN52" s="345" t="s">
        <v>62</v>
      </c>
      <c r="AO52" s="344"/>
      <c r="AP52" s="344"/>
      <c r="AQ52" s="68" t="s">
        <v>63</v>
      </c>
      <c r="AR52" s="40"/>
      <c r="AS52" s="69" t="s">
        <v>64</v>
      </c>
      <c r="AT52" s="70" t="s">
        <v>65</v>
      </c>
      <c r="AU52" s="70" t="s">
        <v>66</v>
      </c>
      <c r="AV52" s="70" t="s">
        <v>67</v>
      </c>
      <c r="AW52" s="70" t="s">
        <v>68</v>
      </c>
      <c r="AX52" s="70" t="s">
        <v>69</v>
      </c>
      <c r="AY52" s="70" t="s">
        <v>70</v>
      </c>
      <c r="AZ52" s="70" t="s">
        <v>71</v>
      </c>
      <c r="BA52" s="70" t="s">
        <v>72</v>
      </c>
      <c r="BB52" s="70" t="s">
        <v>73</v>
      </c>
      <c r="BC52" s="70" t="s">
        <v>74</v>
      </c>
      <c r="BD52" s="71" t="s">
        <v>75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76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0">
        <f>ROUND(AG55,2)</f>
        <v>0</v>
      </c>
      <c r="AH54" s="350"/>
      <c r="AI54" s="350"/>
      <c r="AJ54" s="350"/>
      <c r="AK54" s="350"/>
      <c r="AL54" s="350"/>
      <c r="AM54" s="350"/>
      <c r="AN54" s="351">
        <f>SUM(AG54,AT54)</f>
        <v>0</v>
      </c>
      <c r="AO54" s="351"/>
      <c r="AP54" s="351"/>
      <c r="AQ54" s="79" t="s">
        <v>40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77</v>
      </c>
      <c r="BT54" s="85" t="s">
        <v>78</v>
      </c>
      <c r="BU54" s="86" t="s">
        <v>79</v>
      </c>
      <c r="BV54" s="85" t="s">
        <v>80</v>
      </c>
      <c r="BW54" s="85" t="s">
        <v>5</v>
      </c>
      <c r="BX54" s="85" t="s">
        <v>81</v>
      </c>
      <c r="CL54" s="85" t="s">
        <v>19</v>
      </c>
    </row>
    <row r="55" spans="1:91" s="7" customFormat="1" ht="16.5" customHeight="1">
      <c r="A55" s="87" t="s">
        <v>82</v>
      </c>
      <c r="B55" s="88"/>
      <c r="C55" s="89"/>
      <c r="D55" s="349" t="s">
        <v>83</v>
      </c>
      <c r="E55" s="349"/>
      <c r="F55" s="349"/>
      <c r="G55" s="349"/>
      <c r="H55" s="349"/>
      <c r="I55" s="90"/>
      <c r="J55" s="349" t="s">
        <v>84</v>
      </c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7">
        <f>'SO04 - DEŠŤOVÁ ZDRŽ'!J30</f>
        <v>0</v>
      </c>
      <c r="AH55" s="348"/>
      <c r="AI55" s="348"/>
      <c r="AJ55" s="348"/>
      <c r="AK55" s="348"/>
      <c r="AL55" s="348"/>
      <c r="AM55" s="348"/>
      <c r="AN55" s="347">
        <f>SUM(AG55,AT55)</f>
        <v>0</v>
      </c>
      <c r="AO55" s="348"/>
      <c r="AP55" s="348"/>
      <c r="AQ55" s="91" t="s">
        <v>85</v>
      </c>
      <c r="AR55" s="92"/>
      <c r="AS55" s="93">
        <v>0</v>
      </c>
      <c r="AT55" s="94">
        <f>ROUND(SUM(AV55:AW55),2)</f>
        <v>0</v>
      </c>
      <c r="AU55" s="95">
        <f>'SO04 - DEŠŤOVÁ ZDRŽ'!P94</f>
        <v>0</v>
      </c>
      <c r="AV55" s="94">
        <f>'SO04 - DEŠŤOVÁ ZDRŽ'!J33</f>
        <v>0</v>
      </c>
      <c r="AW55" s="94">
        <f>'SO04 - DEŠŤOVÁ ZDRŽ'!J34</f>
        <v>0</v>
      </c>
      <c r="AX55" s="94">
        <f>'SO04 - DEŠŤOVÁ ZDRŽ'!J35</f>
        <v>0</v>
      </c>
      <c r="AY55" s="94">
        <f>'SO04 - DEŠŤOVÁ ZDRŽ'!J36</f>
        <v>0</v>
      </c>
      <c r="AZ55" s="94">
        <f>'SO04 - DEŠŤOVÁ ZDRŽ'!F33</f>
        <v>0</v>
      </c>
      <c r="BA55" s="94">
        <f>'SO04 - DEŠŤOVÁ ZDRŽ'!F34</f>
        <v>0</v>
      </c>
      <c r="BB55" s="94">
        <f>'SO04 - DEŠŤOVÁ ZDRŽ'!F35</f>
        <v>0</v>
      </c>
      <c r="BC55" s="94">
        <f>'SO04 - DEŠŤOVÁ ZDRŽ'!F36</f>
        <v>0</v>
      </c>
      <c r="BD55" s="96">
        <f>'SO04 - DEŠŤOVÁ ZDRŽ'!F37</f>
        <v>0</v>
      </c>
      <c r="BT55" s="97" t="s">
        <v>86</v>
      </c>
      <c r="BV55" s="97" t="s">
        <v>80</v>
      </c>
      <c r="BW55" s="97" t="s">
        <v>87</v>
      </c>
      <c r="BX55" s="97" t="s">
        <v>5</v>
      </c>
      <c r="CL55" s="97" t="s">
        <v>19</v>
      </c>
      <c r="CM55" s="97" t="s">
        <v>88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bnS9DLp+B2XbPcjwSoJksVGfkVGV5zOwxRPNBafCI2bYb8OIuwqi4xZhnvRj2inhAHiDXyD/0mplfsqhOxQKWw==" saltValue="l3v5B3V27zsHTYfHeC+PLyyBkSZMJ9BXBksP3mPKxloYJe2qrci6E1p2cgHtqObKHqiF7pSL0clcCelYL/3SQ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04 - DEŠŤOVÁ ZDRŽ'!C2" display="/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87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88</v>
      </c>
    </row>
    <row r="4" spans="1:46" s="1" customFormat="1" ht="24.95" customHeight="1">
      <c r="B4" s="21"/>
      <c r="D4" s="100" t="s">
        <v>89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6.5" customHeight="1">
      <c r="B7" s="21"/>
      <c r="E7" s="353" t="str">
        <f>'Rekapitulace stavby'!K6</f>
        <v>AČOV Tábor, oprava stavebních objektů</v>
      </c>
      <c r="F7" s="354"/>
      <c r="G7" s="354"/>
      <c r="H7" s="354"/>
      <c r="L7" s="21"/>
    </row>
    <row r="8" spans="1:46" s="2" customFormat="1" ht="12" customHeight="1">
      <c r="A8" s="35"/>
      <c r="B8" s="40"/>
      <c r="C8" s="35"/>
      <c r="D8" s="102" t="s">
        <v>90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5" t="s">
        <v>91</v>
      </c>
      <c r="F9" s="356"/>
      <c r="G9" s="356"/>
      <c r="H9" s="356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40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22</v>
      </c>
      <c r="E12" s="35"/>
      <c r="F12" s="104" t="s">
        <v>23</v>
      </c>
      <c r="G12" s="35"/>
      <c r="H12" s="35"/>
      <c r="I12" s="102" t="s">
        <v>24</v>
      </c>
      <c r="J12" s="105" t="str">
        <f>'Rekapitulace stavby'!AN8</f>
        <v>4. 12. 2023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26</v>
      </c>
      <c r="E14" s="35"/>
      <c r="F14" s="35"/>
      <c r="G14" s="35"/>
      <c r="H14" s="35"/>
      <c r="I14" s="102" t="s">
        <v>27</v>
      </c>
      <c r="J14" s="104" t="s">
        <v>28</v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29</v>
      </c>
      <c r="F15" s="35"/>
      <c r="G15" s="35"/>
      <c r="H15" s="35"/>
      <c r="I15" s="102" t="s">
        <v>30</v>
      </c>
      <c r="J15" s="104" t="s">
        <v>31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32</v>
      </c>
      <c r="E17" s="35"/>
      <c r="F17" s="35"/>
      <c r="G17" s="35"/>
      <c r="H17" s="35"/>
      <c r="I17" s="102" t="s">
        <v>27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7" t="str">
        <f>'Rekapitulace stavby'!E14</f>
        <v>Vyplň údaj</v>
      </c>
      <c r="F18" s="358"/>
      <c r="G18" s="358"/>
      <c r="H18" s="358"/>
      <c r="I18" s="102" t="s">
        <v>30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34</v>
      </c>
      <c r="E20" s="35"/>
      <c r="F20" s="35"/>
      <c r="G20" s="35"/>
      <c r="H20" s="35"/>
      <c r="I20" s="102" t="s">
        <v>27</v>
      </c>
      <c r="J20" s="104" t="s">
        <v>35</v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36</v>
      </c>
      <c r="F21" s="35"/>
      <c r="G21" s="35"/>
      <c r="H21" s="35"/>
      <c r="I21" s="102" t="s">
        <v>30</v>
      </c>
      <c r="J21" s="104" t="s">
        <v>37</v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39</v>
      </c>
      <c r="E23" s="35"/>
      <c r="F23" s="35"/>
      <c r="G23" s="35"/>
      <c r="H23" s="35"/>
      <c r="I23" s="102" t="s">
        <v>27</v>
      </c>
      <c r="J23" s="104" t="s">
        <v>40</v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41</v>
      </c>
      <c r="F24" s="35"/>
      <c r="G24" s="35"/>
      <c r="H24" s="35"/>
      <c r="I24" s="102" t="s">
        <v>30</v>
      </c>
      <c r="J24" s="104" t="s">
        <v>40</v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42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6"/>
      <c r="B27" s="107"/>
      <c r="C27" s="106"/>
      <c r="D27" s="106"/>
      <c r="E27" s="359" t="s">
        <v>40</v>
      </c>
      <c r="F27" s="359"/>
      <c r="G27" s="359"/>
      <c r="H27" s="359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44</v>
      </c>
      <c r="E30" s="35"/>
      <c r="F30" s="35"/>
      <c r="G30" s="35"/>
      <c r="H30" s="35"/>
      <c r="I30" s="35"/>
      <c r="J30" s="111">
        <f>ROUND(J94,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46</v>
      </c>
      <c r="G32" s="35"/>
      <c r="H32" s="35"/>
      <c r="I32" s="112" t="s">
        <v>45</v>
      </c>
      <c r="J32" s="112" t="s">
        <v>47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48</v>
      </c>
      <c r="E33" s="102" t="s">
        <v>49</v>
      </c>
      <c r="F33" s="114">
        <f>ROUND((SUM(BE94:BE585)),  2)</f>
        <v>0</v>
      </c>
      <c r="G33" s="35"/>
      <c r="H33" s="35"/>
      <c r="I33" s="115">
        <v>0.21</v>
      </c>
      <c r="J33" s="114">
        <f>ROUND(((SUM(BE94:BE585))*I33),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50</v>
      </c>
      <c r="F34" s="114">
        <f>ROUND((SUM(BF94:BF585)),  2)</f>
        <v>0</v>
      </c>
      <c r="G34" s="35"/>
      <c r="H34" s="35"/>
      <c r="I34" s="115">
        <v>0.12</v>
      </c>
      <c r="J34" s="114">
        <f>ROUND(((SUM(BF94:BF585))*I34),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51</v>
      </c>
      <c r="F35" s="114">
        <f>ROUND((SUM(BG94:BG585)),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52</v>
      </c>
      <c r="F36" s="114">
        <f>ROUND((SUM(BH94:BH585)),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53</v>
      </c>
      <c r="F37" s="114">
        <f>ROUND((SUM(BI94:BI585)),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54</v>
      </c>
      <c r="E39" s="118"/>
      <c r="F39" s="118"/>
      <c r="G39" s="119" t="s">
        <v>55</v>
      </c>
      <c r="H39" s="120" t="s">
        <v>56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0" t="str">
        <f>E7</f>
        <v>AČOV Tábor, oprava stavebních objektů</v>
      </c>
      <c r="F48" s="361"/>
      <c r="G48" s="361"/>
      <c r="H48" s="361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2" t="str">
        <f>E9</f>
        <v>SO04 - DEŠŤOVÁ ZDRŽ</v>
      </c>
      <c r="F50" s="362"/>
      <c r="G50" s="362"/>
      <c r="H50" s="362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p.p.č. 523/20 k.ú. Tábor</v>
      </c>
      <c r="G52" s="37"/>
      <c r="H52" s="37"/>
      <c r="I52" s="30" t="s">
        <v>24</v>
      </c>
      <c r="J52" s="60" t="str">
        <f>IF(J12="","",J12)</f>
        <v>4. 12. 2023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26</v>
      </c>
      <c r="D54" s="37"/>
      <c r="E54" s="37"/>
      <c r="F54" s="28" t="str">
        <f>E15</f>
        <v>Vodárenská společnost Táborsko s.r.o.</v>
      </c>
      <c r="G54" s="37"/>
      <c r="H54" s="37"/>
      <c r="I54" s="30" t="s">
        <v>34</v>
      </c>
      <c r="J54" s="33" t="str">
        <f>E21</f>
        <v>A 3 PROJEKT, s.r.o.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32</v>
      </c>
      <c r="D55" s="37"/>
      <c r="E55" s="37"/>
      <c r="F55" s="28" t="str">
        <f>IF(E18="","",E18)</f>
        <v>Vyplň údaj</v>
      </c>
      <c r="G55" s="37"/>
      <c r="H55" s="37"/>
      <c r="I55" s="30" t="s">
        <v>39</v>
      </c>
      <c r="J55" s="33" t="str">
        <f>E24</f>
        <v>Zbyněk Dubský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93</v>
      </c>
      <c r="D57" s="128"/>
      <c r="E57" s="128"/>
      <c r="F57" s="128"/>
      <c r="G57" s="128"/>
      <c r="H57" s="128"/>
      <c r="I57" s="128"/>
      <c r="J57" s="129" t="s">
        <v>94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76</v>
      </c>
      <c r="D59" s="37"/>
      <c r="E59" s="37"/>
      <c r="F59" s="37"/>
      <c r="G59" s="37"/>
      <c r="H59" s="37"/>
      <c r="I59" s="37"/>
      <c r="J59" s="78">
        <f>J94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95</v>
      </c>
    </row>
    <row r="60" spans="1:47" s="9" customFormat="1" ht="24.95" customHeight="1">
      <c r="B60" s="131"/>
      <c r="C60" s="132"/>
      <c r="D60" s="133" t="s">
        <v>96</v>
      </c>
      <c r="E60" s="134"/>
      <c r="F60" s="134"/>
      <c r="G60" s="134"/>
      <c r="H60" s="134"/>
      <c r="I60" s="134"/>
      <c r="J60" s="135">
        <f>J95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97</v>
      </c>
      <c r="E61" s="140"/>
      <c r="F61" s="140"/>
      <c r="G61" s="140"/>
      <c r="H61" s="140"/>
      <c r="I61" s="140"/>
      <c r="J61" s="141">
        <f>J96</f>
        <v>0</v>
      </c>
      <c r="K61" s="138"/>
      <c r="L61" s="142"/>
    </row>
    <row r="62" spans="1:47" s="10" customFormat="1" ht="19.899999999999999" customHeight="1">
      <c r="B62" s="137"/>
      <c r="C62" s="138"/>
      <c r="D62" s="139" t="s">
        <v>98</v>
      </c>
      <c r="E62" s="140"/>
      <c r="F62" s="140"/>
      <c r="G62" s="140"/>
      <c r="H62" s="140"/>
      <c r="I62" s="140"/>
      <c r="J62" s="141">
        <f>J118</f>
        <v>0</v>
      </c>
      <c r="K62" s="138"/>
      <c r="L62" s="142"/>
    </row>
    <row r="63" spans="1:47" s="10" customFormat="1" ht="19.899999999999999" customHeight="1">
      <c r="B63" s="137"/>
      <c r="C63" s="138"/>
      <c r="D63" s="139" t="s">
        <v>99</v>
      </c>
      <c r="E63" s="140"/>
      <c r="F63" s="140"/>
      <c r="G63" s="140"/>
      <c r="H63" s="140"/>
      <c r="I63" s="140"/>
      <c r="J63" s="141">
        <f>J129</f>
        <v>0</v>
      </c>
      <c r="K63" s="138"/>
      <c r="L63" s="142"/>
    </row>
    <row r="64" spans="1:47" s="10" customFormat="1" ht="19.899999999999999" customHeight="1">
      <c r="B64" s="137"/>
      <c r="C64" s="138"/>
      <c r="D64" s="139" t="s">
        <v>100</v>
      </c>
      <c r="E64" s="140"/>
      <c r="F64" s="140"/>
      <c r="G64" s="140"/>
      <c r="H64" s="140"/>
      <c r="I64" s="140"/>
      <c r="J64" s="141">
        <f>J142</f>
        <v>0</v>
      </c>
      <c r="K64" s="138"/>
      <c r="L64" s="142"/>
    </row>
    <row r="65" spans="1:31" s="10" customFormat="1" ht="19.899999999999999" customHeight="1">
      <c r="B65" s="137"/>
      <c r="C65" s="138"/>
      <c r="D65" s="139" t="s">
        <v>101</v>
      </c>
      <c r="E65" s="140"/>
      <c r="F65" s="140"/>
      <c r="G65" s="140"/>
      <c r="H65" s="140"/>
      <c r="I65" s="140"/>
      <c r="J65" s="141">
        <f>J431</f>
        <v>0</v>
      </c>
      <c r="K65" s="138"/>
      <c r="L65" s="142"/>
    </row>
    <row r="66" spans="1:31" s="10" customFormat="1" ht="19.899999999999999" customHeight="1">
      <c r="B66" s="137"/>
      <c r="C66" s="138"/>
      <c r="D66" s="139" t="s">
        <v>102</v>
      </c>
      <c r="E66" s="140"/>
      <c r="F66" s="140"/>
      <c r="G66" s="140"/>
      <c r="H66" s="140"/>
      <c r="I66" s="140"/>
      <c r="J66" s="141">
        <f>J444</f>
        <v>0</v>
      </c>
      <c r="K66" s="138"/>
      <c r="L66" s="142"/>
    </row>
    <row r="67" spans="1:31" s="9" customFormat="1" ht="24.95" customHeight="1">
      <c r="B67" s="131"/>
      <c r="C67" s="132"/>
      <c r="D67" s="133" t="s">
        <v>103</v>
      </c>
      <c r="E67" s="134"/>
      <c r="F67" s="134"/>
      <c r="G67" s="134"/>
      <c r="H67" s="134"/>
      <c r="I67" s="134"/>
      <c r="J67" s="135">
        <f>J448</f>
        <v>0</v>
      </c>
      <c r="K67" s="132"/>
      <c r="L67" s="136"/>
    </row>
    <row r="68" spans="1:31" s="10" customFormat="1" ht="19.899999999999999" customHeight="1">
      <c r="B68" s="137"/>
      <c r="C68" s="138"/>
      <c r="D68" s="139" t="s">
        <v>104</v>
      </c>
      <c r="E68" s="140"/>
      <c r="F68" s="140"/>
      <c r="G68" s="140"/>
      <c r="H68" s="140"/>
      <c r="I68" s="140"/>
      <c r="J68" s="141">
        <f>J449</f>
        <v>0</v>
      </c>
      <c r="K68" s="138"/>
      <c r="L68" s="142"/>
    </row>
    <row r="69" spans="1:31" s="10" customFormat="1" ht="19.899999999999999" customHeight="1">
      <c r="B69" s="137"/>
      <c r="C69" s="138"/>
      <c r="D69" s="139" t="s">
        <v>105</v>
      </c>
      <c r="E69" s="140"/>
      <c r="F69" s="140"/>
      <c r="G69" s="140"/>
      <c r="H69" s="140"/>
      <c r="I69" s="140"/>
      <c r="J69" s="141">
        <f>J497</f>
        <v>0</v>
      </c>
      <c r="K69" s="138"/>
      <c r="L69" s="142"/>
    </row>
    <row r="70" spans="1:31" s="9" customFormat="1" ht="24.95" customHeight="1">
      <c r="B70" s="131"/>
      <c r="C70" s="132"/>
      <c r="D70" s="133" t="s">
        <v>106</v>
      </c>
      <c r="E70" s="134"/>
      <c r="F70" s="134"/>
      <c r="G70" s="134"/>
      <c r="H70" s="134"/>
      <c r="I70" s="134"/>
      <c r="J70" s="135">
        <f>J565</f>
        <v>0</v>
      </c>
      <c r="K70" s="132"/>
      <c r="L70" s="136"/>
    </row>
    <row r="71" spans="1:31" s="10" customFormat="1" ht="19.899999999999999" customHeight="1">
      <c r="B71" s="137"/>
      <c r="C71" s="138"/>
      <c r="D71" s="139" t="s">
        <v>107</v>
      </c>
      <c r="E71" s="140"/>
      <c r="F71" s="140"/>
      <c r="G71" s="140"/>
      <c r="H71" s="140"/>
      <c r="I71" s="140"/>
      <c r="J71" s="141">
        <f>J566</f>
        <v>0</v>
      </c>
      <c r="K71" s="138"/>
      <c r="L71" s="142"/>
    </row>
    <row r="72" spans="1:31" s="10" customFormat="1" ht="19.899999999999999" customHeight="1">
      <c r="B72" s="137"/>
      <c r="C72" s="138"/>
      <c r="D72" s="139" t="s">
        <v>108</v>
      </c>
      <c r="E72" s="140"/>
      <c r="F72" s="140"/>
      <c r="G72" s="140"/>
      <c r="H72" s="140"/>
      <c r="I72" s="140"/>
      <c r="J72" s="141">
        <f>J571</f>
        <v>0</v>
      </c>
      <c r="K72" s="138"/>
      <c r="L72" s="142"/>
    </row>
    <row r="73" spans="1:31" s="10" customFormat="1" ht="19.899999999999999" customHeight="1">
      <c r="B73" s="137"/>
      <c r="C73" s="138"/>
      <c r="D73" s="139" t="s">
        <v>109</v>
      </c>
      <c r="E73" s="140"/>
      <c r="F73" s="140"/>
      <c r="G73" s="140"/>
      <c r="H73" s="140"/>
      <c r="I73" s="140"/>
      <c r="J73" s="141">
        <f>J576</f>
        <v>0</v>
      </c>
      <c r="K73" s="138"/>
      <c r="L73" s="142"/>
    </row>
    <row r="74" spans="1:31" s="10" customFormat="1" ht="19.899999999999999" customHeight="1">
      <c r="B74" s="137"/>
      <c r="C74" s="138"/>
      <c r="D74" s="139" t="s">
        <v>110</v>
      </c>
      <c r="E74" s="140"/>
      <c r="F74" s="140"/>
      <c r="G74" s="140"/>
      <c r="H74" s="140"/>
      <c r="I74" s="140"/>
      <c r="J74" s="141">
        <f>J581</f>
        <v>0</v>
      </c>
      <c r="K74" s="138"/>
      <c r="L74" s="142"/>
    </row>
    <row r="75" spans="1:31" s="2" customFormat="1" ht="21.7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80" spans="1:31" s="2" customFormat="1" ht="6.95" customHeight="1">
      <c r="A80" s="35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3" s="2" customFormat="1" ht="24.95" customHeight="1">
      <c r="A81" s="35"/>
      <c r="B81" s="36"/>
      <c r="C81" s="24" t="s">
        <v>111</v>
      </c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3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3" s="2" customFormat="1" ht="12" customHeight="1">
      <c r="A83" s="35"/>
      <c r="B83" s="36"/>
      <c r="C83" s="30" t="s">
        <v>16</v>
      </c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3" s="2" customFormat="1" ht="16.5" customHeight="1">
      <c r="A84" s="35"/>
      <c r="B84" s="36"/>
      <c r="C84" s="37"/>
      <c r="D84" s="37"/>
      <c r="E84" s="360" t="str">
        <f>E7</f>
        <v>AČOV Tábor, oprava stavebních objektů</v>
      </c>
      <c r="F84" s="361"/>
      <c r="G84" s="361"/>
      <c r="H84" s="361"/>
      <c r="I84" s="37"/>
      <c r="J84" s="37"/>
      <c r="K84" s="37"/>
      <c r="L84" s="103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3" s="2" customFormat="1" ht="12" customHeight="1">
      <c r="A85" s="35"/>
      <c r="B85" s="36"/>
      <c r="C85" s="30" t="s">
        <v>90</v>
      </c>
      <c r="D85" s="37"/>
      <c r="E85" s="37"/>
      <c r="F85" s="37"/>
      <c r="G85" s="37"/>
      <c r="H85" s="37"/>
      <c r="I85" s="37"/>
      <c r="J85" s="37"/>
      <c r="K85" s="37"/>
      <c r="L85" s="103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6.5" customHeight="1">
      <c r="A86" s="35"/>
      <c r="B86" s="36"/>
      <c r="C86" s="37"/>
      <c r="D86" s="37"/>
      <c r="E86" s="332" t="str">
        <f>E9</f>
        <v>SO04 - DEŠŤOVÁ ZDRŽ</v>
      </c>
      <c r="F86" s="362"/>
      <c r="G86" s="362"/>
      <c r="H86" s="362"/>
      <c r="I86" s="37"/>
      <c r="J86" s="37"/>
      <c r="K86" s="37"/>
      <c r="L86" s="103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6.9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03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12" customHeight="1">
      <c r="A88" s="35"/>
      <c r="B88" s="36"/>
      <c r="C88" s="30" t="s">
        <v>22</v>
      </c>
      <c r="D88" s="37"/>
      <c r="E88" s="37"/>
      <c r="F88" s="28" t="str">
        <f>F12</f>
        <v>p.p.č. 523/20 k.ú. Tábor</v>
      </c>
      <c r="G88" s="37"/>
      <c r="H88" s="37"/>
      <c r="I88" s="30" t="s">
        <v>24</v>
      </c>
      <c r="J88" s="60" t="str">
        <f>IF(J12="","",J12)</f>
        <v>4. 12. 2023</v>
      </c>
      <c r="K88" s="37"/>
      <c r="L88" s="103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6.9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03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15.2" customHeight="1">
      <c r="A90" s="35"/>
      <c r="B90" s="36"/>
      <c r="C90" s="30" t="s">
        <v>26</v>
      </c>
      <c r="D90" s="37"/>
      <c r="E90" s="37"/>
      <c r="F90" s="28" t="str">
        <f>E15</f>
        <v>Vodárenská společnost Táborsko s.r.o.</v>
      </c>
      <c r="G90" s="37"/>
      <c r="H90" s="37"/>
      <c r="I90" s="30" t="s">
        <v>34</v>
      </c>
      <c r="J90" s="33" t="str">
        <f>E21</f>
        <v>A 3 PROJEKT, s.r.o.</v>
      </c>
      <c r="K90" s="37"/>
      <c r="L90" s="103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15.2" customHeight="1">
      <c r="A91" s="35"/>
      <c r="B91" s="36"/>
      <c r="C91" s="30" t="s">
        <v>32</v>
      </c>
      <c r="D91" s="37"/>
      <c r="E91" s="37"/>
      <c r="F91" s="28" t="str">
        <f>IF(E18="","",E18)</f>
        <v>Vyplň údaj</v>
      </c>
      <c r="G91" s="37"/>
      <c r="H91" s="37"/>
      <c r="I91" s="30" t="s">
        <v>39</v>
      </c>
      <c r="J91" s="33" t="str">
        <f>E24</f>
        <v>Zbyněk Dubský</v>
      </c>
      <c r="K91" s="37"/>
      <c r="L91" s="103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0.3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103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11" customFormat="1" ht="29.25" customHeight="1">
      <c r="A93" s="143"/>
      <c r="B93" s="144"/>
      <c r="C93" s="145" t="s">
        <v>112</v>
      </c>
      <c r="D93" s="146" t="s">
        <v>63</v>
      </c>
      <c r="E93" s="146" t="s">
        <v>59</v>
      </c>
      <c r="F93" s="146" t="s">
        <v>60</v>
      </c>
      <c r="G93" s="146" t="s">
        <v>113</v>
      </c>
      <c r="H93" s="146" t="s">
        <v>114</v>
      </c>
      <c r="I93" s="146" t="s">
        <v>115</v>
      </c>
      <c r="J93" s="146" t="s">
        <v>94</v>
      </c>
      <c r="K93" s="147" t="s">
        <v>116</v>
      </c>
      <c r="L93" s="148"/>
      <c r="M93" s="69" t="s">
        <v>40</v>
      </c>
      <c r="N93" s="70" t="s">
        <v>48</v>
      </c>
      <c r="O93" s="70" t="s">
        <v>117</v>
      </c>
      <c r="P93" s="70" t="s">
        <v>118</v>
      </c>
      <c r="Q93" s="70" t="s">
        <v>119</v>
      </c>
      <c r="R93" s="70" t="s">
        <v>120</v>
      </c>
      <c r="S93" s="70" t="s">
        <v>121</v>
      </c>
      <c r="T93" s="71" t="s">
        <v>122</v>
      </c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</row>
    <row r="94" spans="1:63" s="2" customFormat="1" ht="22.9" customHeight="1">
      <c r="A94" s="35"/>
      <c r="B94" s="36"/>
      <c r="C94" s="76" t="s">
        <v>123</v>
      </c>
      <c r="D94" s="37"/>
      <c r="E94" s="37"/>
      <c r="F94" s="37"/>
      <c r="G94" s="37"/>
      <c r="H94" s="37"/>
      <c r="I94" s="37"/>
      <c r="J94" s="149">
        <f>BK94</f>
        <v>0</v>
      </c>
      <c r="K94" s="37"/>
      <c r="L94" s="40"/>
      <c r="M94" s="72"/>
      <c r="N94" s="150"/>
      <c r="O94" s="73"/>
      <c r="P94" s="151">
        <f>P95+P448+P565</f>
        <v>0</v>
      </c>
      <c r="Q94" s="73"/>
      <c r="R94" s="151">
        <f>R95+R448+R565</f>
        <v>57.407566110000005</v>
      </c>
      <c r="S94" s="73"/>
      <c r="T94" s="152">
        <f>T95+T448+T565</f>
        <v>39.374741399999991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77</v>
      </c>
      <c r="AU94" s="18" t="s">
        <v>95</v>
      </c>
      <c r="BK94" s="153">
        <f>BK95+BK448+BK565</f>
        <v>0</v>
      </c>
    </row>
    <row r="95" spans="1:63" s="12" customFormat="1" ht="25.9" customHeight="1">
      <c r="B95" s="154"/>
      <c r="C95" s="155"/>
      <c r="D95" s="156" t="s">
        <v>77</v>
      </c>
      <c r="E95" s="157" t="s">
        <v>124</v>
      </c>
      <c r="F95" s="157" t="s">
        <v>125</v>
      </c>
      <c r="G95" s="155"/>
      <c r="H95" s="155"/>
      <c r="I95" s="158"/>
      <c r="J95" s="159">
        <f>BK95</f>
        <v>0</v>
      </c>
      <c r="K95" s="155"/>
      <c r="L95" s="160"/>
      <c r="M95" s="161"/>
      <c r="N95" s="162"/>
      <c r="O95" s="162"/>
      <c r="P95" s="163">
        <f>P96+P118+P129+P142+P431+P444</f>
        <v>0</v>
      </c>
      <c r="Q95" s="162"/>
      <c r="R95" s="163">
        <f>R96+R118+R129+R142+R431+R444</f>
        <v>56.114593410000005</v>
      </c>
      <c r="S95" s="162"/>
      <c r="T95" s="164">
        <f>T96+T118+T129+T142+T431+T444</f>
        <v>39.374741399999991</v>
      </c>
      <c r="AR95" s="165" t="s">
        <v>86</v>
      </c>
      <c r="AT95" s="166" t="s">
        <v>77</v>
      </c>
      <c r="AU95" s="166" t="s">
        <v>78</v>
      </c>
      <c r="AY95" s="165" t="s">
        <v>126</v>
      </c>
      <c r="BK95" s="167">
        <f>BK96+BK118+BK129+BK142+BK431+BK444</f>
        <v>0</v>
      </c>
    </row>
    <row r="96" spans="1:63" s="12" customFormat="1" ht="22.9" customHeight="1">
      <c r="B96" s="154"/>
      <c r="C96" s="155"/>
      <c r="D96" s="156" t="s">
        <v>77</v>
      </c>
      <c r="E96" s="168" t="s">
        <v>86</v>
      </c>
      <c r="F96" s="168" t="s">
        <v>127</v>
      </c>
      <c r="G96" s="155"/>
      <c r="H96" s="155"/>
      <c r="I96" s="158"/>
      <c r="J96" s="169">
        <f>BK96</f>
        <v>0</v>
      </c>
      <c r="K96" s="155"/>
      <c r="L96" s="160"/>
      <c r="M96" s="161"/>
      <c r="N96" s="162"/>
      <c r="O96" s="162"/>
      <c r="P96" s="163">
        <f>SUM(P97:P117)</f>
        <v>0</v>
      </c>
      <c r="Q96" s="162"/>
      <c r="R96" s="163">
        <f>SUM(R97:R117)</f>
        <v>0</v>
      </c>
      <c r="S96" s="162"/>
      <c r="T96" s="164">
        <f>SUM(T97:T117)</f>
        <v>3.5156000000000001</v>
      </c>
      <c r="AR96" s="165" t="s">
        <v>86</v>
      </c>
      <c r="AT96" s="166" t="s">
        <v>77</v>
      </c>
      <c r="AU96" s="166" t="s">
        <v>86</v>
      </c>
      <c r="AY96" s="165" t="s">
        <v>126</v>
      </c>
      <c r="BK96" s="167">
        <f>SUM(BK97:BK117)</f>
        <v>0</v>
      </c>
    </row>
    <row r="97" spans="1:65" s="2" customFormat="1" ht="24.2" customHeight="1">
      <c r="A97" s="35"/>
      <c r="B97" s="36"/>
      <c r="C97" s="170" t="s">
        <v>86</v>
      </c>
      <c r="D97" s="170" t="s">
        <v>128</v>
      </c>
      <c r="E97" s="171" t="s">
        <v>129</v>
      </c>
      <c r="F97" s="172" t="s">
        <v>130</v>
      </c>
      <c r="G97" s="173" t="s">
        <v>131</v>
      </c>
      <c r="H97" s="174">
        <v>7.99</v>
      </c>
      <c r="I97" s="175"/>
      <c r="J97" s="176">
        <f>ROUND(I97*H97,2)</f>
        <v>0</v>
      </c>
      <c r="K97" s="172" t="s">
        <v>132</v>
      </c>
      <c r="L97" s="40"/>
      <c r="M97" s="177" t="s">
        <v>40</v>
      </c>
      <c r="N97" s="178" t="s">
        <v>49</v>
      </c>
      <c r="O97" s="65"/>
      <c r="P97" s="179">
        <f>O97*H97</f>
        <v>0</v>
      </c>
      <c r="Q97" s="179">
        <v>0</v>
      </c>
      <c r="R97" s="179">
        <f>Q97*H97</f>
        <v>0</v>
      </c>
      <c r="S97" s="179">
        <v>0.44</v>
      </c>
      <c r="T97" s="180">
        <f>S97*H97</f>
        <v>3.5156000000000001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1" t="s">
        <v>133</v>
      </c>
      <c r="AT97" s="181" t="s">
        <v>128</v>
      </c>
      <c r="AU97" s="181" t="s">
        <v>88</v>
      </c>
      <c r="AY97" s="18" t="s">
        <v>126</v>
      </c>
      <c r="BE97" s="182">
        <f>IF(N97="základní",J97,0)</f>
        <v>0</v>
      </c>
      <c r="BF97" s="182">
        <f>IF(N97="snížená",J97,0)</f>
        <v>0</v>
      </c>
      <c r="BG97" s="182">
        <f>IF(N97="zákl. přenesená",J97,0)</f>
        <v>0</v>
      </c>
      <c r="BH97" s="182">
        <f>IF(N97="sníž. přenesená",J97,0)</f>
        <v>0</v>
      </c>
      <c r="BI97" s="182">
        <f>IF(N97="nulová",J97,0)</f>
        <v>0</v>
      </c>
      <c r="BJ97" s="18" t="s">
        <v>86</v>
      </c>
      <c r="BK97" s="182">
        <f>ROUND(I97*H97,2)</f>
        <v>0</v>
      </c>
      <c r="BL97" s="18" t="s">
        <v>133</v>
      </c>
      <c r="BM97" s="181" t="s">
        <v>134</v>
      </c>
    </row>
    <row r="98" spans="1:65" s="2" customFormat="1" ht="39">
      <c r="A98" s="35"/>
      <c r="B98" s="36"/>
      <c r="C98" s="37"/>
      <c r="D98" s="183" t="s">
        <v>135</v>
      </c>
      <c r="E98" s="37"/>
      <c r="F98" s="184" t="s">
        <v>136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135</v>
      </c>
      <c r="AU98" s="18" t="s">
        <v>88</v>
      </c>
    </row>
    <row r="99" spans="1:65" s="2" customFormat="1" ht="11.25">
      <c r="A99" s="35"/>
      <c r="B99" s="36"/>
      <c r="C99" s="37"/>
      <c r="D99" s="188" t="s">
        <v>137</v>
      </c>
      <c r="E99" s="37"/>
      <c r="F99" s="189" t="s">
        <v>138</v>
      </c>
      <c r="G99" s="37"/>
      <c r="H99" s="37"/>
      <c r="I99" s="185"/>
      <c r="J99" s="37"/>
      <c r="K99" s="37"/>
      <c r="L99" s="40"/>
      <c r="M99" s="186"/>
      <c r="N99" s="187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137</v>
      </c>
      <c r="AU99" s="18" t="s">
        <v>88</v>
      </c>
    </row>
    <row r="100" spans="1:65" s="13" customFormat="1" ht="11.25">
      <c r="B100" s="190"/>
      <c r="C100" s="191"/>
      <c r="D100" s="183" t="s">
        <v>139</v>
      </c>
      <c r="E100" s="192" t="s">
        <v>40</v>
      </c>
      <c r="F100" s="193" t="s">
        <v>140</v>
      </c>
      <c r="G100" s="191"/>
      <c r="H100" s="194">
        <v>7.99</v>
      </c>
      <c r="I100" s="195"/>
      <c r="J100" s="191"/>
      <c r="K100" s="191"/>
      <c r="L100" s="196"/>
      <c r="M100" s="197"/>
      <c r="N100" s="198"/>
      <c r="O100" s="198"/>
      <c r="P100" s="198"/>
      <c r="Q100" s="198"/>
      <c r="R100" s="198"/>
      <c r="S100" s="198"/>
      <c r="T100" s="199"/>
      <c r="AT100" s="200" t="s">
        <v>139</v>
      </c>
      <c r="AU100" s="200" t="s">
        <v>88</v>
      </c>
      <c r="AV100" s="13" t="s">
        <v>88</v>
      </c>
      <c r="AW100" s="13" t="s">
        <v>38</v>
      </c>
      <c r="AX100" s="13" t="s">
        <v>78</v>
      </c>
      <c r="AY100" s="200" t="s">
        <v>126</v>
      </c>
    </row>
    <row r="101" spans="1:65" s="2" customFormat="1" ht="37.9" customHeight="1">
      <c r="A101" s="35"/>
      <c r="B101" s="36"/>
      <c r="C101" s="170" t="s">
        <v>88</v>
      </c>
      <c r="D101" s="170" t="s">
        <v>128</v>
      </c>
      <c r="E101" s="171" t="s">
        <v>141</v>
      </c>
      <c r="F101" s="172" t="s">
        <v>142</v>
      </c>
      <c r="G101" s="173" t="s">
        <v>143</v>
      </c>
      <c r="H101" s="174">
        <v>1.998</v>
      </c>
      <c r="I101" s="175"/>
      <c r="J101" s="176">
        <f>ROUND(I101*H101,2)</f>
        <v>0</v>
      </c>
      <c r="K101" s="172" t="s">
        <v>132</v>
      </c>
      <c r="L101" s="40"/>
      <c r="M101" s="177" t="s">
        <v>40</v>
      </c>
      <c r="N101" s="178" t="s">
        <v>49</v>
      </c>
      <c r="O101" s="65"/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80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1" t="s">
        <v>133</v>
      </c>
      <c r="AT101" s="181" t="s">
        <v>128</v>
      </c>
      <c r="AU101" s="181" t="s">
        <v>88</v>
      </c>
      <c r="AY101" s="18" t="s">
        <v>126</v>
      </c>
      <c r="BE101" s="182">
        <f>IF(N101="základní",J101,0)</f>
        <v>0</v>
      </c>
      <c r="BF101" s="182">
        <f>IF(N101="snížená",J101,0)</f>
        <v>0</v>
      </c>
      <c r="BG101" s="182">
        <f>IF(N101="zákl. přenesená",J101,0)</f>
        <v>0</v>
      </c>
      <c r="BH101" s="182">
        <f>IF(N101="sníž. přenesená",J101,0)</f>
        <v>0</v>
      </c>
      <c r="BI101" s="182">
        <f>IF(N101="nulová",J101,0)</f>
        <v>0</v>
      </c>
      <c r="BJ101" s="18" t="s">
        <v>86</v>
      </c>
      <c r="BK101" s="182">
        <f>ROUND(I101*H101,2)</f>
        <v>0</v>
      </c>
      <c r="BL101" s="18" t="s">
        <v>133</v>
      </c>
      <c r="BM101" s="181" t="s">
        <v>144</v>
      </c>
    </row>
    <row r="102" spans="1:65" s="2" customFormat="1" ht="29.25">
      <c r="A102" s="35"/>
      <c r="B102" s="36"/>
      <c r="C102" s="37"/>
      <c r="D102" s="183" t="s">
        <v>135</v>
      </c>
      <c r="E102" s="37"/>
      <c r="F102" s="184" t="s">
        <v>145</v>
      </c>
      <c r="G102" s="37"/>
      <c r="H102" s="37"/>
      <c r="I102" s="185"/>
      <c r="J102" s="37"/>
      <c r="K102" s="37"/>
      <c r="L102" s="40"/>
      <c r="M102" s="186"/>
      <c r="N102" s="187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135</v>
      </c>
      <c r="AU102" s="18" t="s">
        <v>88</v>
      </c>
    </row>
    <row r="103" spans="1:65" s="2" customFormat="1" ht="11.25">
      <c r="A103" s="35"/>
      <c r="B103" s="36"/>
      <c r="C103" s="37"/>
      <c r="D103" s="188" t="s">
        <v>137</v>
      </c>
      <c r="E103" s="37"/>
      <c r="F103" s="189" t="s">
        <v>146</v>
      </c>
      <c r="G103" s="37"/>
      <c r="H103" s="37"/>
      <c r="I103" s="185"/>
      <c r="J103" s="37"/>
      <c r="K103" s="37"/>
      <c r="L103" s="40"/>
      <c r="M103" s="186"/>
      <c r="N103" s="187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137</v>
      </c>
      <c r="AU103" s="18" t="s">
        <v>88</v>
      </c>
    </row>
    <row r="104" spans="1:65" s="13" customFormat="1" ht="11.25">
      <c r="B104" s="190"/>
      <c r="C104" s="191"/>
      <c r="D104" s="183" t="s">
        <v>139</v>
      </c>
      <c r="E104" s="192" t="s">
        <v>40</v>
      </c>
      <c r="F104" s="193" t="s">
        <v>147</v>
      </c>
      <c r="G104" s="191"/>
      <c r="H104" s="194">
        <v>1.998</v>
      </c>
      <c r="I104" s="195"/>
      <c r="J104" s="191"/>
      <c r="K104" s="191"/>
      <c r="L104" s="196"/>
      <c r="M104" s="197"/>
      <c r="N104" s="198"/>
      <c r="O104" s="198"/>
      <c r="P104" s="198"/>
      <c r="Q104" s="198"/>
      <c r="R104" s="198"/>
      <c r="S104" s="198"/>
      <c r="T104" s="199"/>
      <c r="AT104" s="200" t="s">
        <v>139</v>
      </c>
      <c r="AU104" s="200" t="s">
        <v>88</v>
      </c>
      <c r="AV104" s="13" t="s">
        <v>88</v>
      </c>
      <c r="AW104" s="13" t="s">
        <v>38</v>
      </c>
      <c r="AX104" s="13" t="s">
        <v>78</v>
      </c>
      <c r="AY104" s="200" t="s">
        <v>126</v>
      </c>
    </row>
    <row r="105" spans="1:65" s="2" customFormat="1" ht="37.9" customHeight="1">
      <c r="A105" s="35"/>
      <c r="B105" s="36"/>
      <c r="C105" s="170" t="s">
        <v>148</v>
      </c>
      <c r="D105" s="170" t="s">
        <v>128</v>
      </c>
      <c r="E105" s="171" t="s">
        <v>149</v>
      </c>
      <c r="F105" s="172" t="s">
        <v>150</v>
      </c>
      <c r="G105" s="173" t="s">
        <v>143</v>
      </c>
      <c r="H105" s="174">
        <v>1.1990000000000001</v>
      </c>
      <c r="I105" s="175"/>
      <c r="J105" s="176">
        <f>ROUND(I105*H105,2)</f>
        <v>0</v>
      </c>
      <c r="K105" s="172" t="s">
        <v>132</v>
      </c>
      <c r="L105" s="40"/>
      <c r="M105" s="177" t="s">
        <v>40</v>
      </c>
      <c r="N105" s="178" t="s">
        <v>49</v>
      </c>
      <c r="O105" s="65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1" t="s">
        <v>133</v>
      </c>
      <c r="AT105" s="181" t="s">
        <v>128</v>
      </c>
      <c r="AU105" s="181" t="s">
        <v>88</v>
      </c>
      <c r="AY105" s="18" t="s">
        <v>126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8" t="s">
        <v>86</v>
      </c>
      <c r="BK105" s="182">
        <f>ROUND(I105*H105,2)</f>
        <v>0</v>
      </c>
      <c r="BL105" s="18" t="s">
        <v>133</v>
      </c>
      <c r="BM105" s="181" t="s">
        <v>151</v>
      </c>
    </row>
    <row r="106" spans="1:65" s="2" customFormat="1" ht="39">
      <c r="A106" s="35"/>
      <c r="B106" s="36"/>
      <c r="C106" s="37"/>
      <c r="D106" s="183" t="s">
        <v>135</v>
      </c>
      <c r="E106" s="37"/>
      <c r="F106" s="184" t="s">
        <v>152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135</v>
      </c>
      <c r="AU106" s="18" t="s">
        <v>88</v>
      </c>
    </row>
    <row r="107" spans="1:65" s="2" customFormat="1" ht="11.25">
      <c r="A107" s="35"/>
      <c r="B107" s="36"/>
      <c r="C107" s="37"/>
      <c r="D107" s="188" t="s">
        <v>137</v>
      </c>
      <c r="E107" s="37"/>
      <c r="F107" s="189" t="s">
        <v>153</v>
      </c>
      <c r="G107" s="37"/>
      <c r="H107" s="37"/>
      <c r="I107" s="185"/>
      <c r="J107" s="37"/>
      <c r="K107" s="37"/>
      <c r="L107" s="40"/>
      <c r="M107" s="186"/>
      <c r="N107" s="187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137</v>
      </c>
      <c r="AU107" s="18" t="s">
        <v>88</v>
      </c>
    </row>
    <row r="108" spans="1:65" s="13" customFormat="1" ht="11.25">
      <c r="B108" s="190"/>
      <c r="C108" s="191"/>
      <c r="D108" s="183" t="s">
        <v>139</v>
      </c>
      <c r="E108" s="192" t="s">
        <v>40</v>
      </c>
      <c r="F108" s="193" t="s">
        <v>154</v>
      </c>
      <c r="G108" s="191"/>
      <c r="H108" s="194">
        <v>1.1990000000000001</v>
      </c>
      <c r="I108" s="195"/>
      <c r="J108" s="191"/>
      <c r="K108" s="191"/>
      <c r="L108" s="196"/>
      <c r="M108" s="197"/>
      <c r="N108" s="198"/>
      <c r="O108" s="198"/>
      <c r="P108" s="198"/>
      <c r="Q108" s="198"/>
      <c r="R108" s="198"/>
      <c r="S108" s="198"/>
      <c r="T108" s="199"/>
      <c r="AT108" s="200" t="s">
        <v>139</v>
      </c>
      <c r="AU108" s="200" t="s">
        <v>88</v>
      </c>
      <c r="AV108" s="13" t="s">
        <v>88</v>
      </c>
      <c r="AW108" s="13" t="s">
        <v>38</v>
      </c>
      <c r="AX108" s="13" t="s">
        <v>78</v>
      </c>
      <c r="AY108" s="200" t="s">
        <v>126</v>
      </c>
    </row>
    <row r="109" spans="1:65" s="2" customFormat="1" ht="37.9" customHeight="1">
      <c r="A109" s="35"/>
      <c r="B109" s="36"/>
      <c r="C109" s="170" t="s">
        <v>133</v>
      </c>
      <c r="D109" s="170" t="s">
        <v>128</v>
      </c>
      <c r="E109" s="171" t="s">
        <v>155</v>
      </c>
      <c r="F109" s="172" t="s">
        <v>156</v>
      </c>
      <c r="G109" s="173" t="s">
        <v>143</v>
      </c>
      <c r="H109" s="174">
        <v>1.1990000000000001</v>
      </c>
      <c r="I109" s="175"/>
      <c r="J109" s="176">
        <f>ROUND(I109*H109,2)</f>
        <v>0</v>
      </c>
      <c r="K109" s="172" t="s">
        <v>132</v>
      </c>
      <c r="L109" s="40"/>
      <c r="M109" s="177" t="s">
        <v>40</v>
      </c>
      <c r="N109" s="178" t="s">
        <v>49</v>
      </c>
      <c r="O109" s="65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1" t="s">
        <v>133</v>
      </c>
      <c r="AT109" s="181" t="s">
        <v>128</v>
      </c>
      <c r="AU109" s="181" t="s">
        <v>88</v>
      </c>
      <c r="AY109" s="18" t="s">
        <v>126</v>
      </c>
      <c r="BE109" s="182">
        <f>IF(N109="základní",J109,0)</f>
        <v>0</v>
      </c>
      <c r="BF109" s="182">
        <f>IF(N109="snížená",J109,0)</f>
        <v>0</v>
      </c>
      <c r="BG109" s="182">
        <f>IF(N109="zákl. přenesená",J109,0)</f>
        <v>0</v>
      </c>
      <c r="BH109" s="182">
        <f>IF(N109="sníž. přenesená",J109,0)</f>
        <v>0</v>
      </c>
      <c r="BI109" s="182">
        <f>IF(N109="nulová",J109,0)</f>
        <v>0</v>
      </c>
      <c r="BJ109" s="18" t="s">
        <v>86</v>
      </c>
      <c r="BK109" s="182">
        <f>ROUND(I109*H109,2)</f>
        <v>0</v>
      </c>
      <c r="BL109" s="18" t="s">
        <v>133</v>
      </c>
      <c r="BM109" s="181" t="s">
        <v>157</v>
      </c>
    </row>
    <row r="110" spans="1:65" s="2" customFormat="1" ht="48.75">
      <c r="A110" s="35"/>
      <c r="B110" s="36"/>
      <c r="C110" s="37"/>
      <c r="D110" s="183" t="s">
        <v>135</v>
      </c>
      <c r="E110" s="37"/>
      <c r="F110" s="184" t="s">
        <v>158</v>
      </c>
      <c r="G110" s="37"/>
      <c r="H110" s="37"/>
      <c r="I110" s="185"/>
      <c r="J110" s="37"/>
      <c r="K110" s="37"/>
      <c r="L110" s="40"/>
      <c r="M110" s="186"/>
      <c r="N110" s="187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135</v>
      </c>
      <c r="AU110" s="18" t="s">
        <v>88</v>
      </c>
    </row>
    <row r="111" spans="1:65" s="2" customFormat="1" ht="11.25">
      <c r="A111" s="35"/>
      <c r="B111" s="36"/>
      <c r="C111" s="37"/>
      <c r="D111" s="188" t="s">
        <v>137</v>
      </c>
      <c r="E111" s="37"/>
      <c r="F111" s="189" t="s">
        <v>159</v>
      </c>
      <c r="G111" s="37"/>
      <c r="H111" s="37"/>
      <c r="I111" s="185"/>
      <c r="J111" s="37"/>
      <c r="K111" s="37"/>
      <c r="L111" s="40"/>
      <c r="M111" s="186"/>
      <c r="N111" s="187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137</v>
      </c>
      <c r="AU111" s="18" t="s">
        <v>88</v>
      </c>
    </row>
    <row r="112" spans="1:65" s="13" customFormat="1" ht="11.25">
      <c r="B112" s="190"/>
      <c r="C112" s="191"/>
      <c r="D112" s="183" t="s">
        <v>139</v>
      </c>
      <c r="E112" s="192" t="s">
        <v>40</v>
      </c>
      <c r="F112" s="193" t="s">
        <v>154</v>
      </c>
      <c r="G112" s="191"/>
      <c r="H112" s="194">
        <v>1.1990000000000001</v>
      </c>
      <c r="I112" s="195"/>
      <c r="J112" s="191"/>
      <c r="K112" s="191"/>
      <c r="L112" s="196"/>
      <c r="M112" s="197"/>
      <c r="N112" s="198"/>
      <c r="O112" s="198"/>
      <c r="P112" s="198"/>
      <c r="Q112" s="198"/>
      <c r="R112" s="198"/>
      <c r="S112" s="198"/>
      <c r="T112" s="199"/>
      <c r="AT112" s="200" t="s">
        <v>139</v>
      </c>
      <c r="AU112" s="200" t="s">
        <v>88</v>
      </c>
      <c r="AV112" s="13" t="s">
        <v>88</v>
      </c>
      <c r="AW112" s="13" t="s">
        <v>38</v>
      </c>
      <c r="AX112" s="13" t="s">
        <v>78</v>
      </c>
      <c r="AY112" s="200" t="s">
        <v>126</v>
      </c>
    </row>
    <row r="113" spans="1:65" s="2" customFormat="1" ht="24.2" customHeight="1">
      <c r="A113" s="35"/>
      <c r="B113" s="36"/>
      <c r="C113" s="170" t="s">
        <v>160</v>
      </c>
      <c r="D113" s="170" t="s">
        <v>128</v>
      </c>
      <c r="E113" s="171" t="s">
        <v>161</v>
      </c>
      <c r="F113" s="172" t="s">
        <v>162</v>
      </c>
      <c r="G113" s="173" t="s">
        <v>163</v>
      </c>
      <c r="H113" s="174">
        <v>2.1579999999999999</v>
      </c>
      <c r="I113" s="175"/>
      <c r="J113" s="176">
        <f>ROUND(I113*H113,2)</f>
        <v>0</v>
      </c>
      <c r="K113" s="172" t="s">
        <v>132</v>
      </c>
      <c r="L113" s="40"/>
      <c r="M113" s="177" t="s">
        <v>40</v>
      </c>
      <c r="N113" s="178" t="s">
        <v>49</v>
      </c>
      <c r="O113" s="65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1" t="s">
        <v>133</v>
      </c>
      <c r="AT113" s="181" t="s">
        <v>128</v>
      </c>
      <c r="AU113" s="181" t="s">
        <v>88</v>
      </c>
      <c r="AY113" s="18" t="s">
        <v>126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8" t="s">
        <v>86</v>
      </c>
      <c r="BK113" s="182">
        <f>ROUND(I113*H113,2)</f>
        <v>0</v>
      </c>
      <c r="BL113" s="18" t="s">
        <v>133</v>
      </c>
      <c r="BM113" s="181" t="s">
        <v>164</v>
      </c>
    </row>
    <row r="114" spans="1:65" s="2" customFormat="1" ht="29.25">
      <c r="A114" s="35"/>
      <c r="B114" s="36"/>
      <c r="C114" s="37"/>
      <c r="D114" s="183" t="s">
        <v>135</v>
      </c>
      <c r="E114" s="37"/>
      <c r="F114" s="184" t="s">
        <v>165</v>
      </c>
      <c r="G114" s="37"/>
      <c r="H114" s="37"/>
      <c r="I114" s="185"/>
      <c r="J114" s="37"/>
      <c r="K114" s="37"/>
      <c r="L114" s="40"/>
      <c r="M114" s="186"/>
      <c r="N114" s="187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135</v>
      </c>
      <c r="AU114" s="18" t="s">
        <v>88</v>
      </c>
    </row>
    <row r="115" spans="1:65" s="2" customFormat="1" ht="11.25">
      <c r="A115" s="35"/>
      <c r="B115" s="36"/>
      <c r="C115" s="37"/>
      <c r="D115" s="188" t="s">
        <v>137</v>
      </c>
      <c r="E115" s="37"/>
      <c r="F115" s="189" t="s">
        <v>166</v>
      </c>
      <c r="G115" s="37"/>
      <c r="H115" s="37"/>
      <c r="I115" s="185"/>
      <c r="J115" s="37"/>
      <c r="K115" s="37"/>
      <c r="L115" s="40"/>
      <c r="M115" s="186"/>
      <c r="N115" s="187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137</v>
      </c>
      <c r="AU115" s="18" t="s">
        <v>88</v>
      </c>
    </row>
    <row r="116" spans="1:65" s="13" customFormat="1" ht="11.25">
      <c r="B116" s="190"/>
      <c r="C116" s="191"/>
      <c r="D116" s="183" t="s">
        <v>139</v>
      </c>
      <c r="E116" s="192" t="s">
        <v>40</v>
      </c>
      <c r="F116" s="193" t="s">
        <v>154</v>
      </c>
      <c r="G116" s="191"/>
      <c r="H116" s="194">
        <v>1.1990000000000001</v>
      </c>
      <c r="I116" s="195"/>
      <c r="J116" s="191"/>
      <c r="K116" s="191"/>
      <c r="L116" s="196"/>
      <c r="M116" s="197"/>
      <c r="N116" s="198"/>
      <c r="O116" s="198"/>
      <c r="P116" s="198"/>
      <c r="Q116" s="198"/>
      <c r="R116" s="198"/>
      <c r="S116" s="198"/>
      <c r="T116" s="199"/>
      <c r="AT116" s="200" t="s">
        <v>139</v>
      </c>
      <c r="AU116" s="200" t="s">
        <v>88</v>
      </c>
      <c r="AV116" s="13" t="s">
        <v>88</v>
      </c>
      <c r="AW116" s="13" t="s">
        <v>38</v>
      </c>
      <c r="AX116" s="13" t="s">
        <v>78</v>
      </c>
      <c r="AY116" s="200" t="s">
        <v>126</v>
      </c>
    </row>
    <row r="117" spans="1:65" s="13" customFormat="1" ht="11.25">
      <c r="B117" s="190"/>
      <c r="C117" s="191"/>
      <c r="D117" s="183" t="s">
        <v>139</v>
      </c>
      <c r="E117" s="191"/>
      <c r="F117" s="193" t="s">
        <v>167</v>
      </c>
      <c r="G117" s="191"/>
      <c r="H117" s="194">
        <v>2.1579999999999999</v>
      </c>
      <c r="I117" s="195"/>
      <c r="J117" s="191"/>
      <c r="K117" s="191"/>
      <c r="L117" s="196"/>
      <c r="M117" s="197"/>
      <c r="N117" s="198"/>
      <c r="O117" s="198"/>
      <c r="P117" s="198"/>
      <c r="Q117" s="198"/>
      <c r="R117" s="198"/>
      <c r="S117" s="198"/>
      <c r="T117" s="199"/>
      <c r="AT117" s="200" t="s">
        <v>139</v>
      </c>
      <c r="AU117" s="200" t="s">
        <v>88</v>
      </c>
      <c r="AV117" s="13" t="s">
        <v>88</v>
      </c>
      <c r="AW117" s="13" t="s">
        <v>4</v>
      </c>
      <c r="AX117" s="13" t="s">
        <v>86</v>
      </c>
      <c r="AY117" s="200" t="s">
        <v>126</v>
      </c>
    </row>
    <row r="118" spans="1:65" s="12" customFormat="1" ht="22.9" customHeight="1">
      <c r="B118" s="154"/>
      <c r="C118" s="155"/>
      <c r="D118" s="156" t="s">
        <v>77</v>
      </c>
      <c r="E118" s="168" t="s">
        <v>88</v>
      </c>
      <c r="F118" s="168" t="s">
        <v>168</v>
      </c>
      <c r="G118" s="155"/>
      <c r="H118" s="155"/>
      <c r="I118" s="158"/>
      <c r="J118" s="169">
        <f>BK118</f>
        <v>0</v>
      </c>
      <c r="K118" s="155"/>
      <c r="L118" s="160"/>
      <c r="M118" s="161"/>
      <c r="N118" s="162"/>
      <c r="O118" s="162"/>
      <c r="P118" s="163">
        <f>SUM(P119:P128)</f>
        <v>0</v>
      </c>
      <c r="Q118" s="162"/>
      <c r="R118" s="163">
        <f>SUM(R119:R128)</f>
        <v>3.6063059199999996</v>
      </c>
      <c r="S118" s="162"/>
      <c r="T118" s="164">
        <f>SUM(T119:T128)</f>
        <v>0</v>
      </c>
      <c r="AR118" s="165" t="s">
        <v>86</v>
      </c>
      <c r="AT118" s="166" t="s">
        <v>77</v>
      </c>
      <c r="AU118" s="166" t="s">
        <v>86</v>
      </c>
      <c r="AY118" s="165" t="s">
        <v>126</v>
      </c>
      <c r="BK118" s="167">
        <f>SUM(BK119:BK128)</f>
        <v>0</v>
      </c>
    </row>
    <row r="119" spans="1:65" s="2" customFormat="1" ht="16.5" customHeight="1">
      <c r="A119" s="35"/>
      <c r="B119" s="36"/>
      <c r="C119" s="170" t="s">
        <v>169</v>
      </c>
      <c r="D119" s="170" t="s">
        <v>128</v>
      </c>
      <c r="E119" s="171" t="s">
        <v>170</v>
      </c>
      <c r="F119" s="172" t="s">
        <v>171</v>
      </c>
      <c r="G119" s="173" t="s">
        <v>143</v>
      </c>
      <c r="H119" s="174">
        <v>1.379</v>
      </c>
      <c r="I119" s="175"/>
      <c r="J119" s="176">
        <f>ROUND(I119*H119,2)</f>
        <v>0</v>
      </c>
      <c r="K119" s="172" t="s">
        <v>132</v>
      </c>
      <c r="L119" s="40"/>
      <c r="M119" s="177" t="s">
        <v>40</v>
      </c>
      <c r="N119" s="178" t="s">
        <v>49</v>
      </c>
      <c r="O119" s="65"/>
      <c r="P119" s="179">
        <f>O119*H119</f>
        <v>0</v>
      </c>
      <c r="Q119" s="179">
        <v>2.5018699999999998</v>
      </c>
      <c r="R119" s="179">
        <f>Q119*H119</f>
        <v>3.4500787299999995</v>
      </c>
      <c r="S119" s="179">
        <v>0</v>
      </c>
      <c r="T119" s="180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1" t="s">
        <v>133</v>
      </c>
      <c r="AT119" s="181" t="s">
        <v>128</v>
      </c>
      <c r="AU119" s="181" t="s">
        <v>88</v>
      </c>
      <c r="AY119" s="18" t="s">
        <v>126</v>
      </c>
      <c r="BE119" s="182">
        <f>IF(N119="základní",J119,0)</f>
        <v>0</v>
      </c>
      <c r="BF119" s="182">
        <f>IF(N119="snížená",J119,0)</f>
        <v>0</v>
      </c>
      <c r="BG119" s="182">
        <f>IF(N119="zákl. přenesená",J119,0)</f>
        <v>0</v>
      </c>
      <c r="BH119" s="182">
        <f>IF(N119="sníž. přenesená",J119,0)</f>
        <v>0</v>
      </c>
      <c r="BI119" s="182">
        <f>IF(N119="nulová",J119,0)</f>
        <v>0</v>
      </c>
      <c r="BJ119" s="18" t="s">
        <v>86</v>
      </c>
      <c r="BK119" s="182">
        <f>ROUND(I119*H119,2)</f>
        <v>0</v>
      </c>
      <c r="BL119" s="18" t="s">
        <v>133</v>
      </c>
      <c r="BM119" s="181" t="s">
        <v>172</v>
      </c>
    </row>
    <row r="120" spans="1:65" s="2" customFormat="1" ht="19.5">
      <c r="A120" s="35"/>
      <c r="B120" s="36"/>
      <c r="C120" s="37"/>
      <c r="D120" s="183" t="s">
        <v>135</v>
      </c>
      <c r="E120" s="37"/>
      <c r="F120" s="184" t="s">
        <v>173</v>
      </c>
      <c r="G120" s="37"/>
      <c r="H120" s="37"/>
      <c r="I120" s="185"/>
      <c r="J120" s="37"/>
      <c r="K120" s="37"/>
      <c r="L120" s="40"/>
      <c r="M120" s="186"/>
      <c r="N120" s="187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135</v>
      </c>
      <c r="AU120" s="18" t="s">
        <v>88</v>
      </c>
    </row>
    <row r="121" spans="1:65" s="2" customFormat="1" ht="11.25">
      <c r="A121" s="35"/>
      <c r="B121" s="36"/>
      <c r="C121" s="37"/>
      <c r="D121" s="188" t="s">
        <v>137</v>
      </c>
      <c r="E121" s="37"/>
      <c r="F121" s="189" t="s">
        <v>174</v>
      </c>
      <c r="G121" s="37"/>
      <c r="H121" s="37"/>
      <c r="I121" s="185"/>
      <c r="J121" s="37"/>
      <c r="K121" s="37"/>
      <c r="L121" s="40"/>
      <c r="M121" s="186"/>
      <c r="N121" s="187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137</v>
      </c>
      <c r="AU121" s="18" t="s">
        <v>88</v>
      </c>
    </row>
    <row r="122" spans="1:65" s="13" customFormat="1" ht="11.25">
      <c r="B122" s="190"/>
      <c r="C122" s="191"/>
      <c r="D122" s="183" t="s">
        <v>139</v>
      </c>
      <c r="E122" s="192" t="s">
        <v>40</v>
      </c>
      <c r="F122" s="193" t="s">
        <v>154</v>
      </c>
      <c r="G122" s="191"/>
      <c r="H122" s="194">
        <v>1.1990000000000001</v>
      </c>
      <c r="I122" s="195"/>
      <c r="J122" s="191"/>
      <c r="K122" s="191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139</v>
      </c>
      <c r="AU122" s="200" t="s">
        <v>88</v>
      </c>
      <c r="AV122" s="13" t="s">
        <v>88</v>
      </c>
      <c r="AW122" s="13" t="s">
        <v>38</v>
      </c>
      <c r="AX122" s="13" t="s">
        <v>78</v>
      </c>
      <c r="AY122" s="200" t="s">
        <v>126</v>
      </c>
    </row>
    <row r="123" spans="1:65" s="13" customFormat="1" ht="11.25">
      <c r="B123" s="190"/>
      <c r="C123" s="191"/>
      <c r="D123" s="183" t="s">
        <v>139</v>
      </c>
      <c r="E123" s="191"/>
      <c r="F123" s="193" t="s">
        <v>175</v>
      </c>
      <c r="G123" s="191"/>
      <c r="H123" s="194">
        <v>1.379</v>
      </c>
      <c r="I123" s="195"/>
      <c r="J123" s="191"/>
      <c r="K123" s="191"/>
      <c r="L123" s="196"/>
      <c r="M123" s="197"/>
      <c r="N123" s="198"/>
      <c r="O123" s="198"/>
      <c r="P123" s="198"/>
      <c r="Q123" s="198"/>
      <c r="R123" s="198"/>
      <c r="S123" s="198"/>
      <c r="T123" s="199"/>
      <c r="AT123" s="200" t="s">
        <v>139</v>
      </c>
      <c r="AU123" s="200" t="s">
        <v>88</v>
      </c>
      <c r="AV123" s="13" t="s">
        <v>88</v>
      </c>
      <c r="AW123" s="13" t="s">
        <v>4</v>
      </c>
      <c r="AX123" s="13" t="s">
        <v>86</v>
      </c>
      <c r="AY123" s="200" t="s">
        <v>126</v>
      </c>
    </row>
    <row r="124" spans="1:65" s="2" customFormat="1" ht="16.5" customHeight="1">
      <c r="A124" s="35"/>
      <c r="B124" s="36"/>
      <c r="C124" s="170" t="s">
        <v>176</v>
      </c>
      <c r="D124" s="170" t="s">
        <v>128</v>
      </c>
      <c r="E124" s="171" t="s">
        <v>177</v>
      </c>
      <c r="F124" s="172" t="s">
        <v>178</v>
      </c>
      <c r="G124" s="173" t="s">
        <v>163</v>
      </c>
      <c r="H124" s="174">
        <v>0.14699999999999999</v>
      </c>
      <c r="I124" s="175"/>
      <c r="J124" s="176">
        <f>ROUND(I124*H124,2)</f>
        <v>0</v>
      </c>
      <c r="K124" s="172" t="s">
        <v>132</v>
      </c>
      <c r="L124" s="40"/>
      <c r="M124" s="177" t="s">
        <v>40</v>
      </c>
      <c r="N124" s="178" t="s">
        <v>49</v>
      </c>
      <c r="O124" s="65"/>
      <c r="P124" s="179">
        <f>O124*H124</f>
        <v>0</v>
      </c>
      <c r="Q124" s="179">
        <v>1.06277</v>
      </c>
      <c r="R124" s="179">
        <f>Q124*H124</f>
        <v>0.15622718999999999</v>
      </c>
      <c r="S124" s="179">
        <v>0</v>
      </c>
      <c r="T124" s="180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1" t="s">
        <v>133</v>
      </c>
      <c r="AT124" s="181" t="s">
        <v>128</v>
      </c>
      <c r="AU124" s="181" t="s">
        <v>88</v>
      </c>
      <c r="AY124" s="18" t="s">
        <v>126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8" t="s">
        <v>86</v>
      </c>
      <c r="BK124" s="182">
        <f>ROUND(I124*H124,2)</f>
        <v>0</v>
      </c>
      <c r="BL124" s="18" t="s">
        <v>133</v>
      </c>
      <c r="BM124" s="181" t="s">
        <v>179</v>
      </c>
    </row>
    <row r="125" spans="1:65" s="2" customFormat="1" ht="11.25">
      <c r="A125" s="35"/>
      <c r="B125" s="36"/>
      <c r="C125" s="37"/>
      <c r="D125" s="183" t="s">
        <v>135</v>
      </c>
      <c r="E125" s="37"/>
      <c r="F125" s="184" t="s">
        <v>180</v>
      </c>
      <c r="G125" s="37"/>
      <c r="H125" s="37"/>
      <c r="I125" s="185"/>
      <c r="J125" s="37"/>
      <c r="K125" s="37"/>
      <c r="L125" s="40"/>
      <c r="M125" s="186"/>
      <c r="N125" s="187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135</v>
      </c>
      <c r="AU125" s="18" t="s">
        <v>88</v>
      </c>
    </row>
    <row r="126" spans="1:65" s="2" customFormat="1" ht="11.25">
      <c r="A126" s="35"/>
      <c r="B126" s="36"/>
      <c r="C126" s="37"/>
      <c r="D126" s="188" t="s">
        <v>137</v>
      </c>
      <c r="E126" s="37"/>
      <c r="F126" s="189" t="s">
        <v>181</v>
      </c>
      <c r="G126" s="37"/>
      <c r="H126" s="37"/>
      <c r="I126" s="185"/>
      <c r="J126" s="37"/>
      <c r="K126" s="37"/>
      <c r="L126" s="40"/>
      <c r="M126" s="186"/>
      <c r="N126" s="187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137</v>
      </c>
      <c r="AU126" s="18" t="s">
        <v>88</v>
      </c>
    </row>
    <row r="127" spans="1:65" s="13" customFormat="1" ht="11.25">
      <c r="B127" s="190"/>
      <c r="C127" s="191"/>
      <c r="D127" s="183" t="s">
        <v>139</v>
      </c>
      <c r="E127" s="192" t="s">
        <v>40</v>
      </c>
      <c r="F127" s="193" t="s">
        <v>182</v>
      </c>
      <c r="G127" s="191"/>
      <c r="H127" s="194">
        <v>0.128</v>
      </c>
      <c r="I127" s="195"/>
      <c r="J127" s="191"/>
      <c r="K127" s="191"/>
      <c r="L127" s="196"/>
      <c r="M127" s="197"/>
      <c r="N127" s="198"/>
      <c r="O127" s="198"/>
      <c r="P127" s="198"/>
      <c r="Q127" s="198"/>
      <c r="R127" s="198"/>
      <c r="S127" s="198"/>
      <c r="T127" s="199"/>
      <c r="AT127" s="200" t="s">
        <v>139</v>
      </c>
      <c r="AU127" s="200" t="s">
        <v>88</v>
      </c>
      <c r="AV127" s="13" t="s">
        <v>88</v>
      </c>
      <c r="AW127" s="13" t="s">
        <v>38</v>
      </c>
      <c r="AX127" s="13" t="s">
        <v>78</v>
      </c>
      <c r="AY127" s="200" t="s">
        <v>126</v>
      </c>
    </row>
    <row r="128" spans="1:65" s="13" customFormat="1" ht="11.25">
      <c r="B128" s="190"/>
      <c r="C128" s="191"/>
      <c r="D128" s="183" t="s">
        <v>139</v>
      </c>
      <c r="E128" s="191"/>
      <c r="F128" s="193" t="s">
        <v>183</v>
      </c>
      <c r="G128" s="191"/>
      <c r="H128" s="194">
        <v>0.14699999999999999</v>
      </c>
      <c r="I128" s="195"/>
      <c r="J128" s="191"/>
      <c r="K128" s="191"/>
      <c r="L128" s="196"/>
      <c r="M128" s="197"/>
      <c r="N128" s="198"/>
      <c r="O128" s="198"/>
      <c r="P128" s="198"/>
      <c r="Q128" s="198"/>
      <c r="R128" s="198"/>
      <c r="S128" s="198"/>
      <c r="T128" s="199"/>
      <c r="AT128" s="200" t="s">
        <v>139</v>
      </c>
      <c r="AU128" s="200" t="s">
        <v>88</v>
      </c>
      <c r="AV128" s="13" t="s">
        <v>88</v>
      </c>
      <c r="AW128" s="13" t="s">
        <v>4</v>
      </c>
      <c r="AX128" s="13" t="s">
        <v>86</v>
      </c>
      <c r="AY128" s="200" t="s">
        <v>126</v>
      </c>
    </row>
    <row r="129" spans="1:65" s="12" customFormat="1" ht="22.9" customHeight="1">
      <c r="B129" s="154"/>
      <c r="C129" s="155"/>
      <c r="D129" s="156" t="s">
        <v>77</v>
      </c>
      <c r="E129" s="168" t="s">
        <v>160</v>
      </c>
      <c r="F129" s="168" t="s">
        <v>184</v>
      </c>
      <c r="G129" s="155"/>
      <c r="H129" s="155"/>
      <c r="I129" s="158"/>
      <c r="J129" s="169">
        <f>BK129</f>
        <v>0</v>
      </c>
      <c r="K129" s="155"/>
      <c r="L129" s="160"/>
      <c r="M129" s="161"/>
      <c r="N129" s="162"/>
      <c r="O129" s="162"/>
      <c r="P129" s="163">
        <f>SUM(P130:P141)</f>
        <v>0</v>
      </c>
      <c r="Q129" s="162"/>
      <c r="R129" s="163">
        <f>SUM(R130:R141)</f>
        <v>3.0732460000000001</v>
      </c>
      <c r="S129" s="162"/>
      <c r="T129" s="164">
        <f>SUM(T130:T141)</f>
        <v>0</v>
      </c>
      <c r="AR129" s="165" t="s">
        <v>86</v>
      </c>
      <c r="AT129" s="166" t="s">
        <v>77</v>
      </c>
      <c r="AU129" s="166" t="s">
        <v>86</v>
      </c>
      <c r="AY129" s="165" t="s">
        <v>126</v>
      </c>
      <c r="BK129" s="167">
        <f>SUM(BK130:BK141)</f>
        <v>0</v>
      </c>
    </row>
    <row r="130" spans="1:65" s="2" customFormat="1" ht="24.2" customHeight="1">
      <c r="A130" s="35"/>
      <c r="B130" s="36"/>
      <c r="C130" s="170" t="s">
        <v>185</v>
      </c>
      <c r="D130" s="170" t="s">
        <v>128</v>
      </c>
      <c r="E130" s="171" t="s">
        <v>186</v>
      </c>
      <c r="F130" s="172" t="s">
        <v>187</v>
      </c>
      <c r="G130" s="173" t="s">
        <v>131</v>
      </c>
      <c r="H130" s="174">
        <v>1.1990000000000001</v>
      </c>
      <c r="I130" s="175"/>
      <c r="J130" s="176">
        <f>ROUND(I130*H130,2)</f>
        <v>0</v>
      </c>
      <c r="K130" s="172" t="s">
        <v>132</v>
      </c>
      <c r="L130" s="40"/>
      <c r="M130" s="177" t="s">
        <v>40</v>
      </c>
      <c r="N130" s="178" t="s">
        <v>49</v>
      </c>
      <c r="O130" s="65"/>
      <c r="P130" s="179">
        <f>O130*H130</f>
        <v>0</v>
      </c>
      <c r="Q130" s="179">
        <v>0.19700000000000001</v>
      </c>
      <c r="R130" s="179">
        <f>Q130*H130</f>
        <v>0.23620300000000002</v>
      </c>
      <c r="S130" s="179">
        <v>0</v>
      </c>
      <c r="T130" s="18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1" t="s">
        <v>133</v>
      </c>
      <c r="AT130" s="181" t="s">
        <v>128</v>
      </c>
      <c r="AU130" s="181" t="s">
        <v>88</v>
      </c>
      <c r="AY130" s="18" t="s">
        <v>126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8" t="s">
        <v>86</v>
      </c>
      <c r="BK130" s="182">
        <f>ROUND(I130*H130,2)</f>
        <v>0</v>
      </c>
      <c r="BL130" s="18" t="s">
        <v>133</v>
      </c>
      <c r="BM130" s="181" t="s">
        <v>188</v>
      </c>
    </row>
    <row r="131" spans="1:65" s="2" customFormat="1" ht="29.25">
      <c r="A131" s="35"/>
      <c r="B131" s="36"/>
      <c r="C131" s="37"/>
      <c r="D131" s="183" t="s">
        <v>135</v>
      </c>
      <c r="E131" s="37"/>
      <c r="F131" s="184" t="s">
        <v>189</v>
      </c>
      <c r="G131" s="37"/>
      <c r="H131" s="37"/>
      <c r="I131" s="185"/>
      <c r="J131" s="37"/>
      <c r="K131" s="37"/>
      <c r="L131" s="40"/>
      <c r="M131" s="186"/>
      <c r="N131" s="187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135</v>
      </c>
      <c r="AU131" s="18" t="s">
        <v>88</v>
      </c>
    </row>
    <row r="132" spans="1:65" s="2" customFormat="1" ht="11.25">
      <c r="A132" s="35"/>
      <c r="B132" s="36"/>
      <c r="C132" s="37"/>
      <c r="D132" s="188" t="s">
        <v>137</v>
      </c>
      <c r="E132" s="37"/>
      <c r="F132" s="189" t="s">
        <v>190</v>
      </c>
      <c r="G132" s="37"/>
      <c r="H132" s="37"/>
      <c r="I132" s="185"/>
      <c r="J132" s="37"/>
      <c r="K132" s="37"/>
      <c r="L132" s="40"/>
      <c r="M132" s="186"/>
      <c r="N132" s="187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137</v>
      </c>
      <c r="AU132" s="18" t="s">
        <v>88</v>
      </c>
    </row>
    <row r="133" spans="1:65" s="13" customFormat="1" ht="11.25">
      <c r="B133" s="190"/>
      <c r="C133" s="191"/>
      <c r="D133" s="183" t="s">
        <v>139</v>
      </c>
      <c r="E133" s="192" t="s">
        <v>40</v>
      </c>
      <c r="F133" s="193" t="s">
        <v>154</v>
      </c>
      <c r="G133" s="191"/>
      <c r="H133" s="194">
        <v>1.1990000000000001</v>
      </c>
      <c r="I133" s="195"/>
      <c r="J133" s="191"/>
      <c r="K133" s="191"/>
      <c r="L133" s="196"/>
      <c r="M133" s="197"/>
      <c r="N133" s="198"/>
      <c r="O133" s="198"/>
      <c r="P133" s="198"/>
      <c r="Q133" s="198"/>
      <c r="R133" s="198"/>
      <c r="S133" s="198"/>
      <c r="T133" s="199"/>
      <c r="AT133" s="200" t="s">
        <v>139</v>
      </c>
      <c r="AU133" s="200" t="s">
        <v>88</v>
      </c>
      <c r="AV133" s="13" t="s">
        <v>88</v>
      </c>
      <c r="AW133" s="13" t="s">
        <v>38</v>
      </c>
      <c r="AX133" s="13" t="s">
        <v>78</v>
      </c>
      <c r="AY133" s="200" t="s">
        <v>126</v>
      </c>
    </row>
    <row r="134" spans="1:65" s="2" customFormat="1" ht="24.2" customHeight="1">
      <c r="A134" s="35"/>
      <c r="B134" s="36"/>
      <c r="C134" s="170" t="s">
        <v>191</v>
      </c>
      <c r="D134" s="170" t="s">
        <v>128</v>
      </c>
      <c r="E134" s="171" t="s">
        <v>192</v>
      </c>
      <c r="F134" s="172" t="s">
        <v>193</v>
      </c>
      <c r="G134" s="173" t="s">
        <v>131</v>
      </c>
      <c r="H134" s="174">
        <v>7.99</v>
      </c>
      <c r="I134" s="175"/>
      <c r="J134" s="176">
        <f>ROUND(I134*H134,2)</f>
        <v>0</v>
      </c>
      <c r="K134" s="172" t="s">
        <v>132</v>
      </c>
      <c r="L134" s="40"/>
      <c r="M134" s="177" t="s">
        <v>40</v>
      </c>
      <c r="N134" s="178" t="s">
        <v>49</v>
      </c>
      <c r="O134" s="65"/>
      <c r="P134" s="179">
        <f>O134*H134</f>
        <v>0</v>
      </c>
      <c r="Q134" s="179">
        <v>0.29699999999999999</v>
      </c>
      <c r="R134" s="179">
        <f>Q134*H134</f>
        <v>2.37303</v>
      </c>
      <c r="S134" s="179">
        <v>0</v>
      </c>
      <c r="T134" s="180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1" t="s">
        <v>133</v>
      </c>
      <c r="AT134" s="181" t="s">
        <v>128</v>
      </c>
      <c r="AU134" s="181" t="s">
        <v>88</v>
      </c>
      <c r="AY134" s="18" t="s">
        <v>126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8" t="s">
        <v>86</v>
      </c>
      <c r="BK134" s="182">
        <f>ROUND(I134*H134,2)</f>
        <v>0</v>
      </c>
      <c r="BL134" s="18" t="s">
        <v>133</v>
      </c>
      <c r="BM134" s="181" t="s">
        <v>194</v>
      </c>
    </row>
    <row r="135" spans="1:65" s="2" customFormat="1" ht="29.25">
      <c r="A135" s="35"/>
      <c r="B135" s="36"/>
      <c r="C135" s="37"/>
      <c r="D135" s="183" t="s">
        <v>135</v>
      </c>
      <c r="E135" s="37"/>
      <c r="F135" s="184" t="s">
        <v>195</v>
      </c>
      <c r="G135" s="37"/>
      <c r="H135" s="37"/>
      <c r="I135" s="185"/>
      <c r="J135" s="37"/>
      <c r="K135" s="37"/>
      <c r="L135" s="40"/>
      <c r="M135" s="186"/>
      <c r="N135" s="187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135</v>
      </c>
      <c r="AU135" s="18" t="s">
        <v>88</v>
      </c>
    </row>
    <row r="136" spans="1:65" s="2" customFormat="1" ht="11.25">
      <c r="A136" s="35"/>
      <c r="B136" s="36"/>
      <c r="C136" s="37"/>
      <c r="D136" s="188" t="s">
        <v>137</v>
      </c>
      <c r="E136" s="37"/>
      <c r="F136" s="189" t="s">
        <v>196</v>
      </c>
      <c r="G136" s="37"/>
      <c r="H136" s="37"/>
      <c r="I136" s="185"/>
      <c r="J136" s="37"/>
      <c r="K136" s="37"/>
      <c r="L136" s="40"/>
      <c r="M136" s="186"/>
      <c r="N136" s="187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137</v>
      </c>
      <c r="AU136" s="18" t="s">
        <v>88</v>
      </c>
    </row>
    <row r="137" spans="1:65" s="13" customFormat="1" ht="11.25">
      <c r="B137" s="190"/>
      <c r="C137" s="191"/>
      <c r="D137" s="183" t="s">
        <v>139</v>
      </c>
      <c r="E137" s="192" t="s">
        <v>40</v>
      </c>
      <c r="F137" s="193" t="s">
        <v>140</v>
      </c>
      <c r="G137" s="191"/>
      <c r="H137" s="194">
        <v>7.99</v>
      </c>
      <c r="I137" s="195"/>
      <c r="J137" s="191"/>
      <c r="K137" s="191"/>
      <c r="L137" s="196"/>
      <c r="M137" s="197"/>
      <c r="N137" s="198"/>
      <c r="O137" s="198"/>
      <c r="P137" s="198"/>
      <c r="Q137" s="198"/>
      <c r="R137" s="198"/>
      <c r="S137" s="198"/>
      <c r="T137" s="199"/>
      <c r="AT137" s="200" t="s">
        <v>139</v>
      </c>
      <c r="AU137" s="200" t="s">
        <v>88</v>
      </c>
      <c r="AV137" s="13" t="s">
        <v>88</v>
      </c>
      <c r="AW137" s="13" t="s">
        <v>38</v>
      </c>
      <c r="AX137" s="13" t="s">
        <v>78</v>
      </c>
      <c r="AY137" s="200" t="s">
        <v>126</v>
      </c>
    </row>
    <row r="138" spans="1:65" s="2" customFormat="1" ht="24.2" customHeight="1">
      <c r="A138" s="35"/>
      <c r="B138" s="36"/>
      <c r="C138" s="170" t="s">
        <v>197</v>
      </c>
      <c r="D138" s="170" t="s">
        <v>128</v>
      </c>
      <c r="E138" s="171" t="s">
        <v>198</v>
      </c>
      <c r="F138" s="172" t="s">
        <v>199</v>
      </c>
      <c r="G138" s="173" t="s">
        <v>131</v>
      </c>
      <c r="H138" s="174">
        <v>1.1990000000000001</v>
      </c>
      <c r="I138" s="175"/>
      <c r="J138" s="176">
        <f>ROUND(I138*H138,2)</f>
        <v>0</v>
      </c>
      <c r="K138" s="172" t="s">
        <v>132</v>
      </c>
      <c r="L138" s="40"/>
      <c r="M138" s="177" t="s">
        <v>40</v>
      </c>
      <c r="N138" s="178" t="s">
        <v>49</v>
      </c>
      <c r="O138" s="65"/>
      <c r="P138" s="179">
        <f>O138*H138</f>
        <v>0</v>
      </c>
      <c r="Q138" s="179">
        <v>0.38700000000000001</v>
      </c>
      <c r="R138" s="179">
        <f>Q138*H138</f>
        <v>0.46401300000000006</v>
      </c>
      <c r="S138" s="179">
        <v>0</v>
      </c>
      <c r="T138" s="180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1" t="s">
        <v>133</v>
      </c>
      <c r="AT138" s="181" t="s">
        <v>128</v>
      </c>
      <c r="AU138" s="181" t="s">
        <v>88</v>
      </c>
      <c r="AY138" s="18" t="s">
        <v>126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8" t="s">
        <v>86</v>
      </c>
      <c r="BK138" s="182">
        <f>ROUND(I138*H138,2)</f>
        <v>0</v>
      </c>
      <c r="BL138" s="18" t="s">
        <v>133</v>
      </c>
      <c r="BM138" s="181" t="s">
        <v>200</v>
      </c>
    </row>
    <row r="139" spans="1:65" s="2" customFormat="1" ht="29.25">
      <c r="A139" s="35"/>
      <c r="B139" s="36"/>
      <c r="C139" s="37"/>
      <c r="D139" s="183" t="s">
        <v>135</v>
      </c>
      <c r="E139" s="37"/>
      <c r="F139" s="184" t="s">
        <v>201</v>
      </c>
      <c r="G139" s="37"/>
      <c r="H139" s="37"/>
      <c r="I139" s="185"/>
      <c r="J139" s="37"/>
      <c r="K139" s="37"/>
      <c r="L139" s="40"/>
      <c r="M139" s="186"/>
      <c r="N139" s="187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135</v>
      </c>
      <c r="AU139" s="18" t="s">
        <v>88</v>
      </c>
    </row>
    <row r="140" spans="1:65" s="2" customFormat="1" ht="11.25">
      <c r="A140" s="35"/>
      <c r="B140" s="36"/>
      <c r="C140" s="37"/>
      <c r="D140" s="188" t="s">
        <v>137</v>
      </c>
      <c r="E140" s="37"/>
      <c r="F140" s="189" t="s">
        <v>202</v>
      </c>
      <c r="G140" s="37"/>
      <c r="H140" s="37"/>
      <c r="I140" s="185"/>
      <c r="J140" s="37"/>
      <c r="K140" s="37"/>
      <c r="L140" s="40"/>
      <c r="M140" s="186"/>
      <c r="N140" s="187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137</v>
      </c>
      <c r="AU140" s="18" t="s">
        <v>88</v>
      </c>
    </row>
    <row r="141" spans="1:65" s="13" customFormat="1" ht="11.25">
      <c r="B141" s="190"/>
      <c r="C141" s="191"/>
      <c r="D141" s="183" t="s">
        <v>139</v>
      </c>
      <c r="E141" s="192" t="s">
        <v>40</v>
      </c>
      <c r="F141" s="193" t="s">
        <v>154</v>
      </c>
      <c r="G141" s="191"/>
      <c r="H141" s="194">
        <v>1.1990000000000001</v>
      </c>
      <c r="I141" s="195"/>
      <c r="J141" s="191"/>
      <c r="K141" s="191"/>
      <c r="L141" s="196"/>
      <c r="M141" s="197"/>
      <c r="N141" s="198"/>
      <c r="O141" s="198"/>
      <c r="P141" s="198"/>
      <c r="Q141" s="198"/>
      <c r="R141" s="198"/>
      <c r="S141" s="198"/>
      <c r="T141" s="199"/>
      <c r="AT141" s="200" t="s">
        <v>139</v>
      </c>
      <c r="AU141" s="200" t="s">
        <v>88</v>
      </c>
      <c r="AV141" s="13" t="s">
        <v>88</v>
      </c>
      <c r="AW141" s="13" t="s">
        <v>38</v>
      </c>
      <c r="AX141" s="13" t="s">
        <v>78</v>
      </c>
      <c r="AY141" s="200" t="s">
        <v>126</v>
      </c>
    </row>
    <row r="142" spans="1:65" s="12" customFormat="1" ht="22.9" customHeight="1">
      <c r="B142" s="154"/>
      <c r="C142" s="155"/>
      <c r="D142" s="156" t="s">
        <v>77</v>
      </c>
      <c r="E142" s="168" t="s">
        <v>191</v>
      </c>
      <c r="F142" s="168" t="s">
        <v>203</v>
      </c>
      <c r="G142" s="155"/>
      <c r="H142" s="155"/>
      <c r="I142" s="158"/>
      <c r="J142" s="169">
        <f>BK142</f>
        <v>0</v>
      </c>
      <c r="K142" s="155"/>
      <c r="L142" s="160"/>
      <c r="M142" s="161"/>
      <c r="N142" s="162"/>
      <c r="O142" s="162"/>
      <c r="P142" s="163">
        <f>SUM(P143:P430)</f>
        <v>0</v>
      </c>
      <c r="Q142" s="162"/>
      <c r="R142" s="163">
        <f>SUM(R143:R430)</f>
        <v>49.435041490000003</v>
      </c>
      <c r="S142" s="162"/>
      <c r="T142" s="164">
        <f>SUM(T143:T430)</f>
        <v>35.859141399999992</v>
      </c>
      <c r="AR142" s="165" t="s">
        <v>86</v>
      </c>
      <c r="AT142" s="166" t="s">
        <v>77</v>
      </c>
      <c r="AU142" s="166" t="s">
        <v>86</v>
      </c>
      <c r="AY142" s="165" t="s">
        <v>126</v>
      </c>
      <c r="BK142" s="167">
        <f>SUM(BK143:BK430)</f>
        <v>0</v>
      </c>
    </row>
    <row r="143" spans="1:65" s="2" customFormat="1" ht="33" customHeight="1">
      <c r="A143" s="35"/>
      <c r="B143" s="36"/>
      <c r="C143" s="170" t="s">
        <v>204</v>
      </c>
      <c r="D143" s="170" t="s">
        <v>128</v>
      </c>
      <c r="E143" s="171" t="s">
        <v>205</v>
      </c>
      <c r="F143" s="172" t="s">
        <v>206</v>
      </c>
      <c r="G143" s="173" t="s">
        <v>207</v>
      </c>
      <c r="H143" s="174">
        <v>12.97</v>
      </c>
      <c r="I143" s="175"/>
      <c r="J143" s="176">
        <f>ROUND(I143*H143,2)</f>
        <v>0</v>
      </c>
      <c r="K143" s="172" t="s">
        <v>132</v>
      </c>
      <c r="L143" s="40"/>
      <c r="M143" s="177" t="s">
        <v>40</v>
      </c>
      <c r="N143" s="178" t="s">
        <v>49</v>
      </c>
      <c r="O143" s="65"/>
      <c r="P143" s="179">
        <f>O143*H143</f>
        <v>0</v>
      </c>
      <c r="Q143" s="179">
        <v>0.1295</v>
      </c>
      <c r="R143" s="179">
        <f>Q143*H143</f>
        <v>1.6796150000000001</v>
      </c>
      <c r="S143" s="179">
        <v>0</v>
      </c>
      <c r="T143" s="18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1" t="s">
        <v>133</v>
      </c>
      <c r="AT143" s="181" t="s">
        <v>128</v>
      </c>
      <c r="AU143" s="181" t="s">
        <v>88</v>
      </c>
      <c r="AY143" s="18" t="s">
        <v>126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8" t="s">
        <v>86</v>
      </c>
      <c r="BK143" s="182">
        <f>ROUND(I143*H143,2)</f>
        <v>0</v>
      </c>
      <c r="BL143" s="18" t="s">
        <v>133</v>
      </c>
      <c r="BM143" s="181" t="s">
        <v>208</v>
      </c>
    </row>
    <row r="144" spans="1:65" s="2" customFormat="1" ht="29.25">
      <c r="A144" s="35"/>
      <c r="B144" s="36"/>
      <c r="C144" s="37"/>
      <c r="D144" s="183" t="s">
        <v>135</v>
      </c>
      <c r="E144" s="37"/>
      <c r="F144" s="184" t="s">
        <v>209</v>
      </c>
      <c r="G144" s="37"/>
      <c r="H144" s="37"/>
      <c r="I144" s="185"/>
      <c r="J144" s="37"/>
      <c r="K144" s="37"/>
      <c r="L144" s="40"/>
      <c r="M144" s="186"/>
      <c r="N144" s="187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135</v>
      </c>
      <c r="AU144" s="18" t="s">
        <v>88</v>
      </c>
    </row>
    <row r="145" spans="1:65" s="2" customFormat="1" ht="11.25">
      <c r="A145" s="35"/>
      <c r="B145" s="36"/>
      <c r="C145" s="37"/>
      <c r="D145" s="188" t="s">
        <v>137</v>
      </c>
      <c r="E145" s="37"/>
      <c r="F145" s="189" t="s">
        <v>210</v>
      </c>
      <c r="G145" s="37"/>
      <c r="H145" s="37"/>
      <c r="I145" s="185"/>
      <c r="J145" s="37"/>
      <c r="K145" s="37"/>
      <c r="L145" s="40"/>
      <c r="M145" s="186"/>
      <c r="N145" s="187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137</v>
      </c>
      <c r="AU145" s="18" t="s">
        <v>88</v>
      </c>
    </row>
    <row r="146" spans="1:65" s="13" customFormat="1" ht="11.25">
      <c r="B146" s="190"/>
      <c r="C146" s="191"/>
      <c r="D146" s="183" t="s">
        <v>139</v>
      </c>
      <c r="E146" s="192" t="s">
        <v>40</v>
      </c>
      <c r="F146" s="193" t="s">
        <v>211</v>
      </c>
      <c r="G146" s="191"/>
      <c r="H146" s="194">
        <v>12.97</v>
      </c>
      <c r="I146" s="195"/>
      <c r="J146" s="191"/>
      <c r="K146" s="191"/>
      <c r="L146" s="196"/>
      <c r="M146" s="197"/>
      <c r="N146" s="198"/>
      <c r="O146" s="198"/>
      <c r="P146" s="198"/>
      <c r="Q146" s="198"/>
      <c r="R146" s="198"/>
      <c r="S146" s="198"/>
      <c r="T146" s="199"/>
      <c r="AT146" s="200" t="s">
        <v>139</v>
      </c>
      <c r="AU146" s="200" t="s">
        <v>88</v>
      </c>
      <c r="AV146" s="13" t="s">
        <v>88</v>
      </c>
      <c r="AW146" s="13" t="s">
        <v>38</v>
      </c>
      <c r="AX146" s="13" t="s">
        <v>78</v>
      </c>
      <c r="AY146" s="200" t="s">
        <v>126</v>
      </c>
    </row>
    <row r="147" spans="1:65" s="2" customFormat="1" ht="16.5" customHeight="1">
      <c r="A147" s="35"/>
      <c r="B147" s="36"/>
      <c r="C147" s="201" t="s">
        <v>8</v>
      </c>
      <c r="D147" s="201" t="s">
        <v>212</v>
      </c>
      <c r="E147" s="202" t="s">
        <v>213</v>
      </c>
      <c r="F147" s="203" t="s">
        <v>214</v>
      </c>
      <c r="G147" s="204" t="s">
        <v>207</v>
      </c>
      <c r="H147" s="205">
        <v>15</v>
      </c>
      <c r="I147" s="206"/>
      <c r="J147" s="207">
        <f>ROUND(I147*H147,2)</f>
        <v>0</v>
      </c>
      <c r="K147" s="203" t="s">
        <v>132</v>
      </c>
      <c r="L147" s="208"/>
      <c r="M147" s="209" t="s">
        <v>40</v>
      </c>
      <c r="N147" s="210" t="s">
        <v>49</v>
      </c>
      <c r="O147" s="65"/>
      <c r="P147" s="179">
        <f>O147*H147</f>
        <v>0</v>
      </c>
      <c r="Q147" s="179">
        <v>5.6120000000000003E-2</v>
      </c>
      <c r="R147" s="179">
        <f>Q147*H147</f>
        <v>0.8418000000000001</v>
      </c>
      <c r="S147" s="179">
        <v>0</v>
      </c>
      <c r="T147" s="18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1" t="s">
        <v>185</v>
      </c>
      <c r="AT147" s="181" t="s">
        <v>212</v>
      </c>
      <c r="AU147" s="181" t="s">
        <v>88</v>
      </c>
      <c r="AY147" s="18" t="s">
        <v>126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8" t="s">
        <v>86</v>
      </c>
      <c r="BK147" s="182">
        <f>ROUND(I147*H147,2)</f>
        <v>0</v>
      </c>
      <c r="BL147" s="18" t="s">
        <v>133</v>
      </c>
      <c r="BM147" s="181" t="s">
        <v>215</v>
      </c>
    </row>
    <row r="148" spans="1:65" s="2" customFormat="1" ht="11.25">
      <c r="A148" s="35"/>
      <c r="B148" s="36"/>
      <c r="C148" s="37"/>
      <c r="D148" s="183" t="s">
        <v>135</v>
      </c>
      <c r="E148" s="37"/>
      <c r="F148" s="184" t="s">
        <v>214</v>
      </c>
      <c r="G148" s="37"/>
      <c r="H148" s="37"/>
      <c r="I148" s="185"/>
      <c r="J148" s="37"/>
      <c r="K148" s="37"/>
      <c r="L148" s="40"/>
      <c r="M148" s="186"/>
      <c r="N148" s="187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135</v>
      </c>
      <c r="AU148" s="18" t="s">
        <v>88</v>
      </c>
    </row>
    <row r="149" spans="1:65" s="13" customFormat="1" ht="11.25">
      <c r="B149" s="190"/>
      <c r="C149" s="191"/>
      <c r="D149" s="183" t="s">
        <v>139</v>
      </c>
      <c r="E149" s="192" t="s">
        <v>40</v>
      </c>
      <c r="F149" s="193" t="s">
        <v>216</v>
      </c>
      <c r="G149" s="191"/>
      <c r="H149" s="194">
        <v>15</v>
      </c>
      <c r="I149" s="195"/>
      <c r="J149" s="191"/>
      <c r="K149" s="191"/>
      <c r="L149" s="196"/>
      <c r="M149" s="197"/>
      <c r="N149" s="198"/>
      <c r="O149" s="198"/>
      <c r="P149" s="198"/>
      <c r="Q149" s="198"/>
      <c r="R149" s="198"/>
      <c r="S149" s="198"/>
      <c r="T149" s="199"/>
      <c r="AT149" s="200" t="s">
        <v>139</v>
      </c>
      <c r="AU149" s="200" t="s">
        <v>88</v>
      </c>
      <c r="AV149" s="13" t="s">
        <v>88</v>
      </c>
      <c r="AW149" s="13" t="s">
        <v>38</v>
      </c>
      <c r="AX149" s="13" t="s">
        <v>78</v>
      </c>
      <c r="AY149" s="200" t="s">
        <v>126</v>
      </c>
    </row>
    <row r="150" spans="1:65" s="2" customFormat="1" ht="24.2" customHeight="1">
      <c r="A150" s="35"/>
      <c r="B150" s="36"/>
      <c r="C150" s="170" t="s">
        <v>217</v>
      </c>
      <c r="D150" s="170" t="s">
        <v>128</v>
      </c>
      <c r="E150" s="171" t="s">
        <v>218</v>
      </c>
      <c r="F150" s="172" t="s">
        <v>219</v>
      </c>
      <c r="G150" s="173" t="s">
        <v>131</v>
      </c>
      <c r="H150" s="174">
        <v>9.1890000000000001</v>
      </c>
      <c r="I150" s="175"/>
      <c r="J150" s="176">
        <f>ROUND(I150*H150,2)</f>
        <v>0</v>
      </c>
      <c r="K150" s="172" t="s">
        <v>132</v>
      </c>
      <c r="L150" s="40"/>
      <c r="M150" s="177" t="s">
        <v>40</v>
      </c>
      <c r="N150" s="178" t="s">
        <v>49</v>
      </c>
      <c r="O150" s="65"/>
      <c r="P150" s="179">
        <f>O150*H150</f>
        <v>0</v>
      </c>
      <c r="Q150" s="179">
        <v>6.8999999999999997E-4</v>
      </c>
      <c r="R150" s="179">
        <f>Q150*H150</f>
        <v>6.3404099999999994E-3</v>
      </c>
      <c r="S150" s="179">
        <v>0</v>
      </c>
      <c r="T150" s="18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1" t="s">
        <v>133</v>
      </c>
      <c r="AT150" s="181" t="s">
        <v>128</v>
      </c>
      <c r="AU150" s="181" t="s">
        <v>88</v>
      </c>
      <c r="AY150" s="18" t="s">
        <v>126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8" t="s">
        <v>86</v>
      </c>
      <c r="BK150" s="182">
        <f>ROUND(I150*H150,2)</f>
        <v>0</v>
      </c>
      <c r="BL150" s="18" t="s">
        <v>133</v>
      </c>
      <c r="BM150" s="181" t="s">
        <v>220</v>
      </c>
    </row>
    <row r="151" spans="1:65" s="2" customFormat="1" ht="19.5">
      <c r="A151" s="35"/>
      <c r="B151" s="36"/>
      <c r="C151" s="37"/>
      <c r="D151" s="183" t="s">
        <v>135</v>
      </c>
      <c r="E151" s="37"/>
      <c r="F151" s="184" t="s">
        <v>221</v>
      </c>
      <c r="G151" s="37"/>
      <c r="H151" s="37"/>
      <c r="I151" s="185"/>
      <c r="J151" s="37"/>
      <c r="K151" s="37"/>
      <c r="L151" s="40"/>
      <c r="M151" s="186"/>
      <c r="N151" s="187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135</v>
      </c>
      <c r="AU151" s="18" t="s">
        <v>88</v>
      </c>
    </row>
    <row r="152" spans="1:65" s="2" customFormat="1" ht="11.25">
      <c r="A152" s="35"/>
      <c r="B152" s="36"/>
      <c r="C152" s="37"/>
      <c r="D152" s="188" t="s">
        <v>137</v>
      </c>
      <c r="E152" s="37"/>
      <c r="F152" s="189" t="s">
        <v>222</v>
      </c>
      <c r="G152" s="37"/>
      <c r="H152" s="37"/>
      <c r="I152" s="185"/>
      <c r="J152" s="37"/>
      <c r="K152" s="37"/>
      <c r="L152" s="40"/>
      <c r="M152" s="186"/>
      <c r="N152" s="187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137</v>
      </c>
      <c r="AU152" s="18" t="s">
        <v>88</v>
      </c>
    </row>
    <row r="153" spans="1:65" s="13" customFormat="1" ht="11.25">
      <c r="B153" s="190"/>
      <c r="C153" s="191"/>
      <c r="D153" s="183" t="s">
        <v>139</v>
      </c>
      <c r="E153" s="192" t="s">
        <v>40</v>
      </c>
      <c r="F153" s="193" t="s">
        <v>140</v>
      </c>
      <c r="G153" s="191"/>
      <c r="H153" s="194">
        <v>7.99</v>
      </c>
      <c r="I153" s="195"/>
      <c r="J153" s="191"/>
      <c r="K153" s="191"/>
      <c r="L153" s="196"/>
      <c r="M153" s="197"/>
      <c r="N153" s="198"/>
      <c r="O153" s="198"/>
      <c r="P153" s="198"/>
      <c r="Q153" s="198"/>
      <c r="R153" s="198"/>
      <c r="S153" s="198"/>
      <c r="T153" s="199"/>
      <c r="AT153" s="200" t="s">
        <v>139</v>
      </c>
      <c r="AU153" s="200" t="s">
        <v>88</v>
      </c>
      <c r="AV153" s="13" t="s">
        <v>88</v>
      </c>
      <c r="AW153" s="13" t="s">
        <v>38</v>
      </c>
      <c r="AX153" s="13" t="s">
        <v>78</v>
      </c>
      <c r="AY153" s="200" t="s">
        <v>126</v>
      </c>
    </row>
    <row r="154" spans="1:65" s="13" customFormat="1" ht="11.25">
      <c r="B154" s="190"/>
      <c r="C154" s="191"/>
      <c r="D154" s="183" t="s">
        <v>139</v>
      </c>
      <c r="E154" s="191"/>
      <c r="F154" s="193" t="s">
        <v>223</v>
      </c>
      <c r="G154" s="191"/>
      <c r="H154" s="194">
        <v>9.1890000000000001</v>
      </c>
      <c r="I154" s="195"/>
      <c r="J154" s="191"/>
      <c r="K154" s="191"/>
      <c r="L154" s="196"/>
      <c r="M154" s="197"/>
      <c r="N154" s="198"/>
      <c r="O154" s="198"/>
      <c r="P154" s="198"/>
      <c r="Q154" s="198"/>
      <c r="R154" s="198"/>
      <c r="S154" s="198"/>
      <c r="T154" s="199"/>
      <c r="AT154" s="200" t="s">
        <v>139</v>
      </c>
      <c r="AU154" s="200" t="s">
        <v>88</v>
      </c>
      <c r="AV154" s="13" t="s">
        <v>88</v>
      </c>
      <c r="AW154" s="13" t="s">
        <v>4</v>
      </c>
      <c r="AX154" s="13" t="s">
        <v>86</v>
      </c>
      <c r="AY154" s="200" t="s">
        <v>126</v>
      </c>
    </row>
    <row r="155" spans="1:65" s="2" customFormat="1" ht="37.9" customHeight="1">
      <c r="A155" s="35"/>
      <c r="B155" s="36"/>
      <c r="C155" s="170" t="s">
        <v>224</v>
      </c>
      <c r="D155" s="170" t="s">
        <v>128</v>
      </c>
      <c r="E155" s="171" t="s">
        <v>225</v>
      </c>
      <c r="F155" s="172" t="s">
        <v>226</v>
      </c>
      <c r="G155" s="173" t="s">
        <v>131</v>
      </c>
      <c r="H155" s="174">
        <v>224.16</v>
      </c>
      <c r="I155" s="175"/>
      <c r="J155" s="176">
        <f>ROUND(I155*H155,2)</f>
        <v>0</v>
      </c>
      <c r="K155" s="172" t="s">
        <v>132</v>
      </c>
      <c r="L155" s="40"/>
      <c r="M155" s="177" t="s">
        <v>40</v>
      </c>
      <c r="N155" s="178" t="s">
        <v>49</v>
      </c>
      <c r="O155" s="65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1" t="s">
        <v>133</v>
      </c>
      <c r="AT155" s="181" t="s">
        <v>128</v>
      </c>
      <c r="AU155" s="181" t="s">
        <v>88</v>
      </c>
      <c r="AY155" s="18" t="s">
        <v>126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8" t="s">
        <v>86</v>
      </c>
      <c r="BK155" s="182">
        <f>ROUND(I155*H155,2)</f>
        <v>0</v>
      </c>
      <c r="BL155" s="18" t="s">
        <v>133</v>
      </c>
      <c r="BM155" s="181" t="s">
        <v>227</v>
      </c>
    </row>
    <row r="156" spans="1:65" s="2" customFormat="1" ht="29.25">
      <c r="A156" s="35"/>
      <c r="B156" s="36"/>
      <c r="C156" s="37"/>
      <c r="D156" s="183" t="s">
        <v>135</v>
      </c>
      <c r="E156" s="37"/>
      <c r="F156" s="184" t="s">
        <v>228</v>
      </c>
      <c r="G156" s="37"/>
      <c r="H156" s="37"/>
      <c r="I156" s="185"/>
      <c r="J156" s="37"/>
      <c r="K156" s="37"/>
      <c r="L156" s="40"/>
      <c r="M156" s="186"/>
      <c r="N156" s="187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135</v>
      </c>
      <c r="AU156" s="18" t="s">
        <v>88</v>
      </c>
    </row>
    <row r="157" spans="1:65" s="2" customFormat="1" ht="11.25">
      <c r="A157" s="35"/>
      <c r="B157" s="36"/>
      <c r="C157" s="37"/>
      <c r="D157" s="188" t="s">
        <v>137</v>
      </c>
      <c r="E157" s="37"/>
      <c r="F157" s="189" t="s">
        <v>229</v>
      </c>
      <c r="G157" s="37"/>
      <c r="H157" s="37"/>
      <c r="I157" s="185"/>
      <c r="J157" s="37"/>
      <c r="K157" s="37"/>
      <c r="L157" s="40"/>
      <c r="M157" s="186"/>
      <c r="N157" s="187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137</v>
      </c>
      <c r="AU157" s="18" t="s">
        <v>88</v>
      </c>
    </row>
    <row r="158" spans="1:65" s="13" customFormat="1" ht="11.25">
      <c r="B158" s="190"/>
      <c r="C158" s="191"/>
      <c r="D158" s="183" t="s">
        <v>139</v>
      </c>
      <c r="E158" s="192" t="s">
        <v>40</v>
      </c>
      <c r="F158" s="193" t="s">
        <v>230</v>
      </c>
      <c r="G158" s="191"/>
      <c r="H158" s="194">
        <v>224.16</v>
      </c>
      <c r="I158" s="195"/>
      <c r="J158" s="191"/>
      <c r="K158" s="191"/>
      <c r="L158" s="196"/>
      <c r="M158" s="197"/>
      <c r="N158" s="198"/>
      <c r="O158" s="198"/>
      <c r="P158" s="198"/>
      <c r="Q158" s="198"/>
      <c r="R158" s="198"/>
      <c r="S158" s="198"/>
      <c r="T158" s="199"/>
      <c r="AT158" s="200" t="s">
        <v>139</v>
      </c>
      <c r="AU158" s="200" t="s">
        <v>88</v>
      </c>
      <c r="AV158" s="13" t="s">
        <v>88</v>
      </c>
      <c r="AW158" s="13" t="s">
        <v>38</v>
      </c>
      <c r="AX158" s="13" t="s">
        <v>78</v>
      </c>
      <c r="AY158" s="200" t="s">
        <v>126</v>
      </c>
    </row>
    <row r="159" spans="1:65" s="2" customFormat="1" ht="37.9" customHeight="1">
      <c r="A159" s="35"/>
      <c r="B159" s="36"/>
      <c r="C159" s="170" t="s">
        <v>231</v>
      </c>
      <c r="D159" s="170" t="s">
        <v>128</v>
      </c>
      <c r="E159" s="171" t="s">
        <v>232</v>
      </c>
      <c r="F159" s="172" t="s">
        <v>233</v>
      </c>
      <c r="G159" s="173" t="s">
        <v>131</v>
      </c>
      <c r="H159" s="174">
        <v>13449.6</v>
      </c>
      <c r="I159" s="175"/>
      <c r="J159" s="176">
        <f>ROUND(I159*H159,2)</f>
        <v>0</v>
      </c>
      <c r="K159" s="172" t="s">
        <v>132</v>
      </c>
      <c r="L159" s="40"/>
      <c r="M159" s="177" t="s">
        <v>40</v>
      </c>
      <c r="N159" s="178" t="s">
        <v>49</v>
      </c>
      <c r="O159" s="65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1" t="s">
        <v>133</v>
      </c>
      <c r="AT159" s="181" t="s">
        <v>128</v>
      </c>
      <c r="AU159" s="181" t="s">
        <v>88</v>
      </c>
      <c r="AY159" s="18" t="s">
        <v>126</v>
      </c>
      <c r="BE159" s="182">
        <f>IF(N159="základní",J159,0)</f>
        <v>0</v>
      </c>
      <c r="BF159" s="182">
        <f>IF(N159="snížená",J159,0)</f>
        <v>0</v>
      </c>
      <c r="BG159" s="182">
        <f>IF(N159="zákl. přenesená",J159,0)</f>
        <v>0</v>
      </c>
      <c r="BH159" s="182">
        <f>IF(N159="sníž. přenesená",J159,0)</f>
        <v>0</v>
      </c>
      <c r="BI159" s="182">
        <f>IF(N159="nulová",J159,0)</f>
        <v>0</v>
      </c>
      <c r="BJ159" s="18" t="s">
        <v>86</v>
      </c>
      <c r="BK159" s="182">
        <f>ROUND(I159*H159,2)</f>
        <v>0</v>
      </c>
      <c r="BL159" s="18" t="s">
        <v>133</v>
      </c>
      <c r="BM159" s="181" t="s">
        <v>234</v>
      </c>
    </row>
    <row r="160" spans="1:65" s="2" customFormat="1" ht="29.25">
      <c r="A160" s="35"/>
      <c r="B160" s="36"/>
      <c r="C160" s="37"/>
      <c r="D160" s="183" t="s">
        <v>135</v>
      </c>
      <c r="E160" s="37"/>
      <c r="F160" s="184" t="s">
        <v>235</v>
      </c>
      <c r="G160" s="37"/>
      <c r="H160" s="37"/>
      <c r="I160" s="185"/>
      <c r="J160" s="37"/>
      <c r="K160" s="37"/>
      <c r="L160" s="40"/>
      <c r="M160" s="186"/>
      <c r="N160" s="187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135</v>
      </c>
      <c r="AU160" s="18" t="s">
        <v>88</v>
      </c>
    </row>
    <row r="161" spans="1:65" s="2" customFormat="1" ht="11.25">
      <c r="A161" s="35"/>
      <c r="B161" s="36"/>
      <c r="C161" s="37"/>
      <c r="D161" s="188" t="s">
        <v>137</v>
      </c>
      <c r="E161" s="37"/>
      <c r="F161" s="189" t="s">
        <v>236</v>
      </c>
      <c r="G161" s="37"/>
      <c r="H161" s="37"/>
      <c r="I161" s="185"/>
      <c r="J161" s="37"/>
      <c r="K161" s="37"/>
      <c r="L161" s="40"/>
      <c r="M161" s="186"/>
      <c r="N161" s="187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137</v>
      </c>
      <c r="AU161" s="18" t="s">
        <v>88</v>
      </c>
    </row>
    <row r="162" spans="1:65" s="13" customFormat="1" ht="11.25">
      <c r="B162" s="190"/>
      <c r="C162" s="191"/>
      <c r="D162" s="183" t="s">
        <v>139</v>
      </c>
      <c r="E162" s="192" t="s">
        <v>40</v>
      </c>
      <c r="F162" s="193" t="s">
        <v>230</v>
      </c>
      <c r="G162" s="191"/>
      <c r="H162" s="194">
        <v>224.16</v>
      </c>
      <c r="I162" s="195"/>
      <c r="J162" s="191"/>
      <c r="K162" s="191"/>
      <c r="L162" s="196"/>
      <c r="M162" s="197"/>
      <c r="N162" s="198"/>
      <c r="O162" s="198"/>
      <c r="P162" s="198"/>
      <c r="Q162" s="198"/>
      <c r="R162" s="198"/>
      <c r="S162" s="198"/>
      <c r="T162" s="199"/>
      <c r="AT162" s="200" t="s">
        <v>139</v>
      </c>
      <c r="AU162" s="200" t="s">
        <v>88</v>
      </c>
      <c r="AV162" s="13" t="s">
        <v>88</v>
      </c>
      <c r="AW162" s="13" t="s">
        <v>38</v>
      </c>
      <c r="AX162" s="13" t="s">
        <v>78</v>
      </c>
      <c r="AY162" s="200" t="s">
        <v>126</v>
      </c>
    </row>
    <row r="163" spans="1:65" s="13" customFormat="1" ht="11.25">
      <c r="B163" s="190"/>
      <c r="C163" s="191"/>
      <c r="D163" s="183" t="s">
        <v>139</v>
      </c>
      <c r="E163" s="191"/>
      <c r="F163" s="193" t="s">
        <v>237</v>
      </c>
      <c r="G163" s="191"/>
      <c r="H163" s="194">
        <v>13449.6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139</v>
      </c>
      <c r="AU163" s="200" t="s">
        <v>88</v>
      </c>
      <c r="AV163" s="13" t="s">
        <v>88</v>
      </c>
      <c r="AW163" s="13" t="s">
        <v>4</v>
      </c>
      <c r="AX163" s="13" t="s">
        <v>86</v>
      </c>
      <c r="AY163" s="200" t="s">
        <v>126</v>
      </c>
    </row>
    <row r="164" spans="1:65" s="2" customFormat="1" ht="44.25" customHeight="1">
      <c r="A164" s="35"/>
      <c r="B164" s="36"/>
      <c r="C164" s="170" t="s">
        <v>238</v>
      </c>
      <c r="D164" s="170" t="s">
        <v>128</v>
      </c>
      <c r="E164" s="171" t="s">
        <v>239</v>
      </c>
      <c r="F164" s="172" t="s">
        <v>240</v>
      </c>
      <c r="G164" s="173" t="s">
        <v>241</v>
      </c>
      <c r="H164" s="174">
        <v>1</v>
      </c>
      <c r="I164" s="175"/>
      <c r="J164" s="176">
        <f>ROUND(I164*H164,2)</f>
        <v>0</v>
      </c>
      <c r="K164" s="172" t="s">
        <v>132</v>
      </c>
      <c r="L164" s="40"/>
      <c r="M164" s="177" t="s">
        <v>40</v>
      </c>
      <c r="N164" s="178" t="s">
        <v>49</v>
      </c>
      <c r="O164" s="65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8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1" t="s">
        <v>133</v>
      </c>
      <c r="AT164" s="181" t="s">
        <v>128</v>
      </c>
      <c r="AU164" s="181" t="s">
        <v>88</v>
      </c>
      <c r="AY164" s="18" t="s">
        <v>126</v>
      </c>
      <c r="BE164" s="182">
        <f>IF(N164="základní",J164,0)</f>
        <v>0</v>
      </c>
      <c r="BF164" s="182">
        <f>IF(N164="snížená",J164,0)</f>
        <v>0</v>
      </c>
      <c r="BG164" s="182">
        <f>IF(N164="zákl. přenesená",J164,0)</f>
        <v>0</v>
      </c>
      <c r="BH164" s="182">
        <f>IF(N164="sníž. přenesená",J164,0)</f>
        <v>0</v>
      </c>
      <c r="BI164" s="182">
        <f>IF(N164="nulová",J164,0)</f>
        <v>0</v>
      </c>
      <c r="BJ164" s="18" t="s">
        <v>86</v>
      </c>
      <c r="BK164" s="182">
        <f>ROUND(I164*H164,2)</f>
        <v>0</v>
      </c>
      <c r="BL164" s="18" t="s">
        <v>133</v>
      </c>
      <c r="BM164" s="181" t="s">
        <v>242</v>
      </c>
    </row>
    <row r="165" spans="1:65" s="2" customFormat="1" ht="39">
      <c r="A165" s="35"/>
      <c r="B165" s="36"/>
      <c r="C165" s="37"/>
      <c r="D165" s="183" t="s">
        <v>135</v>
      </c>
      <c r="E165" s="37"/>
      <c r="F165" s="184" t="s">
        <v>243</v>
      </c>
      <c r="G165" s="37"/>
      <c r="H165" s="37"/>
      <c r="I165" s="185"/>
      <c r="J165" s="37"/>
      <c r="K165" s="37"/>
      <c r="L165" s="40"/>
      <c r="M165" s="186"/>
      <c r="N165" s="187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135</v>
      </c>
      <c r="AU165" s="18" t="s">
        <v>88</v>
      </c>
    </row>
    <row r="166" spans="1:65" s="2" customFormat="1" ht="11.25">
      <c r="A166" s="35"/>
      <c r="B166" s="36"/>
      <c r="C166" s="37"/>
      <c r="D166" s="188" t="s">
        <v>137</v>
      </c>
      <c r="E166" s="37"/>
      <c r="F166" s="189" t="s">
        <v>244</v>
      </c>
      <c r="G166" s="37"/>
      <c r="H166" s="37"/>
      <c r="I166" s="185"/>
      <c r="J166" s="37"/>
      <c r="K166" s="37"/>
      <c r="L166" s="40"/>
      <c r="M166" s="186"/>
      <c r="N166" s="187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137</v>
      </c>
      <c r="AU166" s="18" t="s">
        <v>88</v>
      </c>
    </row>
    <row r="167" spans="1:65" s="13" customFormat="1" ht="11.25">
      <c r="B167" s="190"/>
      <c r="C167" s="191"/>
      <c r="D167" s="183" t="s">
        <v>139</v>
      </c>
      <c r="E167" s="192" t="s">
        <v>40</v>
      </c>
      <c r="F167" s="193" t="s">
        <v>86</v>
      </c>
      <c r="G167" s="191"/>
      <c r="H167" s="194">
        <v>1</v>
      </c>
      <c r="I167" s="195"/>
      <c r="J167" s="191"/>
      <c r="K167" s="191"/>
      <c r="L167" s="196"/>
      <c r="M167" s="197"/>
      <c r="N167" s="198"/>
      <c r="O167" s="198"/>
      <c r="P167" s="198"/>
      <c r="Q167" s="198"/>
      <c r="R167" s="198"/>
      <c r="S167" s="198"/>
      <c r="T167" s="199"/>
      <c r="AT167" s="200" t="s">
        <v>139</v>
      </c>
      <c r="AU167" s="200" t="s">
        <v>88</v>
      </c>
      <c r="AV167" s="13" t="s">
        <v>88</v>
      </c>
      <c r="AW167" s="13" t="s">
        <v>38</v>
      </c>
      <c r="AX167" s="13" t="s">
        <v>78</v>
      </c>
      <c r="AY167" s="200" t="s">
        <v>126</v>
      </c>
    </row>
    <row r="168" spans="1:65" s="2" customFormat="1" ht="37.9" customHeight="1">
      <c r="A168" s="35"/>
      <c r="B168" s="36"/>
      <c r="C168" s="170" t="s">
        <v>245</v>
      </c>
      <c r="D168" s="170" t="s">
        <v>128</v>
      </c>
      <c r="E168" s="171" t="s">
        <v>246</v>
      </c>
      <c r="F168" s="172" t="s">
        <v>247</v>
      </c>
      <c r="G168" s="173" t="s">
        <v>131</v>
      </c>
      <c r="H168" s="174">
        <v>224.16</v>
      </c>
      <c r="I168" s="175"/>
      <c r="J168" s="176">
        <f>ROUND(I168*H168,2)</f>
        <v>0</v>
      </c>
      <c r="K168" s="172" t="s">
        <v>132</v>
      </c>
      <c r="L168" s="40"/>
      <c r="M168" s="177" t="s">
        <v>40</v>
      </c>
      <c r="N168" s="178" t="s">
        <v>49</v>
      </c>
      <c r="O168" s="65"/>
      <c r="P168" s="179">
        <f>O168*H168</f>
        <v>0</v>
      </c>
      <c r="Q168" s="179">
        <v>0</v>
      </c>
      <c r="R168" s="179">
        <f>Q168*H168</f>
        <v>0</v>
      </c>
      <c r="S168" s="179">
        <v>0</v>
      </c>
      <c r="T168" s="18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1" t="s">
        <v>133</v>
      </c>
      <c r="AT168" s="181" t="s">
        <v>128</v>
      </c>
      <c r="AU168" s="181" t="s">
        <v>88</v>
      </c>
      <c r="AY168" s="18" t="s">
        <v>126</v>
      </c>
      <c r="BE168" s="182">
        <f>IF(N168="základní",J168,0)</f>
        <v>0</v>
      </c>
      <c r="BF168" s="182">
        <f>IF(N168="snížená",J168,0)</f>
        <v>0</v>
      </c>
      <c r="BG168" s="182">
        <f>IF(N168="zákl. přenesená",J168,0)</f>
        <v>0</v>
      </c>
      <c r="BH168" s="182">
        <f>IF(N168="sníž. přenesená",J168,0)</f>
        <v>0</v>
      </c>
      <c r="BI168" s="182">
        <f>IF(N168="nulová",J168,0)</f>
        <v>0</v>
      </c>
      <c r="BJ168" s="18" t="s">
        <v>86</v>
      </c>
      <c r="BK168" s="182">
        <f>ROUND(I168*H168,2)</f>
        <v>0</v>
      </c>
      <c r="BL168" s="18" t="s">
        <v>133</v>
      </c>
      <c r="BM168" s="181" t="s">
        <v>248</v>
      </c>
    </row>
    <row r="169" spans="1:65" s="2" customFormat="1" ht="29.25">
      <c r="A169" s="35"/>
      <c r="B169" s="36"/>
      <c r="C169" s="37"/>
      <c r="D169" s="183" t="s">
        <v>135</v>
      </c>
      <c r="E169" s="37"/>
      <c r="F169" s="184" t="s">
        <v>249</v>
      </c>
      <c r="G169" s="37"/>
      <c r="H169" s="37"/>
      <c r="I169" s="185"/>
      <c r="J169" s="37"/>
      <c r="K169" s="37"/>
      <c r="L169" s="40"/>
      <c r="M169" s="186"/>
      <c r="N169" s="187"/>
      <c r="O169" s="65"/>
      <c r="P169" s="65"/>
      <c r="Q169" s="65"/>
      <c r="R169" s="65"/>
      <c r="S169" s="65"/>
      <c r="T169" s="66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135</v>
      </c>
      <c r="AU169" s="18" t="s">
        <v>88</v>
      </c>
    </row>
    <row r="170" spans="1:65" s="2" customFormat="1" ht="11.25">
      <c r="A170" s="35"/>
      <c r="B170" s="36"/>
      <c r="C170" s="37"/>
      <c r="D170" s="188" t="s">
        <v>137</v>
      </c>
      <c r="E170" s="37"/>
      <c r="F170" s="189" t="s">
        <v>250</v>
      </c>
      <c r="G170" s="37"/>
      <c r="H170" s="37"/>
      <c r="I170" s="185"/>
      <c r="J170" s="37"/>
      <c r="K170" s="37"/>
      <c r="L170" s="40"/>
      <c r="M170" s="186"/>
      <c r="N170" s="187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137</v>
      </c>
      <c r="AU170" s="18" t="s">
        <v>88</v>
      </c>
    </row>
    <row r="171" spans="1:65" s="13" customFormat="1" ht="11.25">
      <c r="B171" s="190"/>
      <c r="C171" s="191"/>
      <c r="D171" s="183" t="s">
        <v>139</v>
      </c>
      <c r="E171" s="192" t="s">
        <v>40</v>
      </c>
      <c r="F171" s="193" t="s">
        <v>230</v>
      </c>
      <c r="G171" s="191"/>
      <c r="H171" s="194">
        <v>224.16</v>
      </c>
      <c r="I171" s="195"/>
      <c r="J171" s="191"/>
      <c r="K171" s="191"/>
      <c r="L171" s="196"/>
      <c r="M171" s="197"/>
      <c r="N171" s="198"/>
      <c r="O171" s="198"/>
      <c r="P171" s="198"/>
      <c r="Q171" s="198"/>
      <c r="R171" s="198"/>
      <c r="S171" s="198"/>
      <c r="T171" s="199"/>
      <c r="AT171" s="200" t="s">
        <v>139</v>
      </c>
      <c r="AU171" s="200" t="s">
        <v>88</v>
      </c>
      <c r="AV171" s="13" t="s">
        <v>88</v>
      </c>
      <c r="AW171" s="13" t="s">
        <v>38</v>
      </c>
      <c r="AX171" s="13" t="s">
        <v>78</v>
      </c>
      <c r="AY171" s="200" t="s">
        <v>126</v>
      </c>
    </row>
    <row r="172" spans="1:65" s="2" customFormat="1" ht="24.2" customHeight="1">
      <c r="A172" s="35"/>
      <c r="B172" s="36"/>
      <c r="C172" s="170" t="s">
        <v>251</v>
      </c>
      <c r="D172" s="170" t="s">
        <v>128</v>
      </c>
      <c r="E172" s="171" t="s">
        <v>252</v>
      </c>
      <c r="F172" s="172" t="s">
        <v>253</v>
      </c>
      <c r="G172" s="173" t="s">
        <v>131</v>
      </c>
      <c r="H172" s="174">
        <v>362.04</v>
      </c>
      <c r="I172" s="175"/>
      <c r="J172" s="176">
        <f>ROUND(I172*H172,2)</f>
        <v>0</v>
      </c>
      <c r="K172" s="172" t="s">
        <v>132</v>
      </c>
      <c r="L172" s="40"/>
      <c r="M172" s="177" t="s">
        <v>40</v>
      </c>
      <c r="N172" s="178" t="s">
        <v>49</v>
      </c>
      <c r="O172" s="65"/>
      <c r="P172" s="179">
        <f>O172*H172</f>
        <v>0</v>
      </c>
      <c r="Q172" s="179">
        <v>1.0000000000000001E-5</v>
      </c>
      <c r="R172" s="179">
        <f>Q172*H172</f>
        <v>3.6204000000000006E-3</v>
      </c>
      <c r="S172" s="179">
        <v>0</v>
      </c>
      <c r="T172" s="180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1" t="s">
        <v>133</v>
      </c>
      <c r="AT172" s="181" t="s">
        <v>128</v>
      </c>
      <c r="AU172" s="181" t="s">
        <v>88</v>
      </c>
      <c r="AY172" s="18" t="s">
        <v>126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18" t="s">
        <v>86</v>
      </c>
      <c r="BK172" s="182">
        <f>ROUND(I172*H172,2)</f>
        <v>0</v>
      </c>
      <c r="BL172" s="18" t="s">
        <v>133</v>
      </c>
      <c r="BM172" s="181" t="s">
        <v>254</v>
      </c>
    </row>
    <row r="173" spans="1:65" s="2" customFormat="1" ht="19.5">
      <c r="A173" s="35"/>
      <c r="B173" s="36"/>
      <c r="C173" s="37"/>
      <c r="D173" s="183" t="s">
        <v>135</v>
      </c>
      <c r="E173" s="37"/>
      <c r="F173" s="184" t="s">
        <v>255</v>
      </c>
      <c r="G173" s="37"/>
      <c r="H173" s="37"/>
      <c r="I173" s="185"/>
      <c r="J173" s="37"/>
      <c r="K173" s="37"/>
      <c r="L173" s="40"/>
      <c r="M173" s="186"/>
      <c r="N173" s="187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135</v>
      </c>
      <c r="AU173" s="18" t="s">
        <v>88</v>
      </c>
    </row>
    <row r="174" spans="1:65" s="2" customFormat="1" ht="11.25">
      <c r="A174" s="35"/>
      <c r="B174" s="36"/>
      <c r="C174" s="37"/>
      <c r="D174" s="188" t="s">
        <v>137</v>
      </c>
      <c r="E174" s="37"/>
      <c r="F174" s="189" t="s">
        <v>256</v>
      </c>
      <c r="G174" s="37"/>
      <c r="H174" s="37"/>
      <c r="I174" s="185"/>
      <c r="J174" s="37"/>
      <c r="K174" s="37"/>
      <c r="L174" s="40"/>
      <c r="M174" s="186"/>
      <c r="N174" s="187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137</v>
      </c>
      <c r="AU174" s="18" t="s">
        <v>88</v>
      </c>
    </row>
    <row r="175" spans="1:65" s="13" customFormat="1" ht="11.25">
      <c r="B175" s="190"/>
      <c r="C175" s="191"/>
      <c r="D175" s="183" t="s">
        <v>139</v>
      </c>
      <c r="E175" s="192" t="s">
        <v>40</v>
      </c>
      <c r="F175" s="193" t="s">
        <v>257</v>
      </c>
      <c r="G175" s="191"/>
      <c r="H175" s="194">
        <v>362.04</v>
      </c>
      <c r="I175" s="195"/>
      <c r="J175" s="191"/>
      <c r="K175" s="191"/>
      <c r="L175" s="196"/>
      <c r="M175" s="197"/>
      <c r="N175" s="198"/>
      <c r="O175" s="198"/>
      <c r="P175" s="198"/>
      <c r="Q175" s="198"/>
      <c r="R175" s="198"/>
      <c r="S175" s="198"/>
      <c r="T175" s="199"/>
      <c r="AT175" s="200" t="s">
        <v>139</v>
      </c>
      <c r="AU175" s="200" t="s">
        <v>88</v>
      </c>
      <c r="AV175" s="13" t="s">
        <v>88</v>
      </c>
      <c r="AW175" s="13" t="s">
        <v>38</v>
      </c>
      <c r="AX175" s="13" t="s">
        <v>78</v>
      </c>
      <c r="AY175" s="200" t="s">
        <v>126</v>
      </c>
    </row>
    <row r="176" spans="1:65" s="2" customFormat="1" ht="16.5" customHeight="1">
      <c r="A176" s="35"/>
      <c r="B176" s="36"/>
      <c r="C176" s="170" t="s">
        <v>258</v>
      </c>
      <c r="D176" s="170" t="s">
        <v>128</v>
      </c>
      <c r="E176" s="171" t="s">
        <v>259</v>
      </c>
      <c r="F176" s="172" t="s">
        <v>260</v>
      </c>
      <c r="G176" s="173" t="s">
        <v>143</v>
      </c>
      <c r="H176" s="174">
        <v>1.1990000000000001</v>
      </c>
      <c r="I176" s="175"/>
      <c r="J176" s="176">
        <f>ROUND(I176*H176,2)</f>
        <v>0</v>
      </c>
      <c r="K176" s="172" t="s">
        <v>132</v>
      </c>
      <c r="L176" s="40"/>
      <c r="M176" s="177" t="s">
        <v>40</v>
      </c>
      <c r="N176" s="178" t="s">
        <v>49</v>
      </c>
      <c r="O176" s="65"/>
      <c r="P176" s="179">
        <f>O176*H176</f>
        <v>0</v>
      </c>
      <c r="Q176" s="179">
        <v>0</v>
      </c>
      <c r="R176" s="179">
        <f>Q176*H176</f>
        <v>0</v>
      </c>
      <c r="S176" s="179">
        <v>2</v>
      </c>
      <c r="T176" s="180">
        <f>S176*H176</f>
        <v>2.3980000000000001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1" t="s">
        <v>133</v>
      </c>
      <c r="AT176" s="181" t="s">
        <v>128</v>
      </c>
      <c r="AU176" s="181" t="s">
        <v>88</v>
      </c>
      <c r="AY176" s="18" t="s">
        <v>126</v>
      </c>
      <c r="BE176" s="182">
        <f>IF(N176="základní",J176,0)</f>
        <v>0</v>
      </c>
      <c r="BF176" s="182">
        <f>IF(N176="snížená",J176,0)</f>
        <v>0</v>
      </c>
      <c r="BG176" s="182">
        <f>IF(N176="zákl. přenesená",J176,0)</f>
        <v>0</v>
      </c>
      <c r="BH176" s="182">
        <f>IF(N176="sníž. přenesená",J176,0)</f>
        <v>0</v>
      </c>
      <c r="BI176" s="182">
        <f>IF(N176="nulová",J176,0)</f>
        <v>0</v>
      </c>
      <c r="BJ176" s="18" t="s">
        <v>86</v>
      </c>
      <c r="BK176" s="182">
        <f>ROUND(I176*H176,2)</f>
        <v>0</v>
      </c>
      <c r="BL176" s="18" t="s">
        <v>133</v>
      </c>
      <c r="BM176" s="181" t="s">
        <v>261</v>
      </c>
    </row>
    <row r="177" spans="1:65" s="2" customFormat="1" ht="11.25">
      <c r="A177" s="35"/>
      <c r="B177" s="36"/>
      <c r="C177" s="37"/>
      <c r="D177" s="183" t="s">
        <v>135</v>
      </c>
      <c r="E177" s="37"/>
      <c r="F177" s="184" t="s">
        <v>262</v>
      </c>
      <c r="G177" s="37"/>
      <c r="H177" s="37"/>
      <c r="I177" s="185"/>
      <c r="J177" s="37"/>
      <c r="K177" s="37"/>
      <c r="L177" s="40"/>
      <c r="M177" s="186"/>
      <c r="N177" s="187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135</v>
      </c>
      <c r="AU177" s="18" t="s">
        <v>88</v>
      </c>
    </row>
    <row r="178" spans="1:65" s="2" customFormat="1" ht="11.25">
      <c r="A178" s="35"/>
      <c r="B178" s="36"/>
      <c r="C178" s="37"/>
      <c r="D178" s="188" t="s">
        <v>137</v>
      </c>
      <c r="E178" s="37"/>
      <c r="F178" s="189" t="s">
        <v>263</v>
      </c>
      <c r="G178" s="37"/>
      <c r="H178" s="37"/>
      <c r="I178" s="185"/>
      <c r="J178" s="37"/>
      <c r="K178" s="37"/>
      <c r="L178" s="40"/>
      <c r="M178" s="186"/>
      <c r="N178" s="187"/>
      <c r="O178" s="65"/>
      <c r="P178" s="65"/>
      <c r="Q178" s="65"/>
      <c r="R178" s="65"/>
      <c r="S178" s="65"/>
      <c r="T178" s="66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137</v>
      </c>
      <c r="AU178" s="18" t="s">
        <v>88</v>
      </c>
    </row>
    <row r="179" spans="1:65" s="13" customFormat="1" ht="11.25">
      <c r="B179" s="190"/>
      <c r="C179" s="191"/>
      <c r="D179" s="183" t="s">
        <v>139</v>
      </c>
      <c r="E179" s="192" t="s">
        <v>40</v>
      </c>
      <c r="F179" s="193" t="s">
        <v>154</v>
      </c>
      <c r="G179" s="191"/>
      <c r="H179" s="194">
        <v>1.1990000000000001</v>
      </c>
      <c r="I179" s="195"/>
      <c r="J179" s="191"/>
      <c r="K179" s="191"/>
      <c r="L179" s="196"/>
      <c r="M179" s="197"/>
      <c r="N179" s="198"/>
      <c r="O179" s="198"/>
      <c r="P179" s="198"/>
      <c r="Q179" s="198"/>
      <c r="R179" s="198"/>
      <c r="S179" s="198"/>
      <c r="T179" s="199"/>
      <c r="AT179" s="200" t="s">
        <v>139</v>
      </c>
      <c r="AU179" s="200" t="s">
        <v>88</v>
      </c>
      <c r="AV179" s="13" t="s">
        <v>88</v>
      </c>
      <c r="AW179" s="13" t="s">
        <v>38</v>
      </c>
      <c r="AX179" s="13" t="s">
        <v>78</v>
      </c>
      <c r="AY179" s="200" t="s">
        <v>126</v>
      </c>
    </row>
    <row r="180" spans="1:65" s="2" customFormat="1" ht="24.2" customHeight="1">
      <c r="A180" s="35"/>
      <c r="B180" s="36"/>
      <c r="C180" s="170" t="s">
        <v>264</v>
      </c>
      <c r="D180" s="170" t="s">
        <v>128</v>
      </c>
      <c r="E180" s="171" t="s">
        <v>265</v>
      </c>
      <c r="F180" s="172" t="s">
        <v>266</v>
      </c>
      <c r="G180" s="173" t="s">
        <v>131</v>
      </c>
      <c r="H180" s="174">
        <v>38.975999999999999</v>
      </c>
      <c r="I180" s="175"/>
      <c r="J180" s="176">
        <f>ROUND(I180*H180,2)</f>
        <v>0</v>
      </c>
      <c r="K180" s="172" t="s">
        <v>132</v>
      </c>
      <c r="L180" s="40"/>
      <c r="M180" s="177" t="s">
        <v>40</v>
      </c>
      <c r="N180" s="178" t="s">
        <v>49</v>
      </c>
      <c r="O180" s="65"/>
      <c r="P180" s="179">
        <f>O180*H180</f>
        <v>0</v>
      </c>
      <c r="Q180" s="179">
        <v>0</v>
      </c>
      <c r="R180" s="179">
        <f>Q180*H180</f>
        <v>0</v>
      </c>
      <c r="S180" s="179">
        <v>6.6000000000000003E-2</v>
      </c>
      <c r="T180" s="180">
        <f>S180*H180</f>
        <v>2.572416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1" t="s">
        <v>133</v>
      </c>
      <c r="AT180" s="181" t="s">
        <v>128</v>
      </c>
      <c r="AU180" s="181" t="s">
        <v>88</v>
      </c>
      <c r="AY180" s="18" t="s">
        <v>126</v>
      </c>
      <c r="BE180" s="182">
        <f>IF(N180="základní",J180,0)</f>
        <v>0</v>
      </c>
      <c r="BF180" s="182">
        <f>IF(N180="snížená",J180,0)</f>
        <v>0</v>
      </c>
      <c r="BG180" s="182">
        <f>IF(N180="zákl. přenesená",J180,0)</f>
        <v>0</v>
      </c>
      <c r="BH180" s="182">
        <f>IF(N180="sníž. přenesená",J180,0)</f>
        <v>0</v>
      </c>
      <c r="BI180" s="182">
        <f>IF(N180="nulová",J180,0)</f>
        <v>0</v>
      </c>
      <c r="BJ180" s="18" t="s">
        <v>86</v>
      </c>
      <c r="BK180" s="182">
        <f>ROUND(I180*H180,2)</f>
        <v>0</v>
      </c>
      <c r="BL180" s="18" t="s">
        <v>133</v>
      </c>
      <c r="BM180" s="181" t="s">
        <v>267</v>
      </c>
    </row>
    <row r="181" spans="1:65" s="2" customFormat="1" ht="11.25">
      <c r="A181" s="35"/>
      <c r="B181" s="36"/>
      <c r="C181" s="37"/>
      <c r="D181" s="183" t="s">
        <v>135</v>
      </c>
      <c r="E181" s="37"/>
      <c r="F181" s="184" t="s">
        <v>268</v>
      </c>
      <c r="G181" s="37"/>
      <c r="H181" s="37"/>
      <c r="I181" s="185"/>
      <c r="J181" s="37"/>
      <c r="K181" s="37"/>
      <c r="L181" s="40"/>
      <c r="M181" s="186"/>
      <c r="N181" s="187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135</v>
      </c>
      <c r="AU181" s="18" t="s">
        <v>88</v>
      </c>
    </row>
    <row r="182" spans="1:65" s="2" customFormat="1" ht="11.25">
      <c r="A182" s="35"/>
      <c r="B182" s="36"/>
      <c r="C182" s="37"/>
      <c r="D182" s="188" t="s">
        <v>137</v>
      </c>
      <c r="E182" s="37"/>
      <c r="F182" s="189" t="s">
        <v>269</v>
      </c>
      <c r="G182" s="37"/>
      <c r="H182" s="37"/>
      <c r="I182" s="185"/>
      <c r="J182" s="37"/>
      <c r="K182" s="37"/>
      <c r="L182" s="40"/>
      <c r="M182" s="186"/>
      <c r="N182" s="187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137</v>
      </c>
      <c r="AU182" s="18" t="s">
        <v>88</v>
      </c>
    </row>
    <row r="183" spans="1:65" s="14" customFormat="1" ht="11.25">
      <c r="B183" s="211"/>
      <c r="C183" s="212"/>
      <c r="D183" s="183" t="s">
        <v>139</v>
      </c>
      <c r="E183" s="213" t="s">
        <v>40</v>
      </c>
      <c r="F183" s="214" t="s">
        <v>270</v>
      </c>
      <c r="G183" s="212"/>
      <c r="H183" s="213" t="s">
        <v>40</v>
      </c>
      <c r="I183" s="215"/>
      <c r="J183" s="212"/>
      <c r="K183" s="212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139</v>
      </c>
      <c r="AU183" s="220" t="s">
        <v>88</v>
      </c>
      <c r="AV183" s="14" t="s">
        <v>86</v>
      </c>
      <c r="AW183" s="14" t="s">
        <v>38</v>
      </c>
      <c r="AX183" s="14" t="s">
        <v>78</v>
      </c>
      <c r="AY183" s="220" t="s">
        <v>126</v>
      </c>
    </row>
    <row r="184" spans="1:65" s="13" customFormat="1" ht="22.5">
      <c r="B184" s="190"/>
      <c r="C184" s="191"/>
      <c r="D184" s="183" t="s">
        <v>139</v>
      </c>
      <c r="E184" s="192" t="s">
        <v>40</v>
      </c>
      <c r="F184" s="193" t="s">
        <v>271</v>
      </c>
      <c r="G184" s="191"/>
      <c r="H184" s="194">
        <v>12.885</v>
      </c>
      <c r="I184" s="195"/>
      <c r="J184" s="191"/>
      <c r="K184" s="191"/>
      <c r="L184" s="196"/>
      <c r="M184" s="197"/>
      <c r="N184" s="198"/>
      <c r="O184" s="198"/>
      <c r="P184" s="198"/>
      <c r="Q184" s="198"/>
      <c r="R184" s="198"/>
      <c r="S184" s="198"/>
      <c r="T184" s="199"/>
      <c r="AT184" s="200" t="s">
        <v>139</v>
      </c>
      <c r="AU184" s="200" t="s">
        <v>88</v>
      </c>
      <c r="AV184" s="13" t="s">
        <v>88</v>
      </c>
      <c r="AW184" s="13" t="s">
        <v>38</v>
      </c>
      <c r="AX184" s="13" t="s">
        <v>78</v>
      </c>
      <c r="AY184" s="200" t="s">
        <v>126</v>
      </c>
    </row>
    <row r="185" spans="1:65" s="13" customFormat="1" ht="22.5">
      <c r="B185" s="190"/>
      <c r="C185" s="191"/>
      <c r="D185" s="183" t="s">
        <v>139</v>
      </c>
      <c r="E185" s="192" t="s">
        <v>40</v>
      </c>
      <c r="F185" s="193" t="s">
        <v>272</v>
      </c>
      <c r="G185" s="191"/>
      <c r="H185" s="194">
        <v>4.3570000000000002</v>
      </c>
      <c r="I185" s="195"/>
      <c r="J185" s="191"/>
      <c r="K185" s="191"/>
      <c r="L185" s="196"/>
      <c r="M185" s="197"/>
      <c r="N185" s="198"/>
      <c r="O185" s="198"/>
      <c r="P185" s="198"/>
      <c r="Q185" s="198"/>
      <c r="R185" s="198"/>
      <c r="S185" s="198"/>
      <c r="T185" s="199"/>
      <c r="AT185" s="200" t="s">
        <v>139</v>
      </c>
      <c r="AU185" s="200" t="s">
        <v>88</v>
      </c>
      <c r="AV185" s="13" t="s">
        <v>88</v>
      </c>
      <c r="AW185" s="13" t="s">
        <v>38</v>
      </c>
      <c r="AX185" s="13" t="s">
        <v>78</v>
      </c>
      <c r="AY185" s="200" t="s">
        <v>126</v>
      </c>
    </row>
    <row r="186" spans="1:65" s="13" customFormat="1" ht="11.25">
      <c r="B186" s="190"/>
      <c r="C186" s="191"/>
      <c r="D186" s="183" t="s">
        <v>139</v>
      </c>
      <c r="E186" s="192" t="s">
        <v>40</v>
      </c>
      <c r="F186" s="193" t="s">
        <v>273</v>
      </c>
      <c r="G186" s="191"/>
      <c r="H186" s="194">
        <v>19.244</v>
      </c>
      <c r="I186" s="195"/>
      <c r="J186" s="191"/>
      <c r="K186" s="191"/>
      <c r="L186" s="196"/>
      <c r="M186" s="197"/>
      <c r="N186" s="198"/>
      <c r="O186" s="198"/>
      <c r="P186" s="198"/>
      <c r="Q186" s="198"/>
      <c r="R186" s="198"/>
      <c r="S186" s="198"/>
      <c r="T186" s="199"/>
      <c r="AT186" s="200" t="s">
        <v>139</v>
      </c>
      <c r="AU186" s="200" t="s">
        <v>88</v>
      </c>
      <c r="AV186" s="13" t="s">
        <v>88</v>
      </c>
      <c r="AW186" s="13" t="s">
        <v>38</v>
      </c>
      <c r="AX186" s="13" t="s">
        <v>78</v>
      </c>
      <c r="AY186" s="200" t="s">
        <v>126</v>
      </c>
    </row>
    <row r="187" spans="1:65" s="13" customFormat="1" ht="11.25">
      <c r="B187" s="190"/>
      <c r="C187" s="191"/>
      <c r="D187" s="183" t="s">
        <v>139</v>
      </c>
      <c r="E187" s="192" t="s">
        <v>40</v>
      </c>
      <c r="F187" s="193" t="s">
        <v>274</v>
      </c>
      <c r="G187" s="191"/>
      <c r="H187" s="194">
        <v>7.03</v>
      </c>
      <c r="I187" s="195"/>
      <c r="J187" s="191"/>
      <c r="K187" s="191"/>
      <c r="L187" s="196"/>
      <c r="M187" s="197"/>
      <c r="N187" s="198"/>
      <c r="O187" s="198"/>
      <c r="P187" s="198"/>
      <c r="Q187" s="198"/>
      <c r="R187" s="198"/>
      <c r="S187" s="198"/>
      <c r="T187" s="199"/>
      <c r="AT187" s="200" t="s">
        <v>139</v>
      </c>
      <c r="AU187" s="200" t="s">
        <v>88</v>
      </c>
      <c r="AV187" s="13" t="s">
        <v>88</v>
      </c>
      <c r="AW187" s="13" t="s">
        <v>38</v>
      </c>
      <c r="AX187" s="13" t="s">
        <v>78</v>
      </c>
      <c r="AY187" s="200" t="s">
        <v>126</v>
      </c>
    </row>
    <row r="188" spans="1:65" s="13" customFormat="1" ht="22.5">
      <c r="B188" s="190"/>
      <c r="C188" s="191"/>
      <c r="D188" s="183" t="s">
        <v>139</v>
      </c>
      <c r="E188" s="192" t="s">
        <v>40</v>
      </c>
      <c r="F188" s="193" t="s">
        <v>275</v>
      </c>
      <c r="G188" s="191"/>
      <c r="H188" s="194">
        <v>280.06400000000002</v>
      </c>
      <c r="I188" s="195"/>
      <c r="J188" s="191"/>
      <c r="K188" s="191"/>
      <c r="L188" s="196"/>
      <c r="M188" s="197"/>
      <c r="N188" s="198"/>
      <c r="O188" s="198"/>
      <c r="P188" s="198"/>
      <c r="Q188" s="198"/>
      <c r="R188" s="198"/>
      <c r="S188" s="198"/>
      <c r="T188" s="199"/>
      <c r="AT188" s="200" t="s">
        <v>139</v>
      </c>
      <c r="AU188" s="200" t="s">
        <v>88</v>
      </c>
      <c r="AV188" s="13" t="s">
        <v>88</v>
      </c>
      <c r="AW188" s="13" t="s">
        <v>38</v>
      </c>
      <c r="AX188" s="13" t="s">
        <v>78</v>
      </c>
      <c r="AY188" s="200" t="s">
        <v>126</v>
      </c>
    </row>
    <row r="189" spans="1:65" s="13" customFormat="1" ht="11.25">
      <c r="B189" s="190"/>
      <c r="C189" s="191"/>
      <c r="D189" s="183" t="s">
        <v>139</v>
      </c>
      <c r="E189" s="192" t="s">
        <v>40</v>
      </c>
      <c r="F189" s="193" t="s">
        <v>276</v>
      </c>
      <c r="G189" s="191"/>
      <c r="H189" s="194">
        <v>30.927</v>
      </c>
      <c r="I189" s="195"/>
      <c r="J189" s="191"/>
      <c r="K189" s="191"/>
      <c r="L189" s="196"/>
      <c r="M189" s="197"/>
      <c r="N189" s="198"/>
      <c r="O189" s="198"/>
      <c r="P189" s="198"/>
      <c r="Q189" s="198"/>
      <c r="R189" s="198"/>
      <c r="S189" s="198"/>
      <c r="T189" s="199"/>
      <c r="AT189" s="200" t="s">
        <v>139</v>
      </c>
      <c r="AU189" s="200" t="s">
        <v>88</v>
      </c>
      <c r="AV189" s="13" t="s">
        <v>88</v>
      </c>
      <c r="AW189" s="13" t="s">
        <v>38</v>
      </c>
      <c r="AX189" s="13" t="s">
        <v>78</v>
      </c>
      <c r="AY189" s="200" t="s">
        <v>126</v>
      </c>
    </row>
    <row r="190" spans="1:65" s="13" customFormat="1" ht="11.25">
      <c r="B190" s="190"/>
      <c r="C190" s="191"/>
      <c r="D190" s="183" t="s">
        <v>139</v>
      </c>
      <c r="E190" s="192" t="s">
        <v>40</v>
      </c>
      <c r="F190" s="193" t="s">
        <v>277</v>
      </c>
      <c r="G190" s="191"/>
      <c r="H190" s="194">
        <v>23.128</v>
      </c>
      <c r="I190" s="195"/>
      <c r="J190" s="191"/>
      <c r="K190" s="191"/>
      <c r="L190" s="196"/>
      <c r="M190" s="197"/>
      <c r="N190" s="198"/>
      <c r="O190" s="198"/>
      <c r="P190" s="198"/>
      <c r="Q190" s="198"/>
      <c r="R190" s="198"/>
      <c r="S190" s="198"/>
      <c r="T190" s="199"/>
      <c r="AT190" s="200" t="s">
        <v>139</v>
      </c>
      <c r="AU190" s="200" t="s">
        <v>88</v>
      </c>
      <c r="AV190" s="13" t="s">
        <v>88</v>
      </c>
      <c r="AW190" s="13" t="s">
        <v>38</v>
      </c>
      <c r="AX190" s="13" t="s">
        <v>78</v>
      </c>
      <c r="AY190" s="200" t="s">
        <v>126</v>
      </c>
    </row>
    <row r="191" spans="1:65" s="13" customFormat="1" ht="11.25">
      <c r="B191" s="190"/>
      <c r="C191" s="191"/>
      <c r="D191" s="183" t="s">
        <v>139</v>
      </c>
      <c r="E191" s="192" t="s">
        <v>40</v>
      </c>
      <c r="F191" s="193" t="s">
        <v>278</v>
      </c>
      <c r="G191" s="191"/>
      <c r="H191" s="194">
        <v>12.12</v>
      </c>
      <c r="I191" s="195"/>
      <c r="J191" s="191"/>
      <c r="K191" s="191"/>
      <c r="L191" s="196"/>
      <c r="M191" s="197"/>
      <c r="N191" s="198"/>
      <c r="O191" s="198"/>
      <c r="P191" s="198"/>
      <c r="Q191" s="198"/>
      <c r="R191" s="198"/>
      <c r="S191" s="198"/>
      <c r="T191" s="199"/>
      <c r="AT191" s="200" t="s">
        <v>139</v>
      </c>
      <c r="AU191" s="200" t="s">
        <v>88</v>
      </c>
      <c r="AV191" s="13" t="s">
        <v>88</v>
      </c>
      <c r="AW191" s="13" t="s">
        <v>38</v>
      </c>
      <c r="AX191" s="13" t="s">
        <v>78</v>
      </c>
      <c r="AY191" s="200" t="s">
        <v>126</v>
      </c>
    </row>
    <row r="192" spans="1:65" s="13" customFormat="1" ht="11.25">
      <c r="B192" s="190"/>
      <c r="C192" s="191"/>
      <c r="D192" s="183" t="s">
        <v>139</v>
      </c>
      <c r="E192" s="191"/>
      <c r="F192" s="193" t="s">
        <v>279</v>
      </c>
      <c r="G192" s="191"/>
      <c r="H192" s="194">
        <v>38.975999999999999</v>
      </c>
      <c r="I192" s="195"/>
      <c r="J192" s="191"/>
      <c r="K192" s="191"/>
      <c r="L192" s="196"/>
      <c r="M192" s="197"/>
      <c r="N192" s="198"/>
      <c r="O192" s="198"/>
      <c r="P192" s="198"/>
      <c r="Q192" s="198"/>
      <c r="R192" s="198"/>
      <c r="S192" s="198"/>
      <c r="T192" s="199"/>
      <c r="AT192" s="200" t="s">
        <v>139</v>
      </c>
      <c r="AU192" s="200" t="s">
        <v>88</v>
      </c>
      <c r="AV192" s="13" t="s">
        <v>88</v>
      </c>
      <c r="AW192" s="13" t="s">
        <v>4</v>
      </c>
      <c r="AX192" s="13" t="s">
        <v>86</v>
      </c>
      <c r="AY192" s="200" t="s">
        <v>126</v>
      </c>
    </row>
    <row r="193" spans="1:65" s="2" customFormat="1" ht="24.2" customHeight="1">
      <c r="A193" s="35"/>
      <c r="B193" s="36"/>
      <c r="C193" s="170" t="s">
        <v>7</v>
      </c>
      <c r="D193" s="170" t="s">
        <v>128</v>
      </c>
      <c r="E193" s="171" t="s">
        <v>280</v>
      </c>
      <c r="F193" s="172" t="s">
        <v>281</v>
      </c>
      <c r="G193" s="173" t="s">
        <v>131</v>
      </c>
      <c r="H193" s="174">
        <v>38.975999999999999</v>
      </c>
      <c r="I193" s="175"/>
      <c r="J193" s="176">
        <f>ROUND(I193*H193,2)</f>
        <v>0</v>
      </c>
      <c r="K193" s="172" t="s">
        <v>132</v>
      </c>
      <c r="L193" s="40"/>
      <c r="M193" s="177" t="s">
        <v>40</v>
      </c>
      <c r="N193" s="178" t="s">
        <v>49</v>
      </c>
      <c r="O193" s="65"/>
      <c r="P193" s="179">
        <f>O193*H193</f>
        <v>0</v>
      </c>
      <c r="Q193" s="179">
        <v>0</v>
      </c>
      <c r="R193" s="179">
        <f>Q193*H193</f>
        <v>0</v>
      </c>
      <c r="S193" s="179">
        <v>0.11</v>
      </c>
      <c r="T193" s="180">
        <f>S193*H193</f>
        <v>4.2873599999999996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1" t="s">
        <v>133</v>
      </c>
      <c r="AT193" s="181" t="s">
        <v>128</v>
      </c>
      <c r="AU193" s="181" t="s">
        <v>88</v>
      </c>
      <c r="AY193" s="18" t="s">
        <v>126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8" t="s">
        <v>86</v>
      </c>
      <c r="BK193" s="182">
        <f>ROUND(I193*H193,2)</f>
        <v>0</v>
      </c>
      <c r="BL193" s="18" t="s">
        <v>133</v>
      </c>
      <c r="BM193" s="181" t="s">
        <v>282</v>
      </c>
    </row>
    <row r="194" spans="1:65" s="2" customFormat="1" ht="11.25">
      <c r="A194" s="35"/>
      <c r="B194" s="36"/>
      <c r="C194" s="37"/>
      <c r="D194" s="183" t="s">
        <v>135</v>
      </c>
      <c r="E194" s="37"/>
      <c r="F194" s="184" t="s">
        <v>283</v>
      </c>
      <c r="G194" s="37"/>
      <c r="H194" s="37"/>
      <c r="I194" s="185"/>
      <c r="J194" s="37"/>
      <c r="K194" s="37"/>
      <c r="L194" s="40"/>
      <c r="M194" s="186"/>
      <c r="N194" s="187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135</v>
      </c>
      <c r="AU194" s="18" t="s">
        <v>88</v>
      </c>
    </row>
    <row r="195" spans="1:65" s="2" customFormat="1" ht="11.25">
      <c r="A195" s="35"/>
      <c r="B195" s="36"/>
      <c r="C195" s="37"/>
      <c r="D195" s="188" t="s">
        <v>137</v>
      </c>
      <c r="E195" s="37"/>
      <c r="F195" s="189" t="s">
        <v>284</v>
      </c>
      <c r="G195" s="37"/>
      <c r="H195" s="37"/>
      <c r="I195" s="185"/>
      <c r="J195" s="37"/>
      <c r="K195" s="37"/>
      <c r="L195" s="40"/>
      <c r="M195" s="186"/>
      <c r="N195" s="187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137</v>
      </c>
      <c r="AU195" s="18" t="s">
        <v>88</v>
      </c>
    </row>
    <row r="196" spans="1:65" s="14" customFormat="1" ht="11.25">
      <c r="B196" s="211"/>
      <c r="C196" s="212"/>
      <c r="D196" s="183" t="s">
        <v>139</v>
      </c>
      <c r="E196" s="213" t="s">
        <v>40</v>
      </c>
      <c r="F196" s="214" t="s">
        <v>270</v>
      </c>
      <c r="G196" s="212"/>
      <c r="H196" s="213" t="s">
        <v>40</v>
      </c>
      <c r="I196" s="215"/>
      <c r="J196" s="212"/>
      <c r="K196" s="212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139</v>
      </c>
      <c r="AU196" s="220" t="s">
        <v>88</v>
      </c>
      <c r="AV196" s="14" t="s">
        <v>86</v>
      </c>
      <c r="AW196" s="14" t="s">
        <v>38</v>
      </c>
      <c r="AX196" s="14" t="s">
        <v>78</v>
      </c>
      <c r="AY196" s="220" t="s">
        <v>126</v>
      </c>
    </row>
    <row r="197" spans="1:65" s="13" customFormat="1" ht="22.5">
      <c r="B197" s="190"/>
      <c r="C197" s="191"/>
      <c r="D197" s="183" t="s">
        <v>139</v>
      </c>
      <c r="E197" s="192" t="s">
        <v>40</v>
      </c>
      <c r="F197" s="193" t="s">
        <v>271</v>
      </c>
      <c r="G197" s="191"/>
      <c r="H197" s="194">
        <v>12.885</v>
      </c>
      <c r="I197" s="195"/>
      <c r="J197" s="191"/>
      <c r="K197" s="191"/>
      <c r="L197" s="196"/>
      <c r="M197" s="197"/>
      <c r="N197" s="198"/>
      <c r="O197" s="198"/>
      <c r="P197" s="198"/>
      <c r="Q197" s="198"/>
      <c r="R197" s="198"/>
      <c r="S197" s="198"/>
      <c r="T197" s="199"/>
      <c r="AT197" s="200" t="s">
        <v>139</v>
      </c>
      <c r="AU197" s="200" t="s">
        <v>88</v>
      </c>
      <c r="AV197" s="13" t="s">
        <v>88</v>
      </c>
      <c r="AW197" s="13" t="s">
        <v>38</v>
      </c>
      <c r="AX197" s="13" t="s">
        <v>78</v>
      </c>
      <c r="AY197" s="200" t="s">
        <v>126</v>
      </c>
    </row>
    <row r="198" spans="1:65" s="13" customFormat="1" ht="22.5">
      <c r="B198" s="190"/>
      <c r="C198" s="191"/>
      <c r="D198" s="183" t="s">
        <v>139</v>
      </c>
      <c r="E198" s="192" t="s">
        <v>40</v>
      </c>
      <c r="F198" s="193" t="s">
        <v>272</v>
      </c>
      <c r="G198" s="191"/>
      <c r="H198" s="194">
        <v>4.3570000000000002</v>
      </c>
      <c r="I198" s="195"/>
      <c r="J198" s="191"/>
      <c r="K198" s="191"/>
      <c r="L198" s="196"/>
      <c r="M198" s="197"/>
      <c r="N198" s="198"/>
      <c r="O198" s="198"/>
      <c r="P198" s="198"/>
      <c r="Q198" s="198"/>
      <c r="R198" s="198"/>
      <c r="S198" s="198"/>
      <c r="T198" s="199"/>
      <c r="AT198" s="200" t="s">
        <v>139</v>
      </c>
      <c r="AU198" s="200" t="s">
        <v>88</v>
      </c>
      <c r="AV198" s="13" t="s">
        <v>88</v>
      </c>
      <c r="AW198" s="13" t="s">
        <v>38</v>
      </c>
      <c r="AX198" s="13" t="s">
        <v>78</v>
      </c>
      <c r="AY198" s="200" t="s">
        <v>126</v>
      </c>
    </row>
    <row r="199" spans="1:65" s="13" customFormat="1" ht="11.25">
      <c r="B199" s="190"/>
      <c r="C199" s="191"/>
      <c r="D199" s="183" t="s">
        <v>139</v>
      </c>
      <c r="E199" s="192" t="s">
        <v>40</v>
      </c>
      <c r="F199" s="193" t="s">
        <v>273</v>
      </c>
      <c r="G199" s="191"/>
      <c r="H199" s="194">
        <v>19.244</v>
      </c>
      <c r="I199" s="195"/>
      <c r="J199" s="191"/>
      <c r="K199" s="191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139</v>
      </c>
      <c r="AU199" s="200" t="s">
        <v>88</v>
      </c>
      <c r="AV199" s="13" t="s">
        <v>88</v>
      </c>
      <c r="AW199" s="13" t="s">
        <v>38</v>
      </c>
      <c r="AX199" s="13" t="s">
        <v>78</v>
      </c>
      <c r="AY199" s="200" t="s">
        <v>126</v>
      </c>
    </row>
    <row r="200" spans="1:65" s="13" customFormat="1" ht="11.25">
      <c r="B200" s="190"/>
      <c r="C200" s="191"/>
      <c r="D200" s="183" t="s">
        <v>139</v>
      </c>
      <c r="E200" s="192" t="s">
        <v>40</v>
      </c>
      <c r="F200" s="193" t="s">
        <v>274</v>
      </c>
      <c r="G200" s="191"/>
      <c r="H200" s="194">
        <v>7.03</v>
      </c>
      <c r="I200" s="195"/>
      <c r="J200" s="191"/>
      <c r="K200" s="191"/>
      <c r="L200" s="196"/>
      <c r="M200" s="197"/>
      <c r="N200" s="198"/>
      <c r="O200" s="198"/>
      <c r="P200" s="198"/>
      <c r="Q200" s="198"/>
      <c r="R200" s="198"/>
      <c r="S200" s="198"/>
      <c r="T200" s="199"/>
      <c r="AT200" s="200" t="s">
        <v>139</v>
      </c>
      <c r="AU200" s="200" t="s">
        <v>88</v>
      </c>
      <c r="AV200" s="13" t="s">
        <v>88</v>
      </c>
      <c r="AW200" s="13" t="s">
        <v>38</v>
      </c>
      <c r="AX200" s="13" t="s">
        <v>78</v>
      </c>
      <c r="AY200" s="200" t="s">
        <v>126</v>
      </c>
    </row>
    <row r="201" spans="1:65" s="13" customFormat="1" ht="22.5">
      <c r="B201" s="190"/>
      <c r="C201" s="191"/>
      <c r="D201" s="183" t="s">
        <v>139</v>
      </c>
      <c r="E201" s="192" t="s">
        <v>40</v>
      </c>
      <c r="F201" s="193" t="s">
        <v>275</v>
      </c>
      <c r="G201" s="191"/>
      <c r="H201" s="194">
        <v>280.06400000000002</v>
      </c>
      <c r="I201" s="195"/>
      <c r="J201" s="191"/>
      <c r="K201" s="191"/>
      <c r="L201" s="196"/>
      <c r="M201" s="197"/>
      <c r="N201" s="198"/>
      <c r="O201" s="198"/>
      <c r="P201" s="198"/>
      <c r="Q201" s="198"/>
      <c r="R201" s="198"/>
      <c r="S201" s="198"/>
      <c r="T201" s="199"/>
      <c r="AT201" s="200" t="s">
        <v>139</v>
      </c>
      <c r="AU201" s="200" t="s">
        <v>88</v>
      </c>
      <c r="AV201" s="13" t="s">
        <v>88</v>
      </c>
      <c r="AW201" s="13" t="s">
        <v>38</v>
      </c>
      <c r="AX201" s="13" t="s">
        <v>78</v>
      </c>
      <c r="AY201" s="200" t="s">
        <v>126</v>
      </c>
    </row>
    <row r="202" spans="1:65" s="13" customFormat="1" ht="11.25">
      <c r="B202" s="190"/>
      <c r="C202" s="191"/>
      <c r="D202" s="183" t="s">
        <v>139</v>
      </c>
      <c r="E202" s="192" t="s">
        <v>40</v>
      </c>
      <c r="F202" s="193" t="s">
        <v>276</v>
      </c>
      <c r="G202" s="191"/>
      <c r="H202" s="194">
        <v>30.927</v>
      </c>
      <c r="I202" s="195"/>
      <c r="J202" s="191"/>
      <c r="K202" s="191"/>
      <c r="L202" s="196"/>
      <c r="M202" s="197"/>
      <c r="N202" s="198"/>
      <c r="O202" s="198"/>
      <c r="P202" s="198"/>
      <c r="Q202" s="198"/>
      <c r="R202" s="198"/>
      <c r="S202" s="198"/>
      <c r="T202" s="199"/>
      <c r="AT202" s="200" t="s">
        <v>139</v>
      </c>
      <c r="AU202" s="200" t="s">
        <v>88</v>
      </c>
      <c r="AV202" s="13" t="s">
        <v>88</v>
      </c>
      <c r="AW202" s="13" t="s">
        <v>38</v>
      </c>
      <c r="AX202" s="13" t="s">
        <v>78</v>
      </c>
      <c r="AY202" s="200" t="s">
        <v>126</v>
      </c>
    </row>
    <row r="203" spans="1:65" s="13" customFormat="1" ht="11.25">
      <c r="B203" s="190"/>
      <c r="C203" s="191"/>
      <c r="D203" s="183" t="s">
        <v>139</v>
      </c>
      <c r="E203" s="192" t="s">
        <v>40</v>
      </c>
      <c r="F203" s="193" t="s">
        <v>277</v>
      </c>
      <c r="G203" s="191"/>
      <c r="H203" s="194">
        <v>23.128</v>
      </c>
      <c r="I203" s="195"/>
      <c r="J203" s="191"/>
      <c r="K203" s="191"/>
      <c r="L203" s="196"/>
      <c r="M203" s="197"/>
      <c r="N203" s="198"/>
      <c r="O203" s="198"/>
      <c r="P203" s="198"/>
      <c r="Q203" s="198"/>
      <c r="R203" s="198"/>
      <c r="S203" s="198"/>
      <c r="T203" s="199"/>
      <c r="AT203" s="200" t="s">
        <v>139</v>
      </c>
      <c r="AU203" s="200" t="s">
        <v>88</v>
      </c>
      <c r="AV203" s="13" t="s">
        <v>88</v>
      </c>
      <c r="AW203" s="13" t="s">
        <v>38</v>
      </c>
      <c r="AX203" s="13" t="s">
        <v>78</v>
      </c>
      <c r="AY203" s="200" t="s">
        <v>126</v>
      </c>
    </row>
    <row r="204" spans="1:65" s="13" customFormat="1" ht="11.25">
      <c r="B204" s="190"/>
      <c r="C204" s="191"/>
      <c r="D204" s="183" t="s">
        <v>139</v>
      </c>
      <c r="E204" s="192" t="s">
        <v>40</v>
      </c>
      <c r="F204" s="193" t="s">
        <v>278</v>
      </c>
      <c r="G204" s="191"/>
      <c r="H204" s="194">
        <v>12.12</v>
      </c>
      <c r="I204" s="195"/>
      <c r="J204" s="191"/>
      <c r="K204" s="191"/>
      <c r="L204" s="196"/>
      <c r="M204" s="197"/>
      <c r="N204" s="198"/>
      <c r="O204" s="198"/>
      <c r="P204" s="198"/>
      <c r="Q204" s="198"/>
      <c r="R204" s="198"/>
      <c r="S204" s="198"/>
      <c r="T204" s="199"/>
      <c r="AT204" s="200" t="s">
        <v>139</v>
      </c>
      <c r="AU204" s="200" t="s">
        <v>88</v>
      </c>
      <c r="AV204" s="13" t="s">
        <v>88</v>
      </c>
      <c r="AW204" s="13" t="s">
        <v>38</v>
      </c>
      <c r="AX204" s="13" t="s">
        <v>78</v>
      </c>
      <c r="AY204" s="200" t="s">
        <v>126</v>
      </c>
    </row>
    <row r="205" spans="1:65" s="13" customFormat="1" ht="11.25">
      <c r="B205" s="190"/>
      <c r="C205" s="191"/>
      <c r="D205" s="183" t="s">
        <v>139</v>
      </c>
      <c r="E205" s="191"/>
      <c r="F205" s="193" t="s">
        <v>279</v>
      </c>
      <c r="G205" s="191"/>
      <c r="H205" s="194">
        <v>38.975999999999999</v>
      </c>
      <c r="I205" s="195"/>
      <c r="J205" s="191"/>
      <c r="K205" s="191"/>
      <c r="L205" s="196"/>
      <c r="M205" s="197"/>
      <c r="N205" s="198"/>
      <c r="O205" s="198"/>
      <c r="P205" s="198"/>
      <c r="Q205" s="198"/>
      <c r="R205" s="198"/>
      <c r="S205" s="198"/>
      <c r="T205" s="199"/>
      <c r="AT205" s="200" t="s">
        <v>139</v>
      </c>
      <c r="AU205" s="200" t="s">
        <v>88</v>
      </c>
      <c r="AV205" s="13" t="s">
        <v>88</v>
      </c>
      <c r="AW205" s="13" t="s">
        <v>4</v>
      </c>
      <c r="AX205" s="13" t="s">
        <v>86</v>
      </c>
      <c r="AY205" s="200" t="s">
        <v>126</v>
      </c>
    </row>
    <row r="206" spans="1:65" s="2" customFormat="1" ht="24.2" customHeight="1">
      <c r="A206" s="35"/>
      <c r="B206" s="36"/>
      <c r="C206" s="170" t="s">
        <v>285</v>
      </c>
      <c r="D206" s="170" t="s">
        <v>128</v>
      </c>
      <c r="E206" s="171" t="s">
        <v>286</v>
      </c>
      <c r="F206" s="172" t="s">
        <v>287</v>
      </c>
      <c r="G206" s="173" t="s">
        <v>131</v>
      </c>
      <c r="H206" s="174">
        <v>35.463000000000001</v>
      </c>
      <c r="I206" s="175"/>
      <c r="J206" s="176">
        <f>ROUND(I206*H206,2)</f>
        <v>0</v>
      </c>
      <c r="K206" s="172" t="s">
        <v>132</v>
      </c>
      <c r="L206" s="40"/>
      <c r="M206" s="177" t="s">
        <v>40</v>
      </c>
      <c r="N206" s="178" t="s">
        <v>49</v>
      </c>
      <c r="O206" s="65"/>
      <c r="P206" s="179">
        <f>O206*H206</f>
        <v>0</v>
      </c>
      <c r="Q206" s="179">
        <v>0</v>
      </c>
      <c r="R206" s="179">
        <f>Q206*H206</f>
        <v>0</v>
      </c>
      <c r="S206" s="179">
        <v>6.6000000000000003E-2</v>
      </c>
      <c r="T206" s="180">
        <f>S206*H206</f>
        <v>2.3405580000000001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1" t="s">
        <v>133</v>
      </c>
      <c r="AT206" s="181" t="s">
        <v>128</v>
      </c>
      <c r="AU206" s="181" t="s">
        <v>88</v>
      </c>
      <c r="AY206" s="18" t="s">
        <v>126</v>
      </c>
      <c r="BE206" s="182">
        <f>IF(N206="základní",J206,0)</f>
        <v>0</v>
      </c>
      <c r="BF206" s="182">
        <f>IF(N206="snížená",J206,0)</f>
        <v>0</v>
      </c>
      <c r="BG206" s="182">
        <f>IF(N206="zákl. přenesená",J206,0)</f>
        <v>0</v>
      </c>
      <c r="BH206" s="182">
        <f>IF(N206="sníž. přenesená",J206,0)</f>
        <v>0</v>
      </c>
      <c r="BI206" s="182">
        <f>IF(N206="nulová",J206,0)</f>
        <v>0</v>
      </c>
      <c r="BJ206" s="18" t="s">
        <v>86</v>
      </c>
      <c r="BK206" s="182">
        <f>ROUND(I206*H206,2)</f>
        <v>0</v>
      </c>
      <c r="BL206" s="18" t="s">
        <v>133</v>
      </c>
      <c r="BM206" s="181" t="s">
        <v>288</v>
      </c>
    </row>
    <row r="207" spans="1:65" s="2" customFormat="1" ht="19.5">
      <c r="A207" s="35"/>
      <c r="B207" s="36"/>
      <c r="C207" s="37"/>
      <c r="D207" s="183" t="s">
        <v>135</v>
      </c>
      <c r="E207" s="37"/>
      <c r="F207" s="184" t="s">
        <v>289</v>
      </c>
      <c r="G207" s="37"/>
      <c r="H207" s="37"/>
      <c r="I207" s="185"/>
      <c r="J207" s="37"/>
      <c r="K207" s="37"/>
      <c r="L207" s="40"/>
      <c r="M207" s="186"/>
      <c r="N207" s="187"/>
      <c r="O207" s="65"/>
      <c r="P207" s="65"/>
      <c r="Q207" s="65"/>
      <c r="R207" s="65"/>
      <c r="S207" s="65"/>
      <c r="T207" s="66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135</v>
      </c>
      <c r="AU207" s="18" t="s">
        <v>88</v>
      </c>
    </row>
    <row r="208" spans="1:65" s="2" customFormat="1" ht="11.25">
      <c r="A208" s="35"/>
      <c r="B208" s="36"/>
      <c r="C208" s="37"/>
      <c r="D208" s="188" t="s">
        <v>137</v>
      </c>
      <c r="E208" s="37"/>
      <c r="F208" s="189" t="s">
        <v>290</v>
      </c>
      <c r="G208" s="37"/>
      <c r="H208" s="37"/>
      <c r="I208" s="185"/>
      <c r="J208" s="37"/>
      <c r="K208" s="37"/>
      <c r="L208" s="40"/>
      <c r="M208" s="186"/>
      <c r="N208" s="187"/>
      <c r="O208" s="65"/>
      <c r="P208" s="65"/>
      <c r="Q208" s="65"/>
      <c r="R208" s="65"/>
      <c r="S208" s="65"/>
      <c r="T208" s="6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137</v>
      </c>
      <c r="AU208" s="18" t="s">
        <v>88</v>
      </c>
    </row>
    <row r="209" spans="1:65" s="14" customFormat="1" ht="11.25">
      <c r="B209" s="211"/>
      <c r="C209" s="212"/>
      <c r="D209" s="183" t="s">
        <v>139</v>
      </c>
      <c r="E209" s="213" t="s">
        <v>40</v>
      </c>
      <c r="F209" s="214" t="s">
        <v>291</v>
      </c>
      <c r="G209" s="212"/>
      <c r="H209" s="213" t="s">
        <v>40</v>
      </c>
      <c r="I209" s="215"/>
      <c r="J209" s="212"/>
      <c r="K209" s="212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139</v>
      </c>
      <c r="AU209" s="220" t="s">
        <v>88</v>
      </c>
      <c r="AV209" s="14" t="s">
        <v>86</v>
      </c>
      <c r="AW209" s="14" t="s">
        <v>38</v>
      </c>
      <c r="AX209" s="14" t="s">
        <v>78</v>
      </c>
      <c r="AY209" s="220" t="s">
        <v>126</v>
      </c>
    </row>
    <row r="210" spans="1:65" s="13" customFormat="1" ht="11.25">
      <c r="B210" s="190"/>
      <c r="C210" s="191"/>
      <c r="D210" s="183" t="s">
        <v>139</v>
      </c>
      <c r="E210" s="192" t="s">
        <v>40</v>
      </c>
      <c r="F210" s="193" t="s">
        <v>292</v>
      </c>
      <c r="G210" s="191"/>
      <c r="H210" s="194">
        <v>286.47000000000003</v>
      </c>
      <c r="I210" s="195"/>
      <c r="J210" s="191"/>
      <c r="K210" s="191"/>
      <c r="L210" s="196"/>
      <c r="M210" s="197"/>
      <c r="N210" s="198"/>
      <c r="O210" s="198"/>
      <c r="P210" s="198"/>
      <c r="Q210" s="198"/>
      <c r="R210" s="198"/>
      <c r="S210" s="198"/>
      <c r="T210" s="199"/>
      <c r="AT210" s="200" t="s">
        <v>139</v>
      </c>
      <c r="AU210" s="200" t="s">
        <v>88</v>
      </c>
      <c r="AV210" s="13" t="s">
        <v>88</v>
      </c>
      <c r="AW210" s="13" t="s">
        <v>38</v>
      </c>
      <c r="AX210" s="13" t="s">
        <v>78</v>
      </c>
      <c r="AY210" s="200" t="s">
        <v>126</v>
      </c>
    </row>
    <row r="211" spans="1:65" s="13" customFormat="1" ht="11.25">
      <c r="B211" s="190"/>
      <c r="C211" s="191"/>
      <c r="D211" s="183" t="s">
        <v>139</v>
      </c>
      <c r="E211" s="192" t="s">
        <v>40</v>
      </c>
      <c r="F211" s="193" t="s">
        <v>293</v>
      </c>
      <c r="G211" s="191"/>
      <c r="H211" s="194">
        <v>49.607999999999997</v>
      </c>
      <c r="I211" s="195"/>
      <c r="J211" s="191"/>
      <c r="K211" s="191"/>
      <c r="L211" s="196"/>
      <c r="M211" s="197"/>
      <c r="N211" s="198"/>
      <c r="O211" s="198"/>
      <c r="P211" s="198"/>
      <c r="Q211" s="198"/>
      <c r="R211" s="198"/>
      <c r="S211" s="198"/>
      <c r="T211" s="199"/>
      <c r="AT211" s="200" t="s">
        <v>139</v>
      </c>
      <c r="AU211" s="200" t="s">
        <v>88</v>
      </c>
      <c r="AV211" s="13" t="s">
        <v>88</v>
      </c>
      <c r="AW211" s="13" t="s">
        <v>38</v>
      </c>
      <c r="AX211" s="13" t="s">
        <v>78</v>
      </c>
      <c r="AY211" s="200" t="s">
        <v>126</v>
      </c>
    </row>
    <row r="212" spans="1:65" s="13" customFormat="1" ht="11.25">
      <c r="B212" s="190"/>
      <c r="C212" s="191"/>
      <c r="D212" s="183" t="s">
        <v>139</v>
      </c>
      <c r="E212" s="192" t="s">
        <v>40</v>
      </c>
      <c r="F212" s="193" t="s">
        <v>294</v>
      </c>
      <c r="G212" s="191"/>
      <c r="H212" s="194">
        <v>3.2120000000000002</v>
      </c>
      <c r="I212" s="195"/>
      <c r="J212" s="191"/>
      <c r="K212" s="191"/>
      <c r="L212" s="196"/>
      <c r="M212" s="197"/>
      <c r="N212" s="198"/>
      <c r="O212" s="198"/>
      <c r="P212" s="198"/>
      <c r="Q212" s="198"/>
      <c r="R212" s="198"/>
      <c r="S212" s="198"/>
      <c r="T212" s="199"/>
      <c r="AT212" s="200" t="s">
        <v>139</v>
      </c>
      <c r="AU212" s="200" t="s">
        <v>88</v>
      </c>
      <c r="AV212" s="13" t="s">
        <v>88</v>
      </c>
      <c r="AW212" s="13" t="s">
        <v>38</v>
      </c>
      <c r="AX212" s="13" t="s">
        <v>78</v>
      </c>
      <c r="AY212" s="200" t="s">
        <v>126</v>
      </c>
    </row>
    <row r="213" spans="1:65" s="13" customFormat="1" ht="11.25">
      <c r="B213" s="190"/>
      <c r="C213" s="191"/>
      <c r="D213" s="183" t="s">
        <v>139</v>
      </c>
      <c r="E213" s="192" t="s">
        <v>40</v>
      </c>
      <c r="F213" s="193" t="s">
        <v>295</v>
      </c>
      <c r="G213" s="191"/>
      <c r="H213" s="194">
        <v>9.0980000000000008</v>
      </c>
      <c r="I213" s="195"/>
      <c r="J213" s="191"/>
      <c r="K213" s="191"/>
      <c r="L213" s="196"/>
      <c r="M213" s="197"/>
      <c r="N213" s="198"/>
      <c r="O213" s="198"/>
      <c r="P213" s="198"/>
      <c r="Q213" s="198"/>
      <c r="R213" s="198"/>
      <c r="S213" s="198"/>
      <c r="T213" s="199"/>
      <c r="AT213" s="200" t="s">
        <v>139</v>
      </c>
      <c r="AU213" s="200" t="s">
        <v>88</v>
      </c>
      <c r="AV213" s="13" t="s">
        <v>88</v>
      </c>
      <c r="AW213" s="13" t="s">
        <v>38</v>
      </c>
      <c r="AX213" s="13" t="s">
        <v>78</v>
      </c>
      <c r="AY213" s="200" t="s">
        <v>126</v>
      </c>
    </row>
    <row r="214" spans="1:65" s="13" customFormat="1" ht="11.25">
      <c r="B214" s="190"/>
      <c r="C214" s="191"/>
      <c r="D214" s="183" t="s">
        <v>139</v>
      </c>
      <c r="E214" s="192" t="s">
        <v>40</v>
      </c>
      <c r="F214" s="193" t="s">
        <v>296</v>
      </c>
      <c r="G214" s="191"/>
      <c r="H214" s="194">
        <v>4.444</v>
      </c>
      <c r="I214" s="195"/>
      <c r="J214" s="191"/>
      <c r="K214" s="191"/>
      <c r="L214" s="196"/>
      <c r="M214" s="197"/>
      <c r="N214" s="198"/>
      <c r="O214" s="198"/>
      <c r="P214" s="198"/>
      <c r="Q214" s="198"/>
      <c r="R214" s="198"/>
      <c r="S214" s="198"/>
      <c r="T214" s="199"/>
      <c r="AT214" s="200" t="s">
        <v>139</v>
      </c>
      <c r="AU214" s="200" t="s">
        <v>88</v>
      </c>
      <c r="AV214" s="13" t="s">
        <v>88</v>
      </c>
      <c r="AW214" s="13" t="s">
        <v>38</v>
      </c>
      <c r="AX214" s="13" t="s">
        <v>78</v>
      </c>
      <c r="AY214" s="200" t="s">
        <v>126</v>
      </c>
    </row>
    <row r="215" spans="1:65" s="13" customFormat="1" ht="11.25">
      <c r="B215" s="190"/>
      <c r="C215" s="191"/>
      <c r="D215" s="183" t="s">
        <v>139</v>
      </c>
      <c r="E215" s="192" t="s">
        <v>40</v>
      </c>
      <c r="F215" s="193" t="s">
        <v>297</v>
      </c>
      <c r="G215" s="191"/>
      <c r="H215" s="194">
        <v>3.84</v>
      </c>
      <c r="I215" s="195"/>
      <c r="J215" s="191"/>
      <c r="K215" s="191"/>
      <c r="L215" s="196"/>
      <c r="M215" s="197"/>
      <c r="N215" s="198"/>
      <c r="O215" s="198"/>
      <c r="P215" s="198"/>
      <c r="Q215" s="198"/>
      <c r="R215" s="198"/>
      <c r="S215" s="198"/>
      <c r="T215" s="199"/>
      <c r="AT215" s="200" t="s">
        <v>139</v>
      </c>
      <c r="AU215" s="200" t="s">
        <v>88</v>
      </c>
      <c r="AV215" s="13" t="s">
        <v>88</v>
      </c>
      <c r="AW215" s="13" t="s">
        <v>38</v>
      </c>
      <c r="AX215" s="13" t="s">
        <v>78</v>
      </c>
      <c r="AY215" s="200" t="s">
        <v>126</v>
      </c>
    </row>
    <row r="216" spans="1:65" s="13" customFormat="1" ht="11.25">
      <c r="B216" s="190"/>
      <c r="C216" s="191"/>
      <c r="D216" s="183" t="s">
        <v>139</v>
      </c>
      <c r="E216" s="192" t="s">
        <v>40</v>
      </c>
      <c r="F216" s="193" t="s">
        <v>298</v>
      </c>
      <c r="G216" s="191"/>
      <c r="H216" s="194">
        <v>-2.04</v>
      </c>
      <c r="I216" s="195"/>
      <c r="J216" s="191"/>
      <c r="K216" s="191"/>
      <c r="L216" s="196"/>
      <c r="M216" s="197"/>
      <c r="N216" s="198"/>
      <c r="O216" s="198"/>
      <c r="P216" s="198"/>
      <c r="Q216" s="198"/>
      <c r="R216" s="198"/>
      <c r="S216" s="198"/>
      <c r="T216" s="199"/>
      <c r="AT216" s="200" t="s">
        <v>139</v>
      </c>
      <c r="AU216" s="200" t="s">
        <v>88</v>
      </c>
      <c r="AV216" s="13" t="s">
        <v>88</v>
      </c>
      <c r="AW216" s="13" t="s">
        <v>38</v>
      </c>
      <c r="AX216" s="13" t="s">
        <v>78</v>
      </c>
      <c r="AY216" s="200" t="s">
        <v>126</v>
      </c>
    </row>
    <row r="217" spans="1:65" s="13" customFormat="1" ht="11.25">
      <c r="B217" s="190"/>
      <c r="C217" s="191"/>
      <c r="D217" s="183" t="s">
        <v>139</v>
      </c>
      <c r="E217" s="191"/>
      <c r="F217" s="193" t="s">
        <v>299</v>
      </c>
      <c r="G217" s="191"/>
      <c r="H217" s="194">
        <v>35.463000000000001</v>
      </c>
      <c r="I217" s="195"/>
      <c r="J217" s="191"/>
      <c r="K217" s="191"/>
      <c r="L217" s="196"/>
      <c r="M217" s="197"/>
      <c r="N217" s="198"/>
      <c r="O217" s="198"/>
      <c r="P217" s="198"/>
      <c r="Q217" s="198"/>
      <c r="R217" s="198"/>
      <c r="S217" s="198"/>
      <c r="T217" s="199"/>
      <c r="AT217" s="200" t="s">
        <v>139</v>
      </c>
      <c r="AU217" s="200" t="s">
        <v>88</v>
      </c>
      <c r="AV217" s="13" t="s">
        <v>88</v>
      </c>
      <c r="AW217" s="13" t="s">
        <v>4</v>
      </c>
      <c r="AX217" s="13" t="s">
        <v>86</v>
      </c>
      <c r="AY217" s="200" t="s">
        <v>126</v>
      </c>
    </row>
    <row r="218" spans="1:65" s="2" customFormat="1" ht="24.2" customHeight="1">
      <c r="A218" s="35"/>
      <c r="B218" s="36"/>
      <c r="C218" s="170" t="s">
        <v>300</v>
      </c>
      <c r="D218" s="170" t="s">
        <v>128</v>
      </c>
      <c r="E218" s="171" t="s">
        <v>301</v>
      </c>
      <c r="F218" s="172" t="s">
        <v>302</v>
      </c>
      <c r="G218" s="173" t="s">
        <v>131</v>
      </c>
      <c r="H218" s="174">
        <v>35.463000000000001</v>
      </c>
      <c r="I218" s="175"/>
      <c r="J218" s="176">
        <f>ROUND(I218*H218,2)</f>
        <v>0</v>
      </c>
      <c r="K218" s="172" t="s">
        <v>132</v>
      </c>
      <c r="L218" s="40"/>
      <c r="M218" s="177" t="s">
        <v>40</v>
      </c>
      <c r="N218" s="178" t="s">
        <v>49</v>
      </c>
      <c r="O218" s="65"/>
      <c r="P218" s="179">
        <f>O218*H218</f>
        <v>0</v>
      </c>
      <c r="Q218" s="179">
        <v>0</v>
      </c>
      <c r="R218" s="179">
        <f>Q218*H218</f>
        <v>0</v>
      </c>
      <c r="S218" s="179">
        <v>0.11</v>
      </c>
      <c r="T218" s="180">
        <f>S218*H218</f>
        <v>3.9009300000000002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1" t="s">
        <v>133</v>
      </c>
      <c r="AT218" s="181" t="s">
        <v>128</v>
      </c>
      <c r="AU218" s="181" t="s">
        <v>88</v>
      </c>
      <c r="AY218" s="18" t="s">
        <v>126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18" t="s">
        <v>86</v>
      </c>
      <c r="BK218" s="182">
        <f>ROUND(I218*H218,2)</f>
        <v>0</v>
      </c>
      <c r="BL218" s="18" t="s">
        <v>133</v>
      </c>
      <c r="BM218" s="181" t="s">
        <v>303</v>
      </c>
    </row>
    <row r="219" spans="1:65" s="2" customFormat="1" ht="19.5">
      <c r="A219" s="35"/>
      <c r="B219" s="36"/>
      <c r="C219" s="37"/>
      <c r="D219" s="183" t="s">
        <v>135</v>
      </c>
      <c r="E219" s="37"/>
      <c r="F219" s="184" t="s">
        <v>304</v>
      </c>
      <c r="G219" s="37"/>
      <c r="H219" s="37"/>
      <c r="I219" s="185"/>
      <c r="J219" s="37"/>
      <c r="K219" s="37"/>
      <c r="L219" s="40"/>
      <c r="M219" s="186"/>
      <c r="N219" s="187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135</v>
      </c>
      <c r="AU219" s="18" t="s">
        <v>88</v>
      </c>
    </row>
    <row r="220" spans="1:65" s="2" customFormat="1" ht="11.25">
      <c r="A220" s="35"/>
      <c r="B220" s="36"/>
      <c r="C220" s="37"/>
      <c r="D220" s="188" t="s">
        <v>137</v>
      </c>
      <c r="E220" s="37"/>
      <c r="F220" s="189" t="s">
        <v>305</v>
      </c>
      <c r="G220" s="37"/>
      <c r="H220" s="37"/>
      <c r="I220" s="185"/>
      <c r="J220" s="37"/>
      <c r="K220" s="37"/>
      <c r="L220" s="40"/>
      <c r="M220" s="186"/>
      <c r="N220" s="187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137</v>
      </c>
      <c r="AU220" s="18" t="s">
        <v>88</v>
      </c>
    </row>
    <row r="221" spans="1:65" s="14" customFormat="1" ht="11.25">
      <c r="B221" s="211"/>
      <c r="C221" s="212"/>
      <c r="D221" s="183" t="s">
        <v>139</v>
      </c>
      <c r="E221" s="213" t="s">
        <v>40</v>
      </c>
      <c r="F221" s="214" t="s">
        <v>291</v>
      </c>
      <c r="G221" s="212"/>
      <c r="H221" s="213" t="s">
        <v>40</v>
      </c>
      <c r="I221" s="215"/>
      <c r="J221" s="212"/>
      <c r="K221" s="212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139</v>
      </c>
      <c r="AU221" s="220" t="s">
        <v>88</v>
      </c>
      <c r="AV221" s="14" t="s">
        <v>86</v>
      </c>
      <c r="AW221" s="14" t="s">
        <v>38</v>
      </c>
      <c r="AX221" s="14" t="s">
        <v>78</v>
      </c>
      <c r="AY221" s="220" t="s">
        <v>126</v>
      </c>
    </row>
    <row r="222" spans="1:65" s="13" customFormat="1" ht="11.25">
      <c r="B222" s="190"/>
      <c r="C222" s="191"/>
      <c r="D222" s="183" t="s">
        <v>139</v>
      </c>
      <c r="E222" s="192" t="s">
        <v>40</v>
      </c>
      <c r="F222" s="193" t="s">
        <v>292</v>
      </c>
      <c r="G222" s="191"/>
      <c r="H222" s="194">
        <v>286.47000000000003</v>
      </c>
      <c r="I222" s="195"/>
      <c r="J222" s="191"/>
      <c r="K222" s="191"/>
      <c r="L222" s="196"/>
      <c r="M222" s="197"/>
      <c r="N222" s="198"/>
      <c r="O222" s="198"/>
      <c r="P222" s="198"/>
      <c r="Q222" s="198"/>
      <c r="R222" s="198"/>
      <c r="S222" s="198"/>
      <c r="T222" s="199"/>
      <c r="AT222" s="200" t="s">
        <v>139</v>
      </c>
      <c r="AU222" s="200" t="s">
        <v>88</v>
      </c>
      <c r="AV222" s="13" t="s">
        <v>88</v>
      </c>
      <c r="AW222" s="13" t="s">
        <v>38</v>
      </c>
      <c r="AX222" s="13" t="s">
        <v>78</v>
      </c>
      <c r="AY222" s="200" t="s">
        <v>126</v>
      </c>
    </row>
    <row r="223" spans="1:65" s="13" customFormat="1" ht="11.25">
      <c r="B223" s="190"/>
      <c r="C223" s="191"/>
      <c r="D223" s="183" t="s">
        <v>139</v>
      </c>
      <c r="E223" s="192" t="s">
        <v>40</v>
      </c>
      <c r="F223" s="193" t="s">
        <v>293</v>
      </c>
      <c r="G223" s="191"/>
      <c r="H223" s="194">
        <v>49.607999999999997</v>
      </c>
      <c r="I223" s="195"/>
      <c r="J223" s="191"/>
      <c r="K223" s="191"/>
      <c r="L223" s="196"/>
      <c r="M223" s="197"/>
      <c r="N223" s="198"/>
      <c r="O223" s="198"/>
      <c r="P223" s="198"/>
      <c r="Q223" s="198"/>
      <c r="R223" s="198"/>
      <c r="S223" s="198"/>
      <c r="T223" s="199"/>
      <c r="AT223" s="200" t="s">
        <v>139</v>
      </c>
      <c r="AU223" s="200" t="s">
        <v>88</v>
      </c>
      <c r="AV223" s="13" t="s">
        <v>88</v>
      </c>
      <c r="AW223" s="13" t="s">
        <v>38</v>
      </c>
      <c r="AX223" s="13" t="s">
        <v>78</v>
      </c>
      <c r="AY223" s="200" t="s">
        <v>126</v>
      </c>
    </row>
    <row r="224" spans="1:65" s="13" customFormat="1" ht="11.25">
      <c r="B224" s="190"/>
      <c r="C224" s="191"/>
      <c r="D224" s="183" t="s">
        <v>139</v>
      </c>
      <c r="E224" s="192" t="s">
        <v>40</v>
      </c>
      <c r="F224" s="193" t="s">
        <v>294</v>
      </c>
      <c r="G224" s="191"/>
      <c r="H224" s="194">
        <v>3.2120000000000002</v>
      </c>
      <c r="I224" s="195"/>
      <c r="J224" s="191"/>
      <c r="K224" s="191"/>
      <c r="L224" s="196"/>
      <c r="M224" s="197"/>
      <c r="N224" s="198"/>
      <c r="O224" s="198"/>
      <c r="P224" s="198"/>
      <c r="Q224" s="198"/>
      <c r="R224" s="198"/>
      <c r="S224" s="198"/>
      <c r="T224" s="199"/>
      <c r="AT224" s="200" t="s">
        <v>139</v>
      </c>
      <c r="AU224" s="200" t="s">
        <v>88</v>
      </c>
      <c r="AV224" s="13" t="s">
        <v>88</v>
      </c>
      <c r="AW224" s="13" t="s">
        <v>38</v>
      </c>
      <c r="AX224" s="13" t="s">
        <v>78</v>
      </c>
      <c r="AY224" s="200" t="s">
        <v>126</v>
      </c>
    </row>
    <row r="225" spans="1:65" s="13" customFormat="1" ht="11.25">
      <c r="B225" s="190"/>
      <c r="C225" s="191"/>
      <c r="D225" s="183" t="s">
        <v>139</v>
      </c>
      <c r="E225" s="192" t="s">
        <v>40</v>
      </c>
      <c r="F225" s="193" t="s">
        <v>295</v>
      </c>
      <c r="G225" s="191"/>
      <c r="H225" s="194">
        <v>9.0980000000000008</v>
      </c>
      <c r="I225" s="195"/>
      <c r="J225" s="191"/>
      <c r="K225" s="191"/>
      <c r="L225" s="196"/>
      <c r="M225" s="197"/>
      <c r="N225" s="198"/>
      <c r="O225" s="198"/>
      <c r="P225" s="198"/>
      <c r="Q225" s="198"/>
      <c r="R225" s="198"/>
      <c r="S225" s="198"/>
      <c r="T225" s="199"/>
      <c r="AT225" s="200" t="s">
        <v>139</v>
      </c>
      <c r="AU225" s="200" t="s">
        <v>88</v>
      </c>
      <c r="AV225" s="13" t="s">
        <v>88</v>
      </c>
      <c r="AW225" s="13" t="s">
        <v>38</v>
      </c>
      <c r="AX225" s="13" t="s">
        <v>78</v>
      </c>
      <c r="AY225" s="200" t="s">
        <v>126</v>
      </c>
    </row>
    <row r="226" spans="1:65" s="13" customFormat="1" ht="11.25">
      <c r="B226" s="190"/>
      <c r="C226" s="191"/>
      <c r="D226" s="183" t="s">
        <v>139</v>
      </c>
      <c r="E226" s="192" t="s">
        <v>40</v>
      </c>
      <c r="F226" s="193" t="s">
        <v>296</v>
      </c>
      <c r="G226" s="191"/>
      <c r="H226" s="194">
        <v>4.444</v>
      </c>
      <c r="I226" s="195"/>
      <c r="J226" s="191"/>
      <c r="K226" s="191"/>
      <c r="L226" s="196"/>
      <c r="M226" s="197"/>
      <c r="N226" s="198"/>
      <c r="O226" s="198"/>
      <c r="P226" s="198"/>
      <c r="Q226" s="198"/>
      <c r="R226" s="198"/>
      <c r="S226" s="198"/>
      <c r="T226" s="199"/>
      <c r="AT226" s="200" t="s">
        <v>139</v>
      </c>
      <c r="AU226" s="200" t="s">
        <v>88</v>
      </c>
      <c r="AV226" s="13" t="s">
        <v>88</v>
      </c>
      <c r="AW226" s="13" t="s">
        <v>38</v>
      </c>
      <c r="AX226" s="13" t="s">
        <v>78</v>
      </c>
      <c r="AY226" s="200" t="s">
        <v>126</v>
      </c>
    </row>
    <row r="227" spans="1:65" s="13" customFormat="1" ht="11.25">
      <c r="B227" s="190"/>
      <c r="C227" s="191"/>
      <c r="D227" s="183" t="s">
        <v>139</v>
      </c>
      <c r="E227" s="192" t="s">
        <v>40</v>
      </c>
      <c r="F227" s="193" t="s">
        <v>297</v>
      </c>
      <c r="G227" s="191"/>
      <c r="H227" s="194">
        <v>3.84</v>
      </c>
      <c r="I227" s="195"/>
      <c r="J227" s="191"/>
      <c r="K227" s="191"/>
      <c r="L227" s="196"/>
      <c r="M227" s="197"/>
      <c r="N227" s="198"/>
      <c r="O227" s="198"/>
      <c r="P227" s="198"/>
      <c r="Q227" s="198"/>
      <c r="R227" s="198"/>
      <c r="S227" s="198"/>
      <c r="T227" s="199"/>
      <c r="AT227" s="200" t="s">
        <v>139</v>
      </c>
      <c r="AU227" s="200" t="s">
        <v>88</v>
      </c>
      <c r="AV227" s="13" t="s">
        <v>88</v>
      </c>
      <c r="AW227" s="13" t="s">
        <v>38</v>
      </c>
      <c r="AX227" s="13" t="s">
        <v>78</v>
      </c>
      <c r="AY227" s="200" t="s">
        <v>126</v>
      </c>
    </row>
    <row r="228" spans="1:65" s="13" customFormat="1" ht="11.25">
      <c r="B228" s="190"/>
      <c r="C228" s="191"/>
      <c r="D228" s="183" t="s">
        <v>139</v>
      </c>
      <c r="E228" s="192" t="s">
        <v>40</v>
      </c>
      <c r="F228" s="193" t="s">
        <v>298</v>
      </c>
      <c r="G228" s="191"/>
      <c r="H228" s="194">
        <v>-2.04</v>
      </c>
      <c r="I228" s="195"/>
      <c r="J228" s="191"/>
      <c r="K228" s="191"/>
      <c r="L228" s="196"/>
      <c r="M228" s="197"/>
      <c r="N228" s="198"/>
      <c r="O228" s="198"/>
      <c r="P228" s="198"/>
      <c r="Q228" s="198"/>
      <c r="R228" s="198"/>
      <c r="S228" s="198"/>
      <c r="T228" s="199"/>
      <c r="AT228" s="200" t="s">
        <v>139</v>
      </c>
      <c r="AU228" s="200" t="s">
        <v>88</v>
      </c>
      <c r="AV228" s="13" t="s">
        <v>88</v>
      </c>
      <c r="AW228" s="13" t="s">
        <v>38</v>
      </c>
      <c r="AX228" s="13" t="s">
        <v>78</v>
      </c>
      <c r="AY228" s="200" t="s">
        <v>126</v>
      </c>
    </row>
    <row r="229" spans="1:65" s="13" customFormat="1" ht="11.25">
      <c r="B229" s="190"/>
      <c r="C229" s="191"/>
      <c r="D229" s="183" t="s">
        <v>139</v>
      </c>
      <c r="E229" s="191"/>
      <c r="F229" s="193" t="s">
        <v>299</v>
      </c>
      <c r="G229" s="191"/>
      <c r="H229" s="194">
        <v>35.463000000000001</v>
      </c>
      <c r="I229" s="195"/>
      <c r="J229" s="191"/>
      <c r="K229" s="191"/>
      <c r="L229" s="196"/>
      <c r="M229" s="197"/>
      <c r="N229" s="198"/>
      <c r="O229" s="198"/>
      <c r="P229" s="198"/>
      <c r="Q229" s="198"/>
      <c r="R229" s="198"/>
      <c r="S229" s="198"/>
      <c r="T229" s="199"/>
      <c r="AT229" s="200" t="s">
        <v>139</v>
      </c>
      <c r="AU229" s="200" t="s">
        <v>88</v>
      </c>
      <c r="AV229" s="13" t="s">
        <v>88</v>
      </c>
      <c r="AW229" s="13" t="s">
        <v>4</v>
      </c>
      <c r="AX229" s="13" t="s">
        <v>86</v>
      </c>
      <c r="AY229" s="200" t="s">
        <v>126</v>
      </c>
    </row>
    <row r="230" spans="1:65" s="2" customFormat="1" ht="24.2" customHeight="1">
      <c r="A230" s="35"/>
      <c r="B230" s="36"/>
      <c r="C230" s="170" t="s">
        <v>306</v>
      </c>
      <c r="D230" s="170" t="s">
        <v>128</v>
      </c>
      <c r="E230" s="171" t="s">
        <v>307</v>
      </c>
      <c r="F230" s="172" t="s">
        <v>308</v>
      </c>
      <c r="G230" s="173" t="s">
        <v>131</v>
      </c>
      <c r="H230" s="174">
        <v>744.38699999999994</v>
      </c>
      <c r="I230" s="175"/>
      <c r="J230" s="176">
        <f>ROUND(I230*H230,2)</f>
        <v>0</v>
      </c>
      <c r="K230" s="172" t="s">
        <v>132</v>
      </c>
      <c r="L230" s="40"/>
      <c r="M230" s="177" t="s">
        <v>40</v>
      </c>
      <c r="N230" s="178" t="s">
        <v>49</v>
      </c>
      <c r="O230" s="65"/>
      <c r="P230" s="179">
        <f>O230*H230</f>
        <v>0</v>
      </c>
      <c r="Q230" s="179">
        <v>0</v>
      </c>
      <c r="R230" s="179">
        <f>Q230*H230</f>
        <v>0</v>
      </c>
      <c r="S230" s="179">
        <v>0</v>
      </c>
      <c r="T230" s="180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1" t="s">
        <v>133</v>
      </c>
      <c r="AT230" s="181" t="s">
        <v>128</v>
      </c>
      <c r="AU230" s="181" t="s">
        <v>88</v>
      </c>
      <c r="AY230" s="18" t="s">
        <v>126</v>
      </c>
      <c r="BE230" s="182">
        <f>IF(N230="základní",J230,0)</f>
        <v>0</v>
      </c>
      <c r="BF230" s="182">
        <f>IF(N230="snížená",J230,0)</f>
        <v>0</v>
      </c>
      <c r="BG230" s="182">
        <f>IF(N230="zákl. přenesená",J230,0)</f>
        <v>0</v>
      </c>
      <c r="BH230" s="182">
        <f>IF(N230="sníž. přenesená",J230,0)</f>
        <v>0</v>
      </c>
      <c r="BI230" s="182">
        <f>IF(N230="nulová",J230,0)</f>
        <v>0</v>
      </c>
      <c r="BJ230" s="18" t="s">
        <v>86</v>
      </c>
      <c r="BK230" s="182">
        <f>ROUND(I230*H230,2)</f>
        <v>0</v>
      </c>
      <c r="BL230" s="18" t="s">
        <v>133</v>
      </c>
      <c r="BM230" s="181" t="s">
        <v>309</v>
      </c>
    </row>
    <row r="231" spans="1:65" s="2" customFormat="1" ht="11.25">
      <c r="A231" s="35"/>
      <c r="B231" s="36"/>
      <c r="C231" s="37"/>
      <c r="D231" s="183" t="s">
        <v>135</v>
      </c>
      <c r="E231" s="37"/>
      <c r="F231" s="184" t="s">
        <v>308</v>
      </c>
      <c r="G231" s="37"/>
      <c r="H231" s="37"/>
      <c r="I231" s="185"/>
      <c r="J231" s="37"/>
      <c r="K231" s="37"/>
      <c r="L231" s="40"/>
      <c r="M231" s="186"/>
      <c r="N231" s="187"/>
      <c r="O231" s="65"/>
      <c r="P231" s="65"/>
      <c r="Q231" s="65"/>
      <c r="R231" s="65"/>
      <c r="S231" s="65"/>
      <c r="T231" s="6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135</v>
      </c>
      <c r="AU231" s="18" t="s">
        <v>88</v>
      </c>
    </row>
    <row r="232" spans="1:65" s="2" customFormat="1" ht="11.25">
      <c r="A232" s="35"/>
      <c r="B232" s="36"/>
      <c r="C232" s="37"/>
      <c r="D232" s="188" t="s">
        <v>137</v>
      </c>
      <c r="E232" s="37"/>
      <c r="F232" s="189" t="s">
        <v>310</v>
      </c>
      <c r="G232" s="37"/>
      <c r="H232" s="37"/>
      <c r="I232" s="185"/>
      <c r="J232" s="37"/>
      <c r="K232" s="37"/>
      <c r="L232" s="40"/>
      <c r="M232" s="186"/>
      <c r="N232" s="187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137</v>
      </c>
      <c r="AU232" s="18" t="s">
        <v>88</v>
      </c>
    </row>
    <row r="233" spans="1:65" s="14" customFormat="1" ht="11.25">
      <c r="B233" s="211"/>
      <c r="C233" s="212"/>
      <c r="D233" s="183" t="s">
        <v>139</v>
      </c>
      <c r="E233" s="213" t="s">
        <v>40</v>
      </c>
      <c r="F233" s="214" t="s">
        <v>270</v>
      </c>
      <c r="G233" s="212"/>
      <c r="H233" s="213" t="s">
        <v>40</v>
      </c>
      <c r="I233" s="215"/>
      <c r="J233" s="212"/>
      <c r="K233" s="212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139</v>
      </c>
      <c r="AU233" s="220" t="s">
        <v>88</v>
      </c>
      <c r="AV233" s="14" t="s">
        <v>86</v>
      </c>
      <c r="AW233" s="14" t="s">
        <v>38</v>
      </c>
      <c r="AX233" s="14" t="s">
        <v>78</v>
      </c>
      <c r="AY233" s="220" t="s">
        <v>126</v>
      </c>
    </row>
    <row r="234" spans="1:65" s="13" customFormat="1" ht="22.5">
      <c r="B234" s="190"/>
      <c r="C234" s="191"/>
      <c r="D234" s="183" t="s">
        <v>139</v>
      </c>
      <c r="E234" s="192" t="s">
        <v>40</v>
      </c>
      <c r="F234" s="193" t="s">
        <v>271</v>
      </c>
      <c r="G234" s="191"/>
      <c r="H234" s="194">
        <v>12.885</v>
      </c>
      <c r="I234" s="195"/>
      <c r="J234" s="191"/>
      <c r="K234" s="191"/>
      <c r="L234" s="196"/>
      <c r="M234" s="197"/>
      <c r="N234" s="198"/>
      <c r="O234" s="198"/>
      <c r="P234" s="198"/>
      <c r="Q234" s="198"/>
      <c r="R234" s="198"/>
      <c r="S234" s="198"/>
      <c r="T234" s="199"/>
      <c r="AT234" s="200" t="s">
        <v>139</v>
      </c>
      <c r="AU234" s="200" t="s">
        <v>88</v>
      </c>
      <c r="AV234" s="13" t="s">
        <v>88</v>
      </c>
      <c r="AW234" s="13" t="s">
        <v>38</v>
      </c>
      <c r="AX234" s="13" t="s">
        <v>78</v>
      </c>
      <c r="AY234" s="200" t="s">
        <v>126</v>
      </c>
    </row>
    <row r="235" spans="1:65" s="13" customFormat="1" ht="22.5">
      <c r="B235" s="190"/>
      <c r="C235" s="191"/>
      <c r="D235" s="183" t="s">
        <v>139</v>
      </c>
      <c r="E235" s="192" t="s">
        <v>40</v>
      </c>
      <c r="F235" s="193" t="s">
        <v>272</v>
      </c>
      <c r="G235" s="191"/>
      <c r="H235" s="194">
        <v>4.3570000000000002</v>
      </c>
      <c r="I235" s="195"/>
      <c r="J235" s="191"/>
      <c r="K235" s="191"/>
      <c r="L235" s="196"/>
      <c r="M235" s="197"/>
      <c r="N235" s="198"/>
      <c r="O235" s="198"/>
      <c r="P235" s="198"/>
      <c r="Q235" s="198"/>
      <c r="R235" s="198"/>
      <c r="S235" s="198"/>
      <c r="T235" s="199"/>
      <c r="AT235" s="200" t="s">
        <v>139</v>
      </c>
      <c r="AU235" s="200" t="s">
        <v>88</v>
      </c>
      <c r="AV235" s="13" t="s">
        <v>88</v>
      </c>
      <c r="AW235" s="13" t="s">
        <v>38</v>
      </c>
      <c r="AX235" s="13" t="s">
        <v>78</v>
      </c>
      <c r="AY235" s="200" t="s">
        <v>126</v>
      </c>
    </row>
    <row r="236" spans="1:65" s="13" customFormat="1" ht="11.25">
      <c r="B236" s="190"/>
      <c r="C236" s="191"/>
      <c r="D236" s="183" t="s">
        <v>139</v>
      </c>
      <c r="E236" s="192" t="s">
        <v>40</v>
      </c>
      <c r="F236" s="193" t="s">
        <v>273</v>
      </c>
      <c r="G236" s="191"/>
      <c r="H236" s="194">
        <v>19.244</v>
      </c>
      <c r="I236" s="195"/>
      <c r="J236" s="191"/>
      <c r="K236" s="191"/>
      <c r="L236" s="196"/>
      <c r="M236" s="197"/>
      <c r="N236" s="198"/>
      <c r="O236" s="198"/>
      <c r="P236" s="198"/>
      <c r="Q236" s="198"/>
      <c r="R236" s="198"/>
      <c r="S236" s="198"/>
      <c r="T236" s="199"/>
      <c r="AT236" s="200" t="s">
        <v>139</v>
      </c>
      <c r="AU236" s="200" t="s">
        <v>88</v>
      </c>
      <c r="AV236" s="13" t="s">
        <v>88</v>
      </c>
      <c r="AW236" s="13" t="s">
        <v>38</v>
      </c>
      <c r="AX236" s="13" t="s">
        <v>78</v>
      </c>
      <c r="AY236" s="200" t="s">
        <v>126</v>
      </c>
    </row>
    <row r="237" spans="1:65" s="13" customFormat="1" ht="11.25">
      <c r="B237" s="190"/>
      <c r="C237" s="191"/>
      <c r="D237" s="183" t="s">
        <v>139</v>
      </c>
      <c r="E237" s="192" t="s">
        <v>40</v>
      </c>
      <c r="F237" s="193" t="s">
        <v>274</v>
      </c>
      <c r="G237" s="191"/>
      <c r="H237" s="194">
        <v>7.03</v>
      </c>
      <c r="I237" s="195"/>
      <c r="J237" s="191"/>
      <c r="K237" s="191"/>
      <c r="L237" s="196"/>
      <c r="M237" s="197"/>
      <c r="N237" s="198"/>
      <c r="O237" s="198"/>
      <c r="P237" s="198"/>
      <c r="Q237" s="198"/>
      <c r="R237" s="198"/>
      <c r="S237" s="198"/>
      <c r="T237" s="199"/>
      <c r="AT237" s="200" t="s">
        <v>139</v>
      </c>
      <c r="AU237" s="200" t="s">
        <v>88</v>
      </c>
      <c r="AV237" s="13" t="s">
        <v>88</v>
      </c>
      <c r="AW237" s="13" t="s">
        <v>38</v>
      </c>
      <c r="AX237" s="13" t="s">
        <v>78</v>
      </c>
      <c r="AY237" s="200" t="s">
        <v>126</v>
      </c>
    </row>
    <row r="238" spans="1:65" s="13" customFormat="1" ht="22.5">
      <c r="B238" s="190"/>
      <c r="C238" s="191"/>
      <c r="D238" s="183" t="s">
        <v>139</v>
      </c>
      <c r="E238" s="192" t="s">
        <v>40</v>
      </c>
      <c r="F238" s="193" t="s">
        <v>275</v>
      </c>
      <c r="G238" s="191"/>
      <c r="H238" s="194">
        <v>280.06400000000002</v>
      </c>
      <c r="I238" s="195"/>
      <c r="J238" s="191"/>
      <c r="K238" s="191"/>
      <c r="L238" s="196"/>
      <c r="M238" s="197"/>
      <c r="N238" s="198"/>
      <c r="O238" s="198"/>
      <c r="P238" s="198"/>
      <c r="Q238" s="198"/>
      <c r="R238" s="198"/>
      <c r="S238" s="198"/>
      <c r="T238" s="199"/>
      <c r="AT238" s="200" t="s">
        <v>139</v>
      </c>
      <c r="AU238" s="200" t="s">
        <v>88</v>
      </c>
      <c r="AV238" s="13" t="s">
        <v>88</v>
      </c>
      <c r="AW238" s="13" t="s">
        <v>38</v>
      </c>
      <c r="AX238" s="13" t="s">
        <v>78</v>
      </c>
      <c r="AY238" s="200" t="s">
        <v>126</v>
      </c>
    </row>
    <row r="239" spans="1:65" s="13" customFormat="1" ht="11.25">
      <c r="B239" s="190"/>
      <c r="C239" s="191"/>
      <c r="D239" s="183" t="s">
        <v>139</v>
      </c>
      <c r="E239" s="192" t="s">
        <v>40</v>
      </c>
      <c r="F239" s="193" t="s">
        <v>276</v>
      </c>
      <c r="G239" s="191"/>
      <c r="H239" s="194">
        <v>30.927</v>
      </c>
      <c r="I239" s="195"/>
      <c r="J239" s="191"/>
      <c r="K239" s="191"/>
      <c r="L239" s="196"/>
      <c r="M239" s="197"/>
      <c r="N239" s="198"/>
      <c r="O239" s="198"/>
      <c r="P239" s="198"/>
      <c r="Q239" s="198"/>
      <c r="R239" s="198"/>
      <c r="S239" s="198"/>
      <c r="T239" s="199"/>
      <c r="AT239" s="200" t="s">
        <v>139</v>
      </c>
      <c r="AU239" s="200" t="s">
        <v>88</v>
      </c>
      <c r="AV239" s="13" t="s">
        <v>88</v>
      </c>
      <c r="AW239" s="13" t="s">
        <v>38</v>
      </c>
      <c r="AX239" s="13" t="s">
        <v>78</v>
      </c>
      <c r="AY239" s="200" t="s">
        <v>126</v>
      </c>
    </row>
    <row r="240" spans="1:65" s="13" customFormat="1" ht="11.25">
      <c r="B240" s="190"/>
      <c r="C240" s="191"/>
      <c r="D240" s="183" t="s">
        <v>139</v>
      </c>
      <c r="E240" s="192" t="s">
        <v>40</v>
      </c>
      <c r="F240" s="193" t="s">
        <v>277</v>
      </c>
      <c r="G240" s="191"/>
      <c r="H240" s="194">
        <v>23.128</v>
      </c>
      <c r="I240" s="195"/>
      <c r="J240" s="191"/>
      <c r="K240" s="191"/>
      <c r="L240" s="196"/>
      <c r="M240" s="197"/>
      <c r="N240" s="198"/>
      <c r="O240" s="198"/>
      <c r="P240" s="198"/>
      <c r="Q240" s="198"/>
      <c r="R240" s="198"/>
      <c r="S240" s="198"/>
      <c r="T240" s="199"/>
      <c r="AT240" s="200" t="s">
        <v>139</v>
      </c>
      <c r="AU240" s="200" t="s">
        <v>88</v>
      </c>
      <c r="AV240" s="13" t="s">
        <v>88</v>
      </c>
      <c r="AW240" s="13" t="s">
        <v>38</v>
      </c>
      <c r="AX240" s="13" t="s">
        <v>78</v>
      </c>
      <c r="AY240" s="200" t="s">
        <v>126</v>
      </c>
    </row>
    <row r="241" spans="1:65" s="13" customFormat="1" ht="11.25">
      <c r="B241" s="190"/>
      <c r="C241" s="191"/>
      <c r="D241" s="183" t="s">
        <v>139</v>
      </c>
      <c r="E241" s="192" t="s">
        <v>40</v>
      </c>
      <c r="F241" s="193" t="s">
        <v>278</v>
      </c>
      <c r="G241" s="191"/>
      <c r="H241" s="194">
        <v>12.12</v>
      </c>
      <c r="I241" s="195"/>
      <c r="J241" s="191"/>
      <c r="K241" s="191"/>
      <c r="L241" s="196"/>
      <c r="M241" s="197"/>
      <c r="N241" s="198"/>
      <c r="O241" s="198"/>
      <c r="P241" s="198"/>
      <c r="Q241" s="198"/>
      <c r="R241" s="198"/>
      <c r="S241" s="198"/>
      <c r="T241" s="199"/>
      <c r="AT241" s="200" t="s">
        <v>139</v>
      </c>
      <c r="AU241" s="200" t="s">
        <v>88</v>
      </c>
      <c r="AV241" s="13" t="s">
        <v>88</v>
      </c>
      <c r="AW241" s="13" t="s">
        <v>38</v>
      </c>
      <c r="AX241" s="13" t="s">
        <v>78</v>
      </c>
      <c r="AY241" s="200" t="s">
        <v>126</v>
      </c>
    </row>
    <row r="242" spans="1:65" s="14" customFormat="1" ht="11.25">
      <c r="B242" s="211"/>
      <c r="C242" s="212"/>
      <c r="D242" s="183" t="s">
        <v>139</v>
      </c>
      <c r="E242" s="213" t="s">
        <v>40</v>
      </c>
      <c r="F242" s="214" t="s">
        <v>291</v>
      </c>
      <c r="G242" s="212"/>
      <c r="H242" s="213" t="s">
        <v>40</v>
      </c>
      <c r="I242" s="215"/>
      <c r="J242" s="212"/>
      <c r="K242" s="212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139</v>
      </c>
      <c r="AU242" s="220" t="s">
        <v>88</v>
      </c>
      <c r="AV242" s="14" t="s">
        <v>86</v>
      </c>
      <c r="AW242" s="14" t="s">
        <v>38</v>
      </c>
      <c r="AX242" s="14" t="s">
        <v>78</v>
      </c>
      <c r="AY242" s="220" t="s">
        <v>126</v>
      </c>
    </row>
    <row r="243" spans="1:65" s="13" customFormat="1" ht="11.25">
      <c r="B243" s="190"/>
      <c r="C243" s="191"/>
      <c r="D243" s="183" t="s">
        <v>139</v>
      </c>
      <c r="E243" s="192" t="s">
        <v>40</v>
      </c>
      <c r="F243" s="193" t="s">
        <v>292</v>
      </c>
      <c r="G243" s="191"/>
      <c r="H243" s="194">
        <v>286.47000000000003</v>
      </c>
      <c r="I243" s="195"/>
      <c r="J243" s="191"/>
      <c r="K243" s="191"/>
      <c r="L243" s="196"/>
      <c r="M243" s="197"/>
      <c r="N243" s="198"/>
      <c r="O243" s="198"/>
      <c r="P243" s="198"/>
      <c r="Q243" s="198"/>
      <c r="R243" s="198"/>
      <c r="S243" s="198"/>
      <c r="T243" s="199"/>
      <c r="AT243" s="200" t="s">
        <v>139</v>
      </c>
      <c r="AU243" s="200" t="s">
        <v>88</v>
      </c>
      <c r="AV243" s="13" t="s">
        <v>88</v>
      </c>
      <c r="AW243" s="13" t="s">
        <v>38</v>
      </c>
      <c r="AX243" s="13" t="s">
        <v>78</v>
      </c>
      <c r="AY243" s="200" t="s">
        <v>126</v>
      </c>
    </row>
    <row r="244" spans="1:65" s="13" customFormat="1" ht="11.25">
      <c r="B244" s="190"/>
      <c r="C244" s="191"/>
      <c r="D244" s="183" t="s">
        <v>139</v>
      </c>
      <c r="E244" s="192" t="s">
        <v>40</v>
      </c>
      <c r="F244" s="193" t="s">
        <v>293</v>
      </c>
      <c r="G244" s="191"/>
      <c r="H244" s="194">
        <v>49.607999999999997</v>
      </c>
      <c r="I244" s="195"/>
      <c r="J244" s="191"/>
      <c r="K244" s="191"/>
      <c r="L244" s="196"/>
      <c r="M244" s="197"/>
      <c r="N244" s="198"/>
      <c r="O244" s="198"/>
      <c r="P244" s="198"/>
      <c r="Q244" s="198"/>
      <c r="R244" s="198"/>
      <c r="S244" s="198"/>
      <c r="T244" s="199"/>
      <c r="AT244" s="200" t="s">
        <v>139</v>
      </c>
      <c r="AU244" s="200" t="s">
        <v>88</v>
      </c>
      <c r="AV244" s="13" t="s">
        <v>88</v>
      </c>
      <c r="AW244" s="13" t="s">
        <v>38</v>
      </c>
      <c r="AX244" s="13" t="s">
        <v>78</v>
      </c>
      <c r="AY244" s="200" t="s">
        <v>126</v>
      </c>
    </row>
    <row r="245" spans="1:65" s="13" customFormat="1" ht="11.25">
      <c r="B245" s="190"/>
      <c r="C245" s="191"/>
      <c r="D245" s="183" t="s">
        <v>139</v>
      </c>
      <c r="E245" s="192" t="s">
        <v>40</v>
      </c>
      <c r="F245" s="193" t="s">
        <v>294</v>
      </c>
      <c r="G245" s="191"/>
      <c r="H245" s="194">
        <v>3.2120000000000002</v>
      </c>
      <c r="I245" s="195"/>
      <c r="J245" s="191"/>
      <c r="K245" s="191"/>
      <c r="L245" s="196"/>
      <c r="M245" s="197"/>
      <c r="N245" s="198"/>
      <c r="O245" s="198"/>
      <c r="P245" s="198"/>
      <c r="Q245" s="198"/>
      <c r="R245" s="198"/>
      <c r="S245" s="198"/>
      <c r="T245" s="199"/>
      <c r="AT245" s="200" t="s">
        <v>139</v>
      </c>
      <c r="AU245" s="200" t="s">
        <v>88</v>
      </c>
      <c r="AV245" s="13" t="s">
        <v>88</v>
      </c>
      <c r="AW245" s="13" t="s">
        <v>38</v>
      </c>
      <c r="AX245" s="13" t="s">
        <v>78</v>
      </c>
      <c r="AY245" s="200" t="s">
        <v>126</v>
      </c>
    </row>
    <row r="246" spans="1:65" s="13" customFormat="1" ht="11.25">
      <c r="B246" s="190"/>
      <c r="C246" s="191"/>
      <c r="D246" s="183" t="s">
        <v>139</v>
      </c>
      <c r="E246" s="192" t="s">
        <v>40</v>
      </c>
      <c r="F246" s="193" t="s">
        <v>295</v>
      </c>
      <c r="G246" s="191"/>
      <c r="H246" s="194">
        <v>9.0980000000000008</v>
      </c>
      <c r="I246" s="195"/>
      <c r="J246" s="191"/>
      <c r="K246" s="191"/>
      <c r="L246" s="196"/>
      <c r="M246" s="197"/>
      <c r="N246" s="198"/>
      <c r="O246" s="198"/>
      <c r="P246" s="198"/>
      <c r="Q246" s="198"/>
      <c r="R246" s="198"/>
      <c r="S246" s="198"/>
      <c r="T246" s="199"/>
      <c r="AT246" s="200" t="s">
        <v>139</v>
      </c>
      <c r="AU246" s="200" t="s">
        <v>88</v>
      </c>
      <c r="AV246" s="13" t="s">
        <v>88</v>
      </c>
      <c r="AW246" s="13" t="s">
        <v>38</v>
      </c>
      <c r="AX246" s="13" t="s">
        <v>78</v>
      </c>
      <c r="AY246" s="200" t="s">
        <v>126</v>
      </c>
    </row>
    <row r="247" spans="1:65" s="13" customFormat="1" ht="11.25">
      <c r="B247" s="190"/>
      <c r="C247" s="191"/>
      <c r="D247" s="183" t="s">
        <v>139</v>
      </c>
      <c r="E247" s="192" t="s">
        <v>40</v>
      </c>
      <c r="F247" s="193" t="s">
        <v>296</v>
      </c>
      <c r="G247" s="191"/>
      <c r="H247" s="194">
        <v>4.444</v>
      </c>
      <c r="I247" s="195"/>
      <c r="J247" s="191"/>
      <c r="K247" s="191"/>
      <c r="L247" s="196"/>
      <c r="M247" s="197"/>
      <c r="N247" s="198"/>
      <c r="O247" s="198"/>
      <c r="P247" s="198"/>
      <c r="Q247" s="198"/>
      <c r="R247" s="198"/>
      <c r="S247" s="198"/>
      <c r="T247" s="199"/>
      <c r="AT247" s="200" t="s">
        <v>139</v>
      </c>
      <c r="AU247" s="200" t="s">
        <v>88</v>
      </c>
      <c r="AV247" s="13" t="s">
        <v>88</v>
      </c>
      <c r="AW247" s="13" t="s">
        <v>38</v>
      </c>
      <c r="AX247" s="13" t="s">
        <v>78</v>
      </c>
      <c r="AY247" s="200" t="s">
        <v>126</v>
      </c>
    </row>
    <row r="248" spans="1:65" s="13" customFormat="1" ht="11.25">
      <c r="B248" s="190"/>
      <c r="C248" s="191"/>
      <c r="D248" s="183" t="s">
        <v>139</v>
      </c>
      <c r="E248" s="192" t="s">
        <v>40</v>
      </c>
      <c r="F248" s="193" t="s">
        <v>297</v>
      </c>
      <c r="G248" s="191"/>
      <c r="H248" s="194">
        <v>3.84</v>
      </c>
      <c r="I248" s="195"/>
      <c r="J248" s="191"/>
      <c r="K248" s="191"/>
      <c r="L248" s="196"/>
      <c r="M248" s="197"/>
      <c r="N248" s="198"/>
      <c r="O248" s="198"/>
      <c r="P248" s="198"/>
      <c r="Q248" s="198"/>
      <c r="R248" s="198"/>
      <c r="S248" s="198"/>
      <c r="T248" s="199"/>
      <c r="AT248" s="200" t="s">
        <v>139</v>
      </c>
      <c r="AU248" s="200" t="s">
        <v>88</v>
      </c>
      <c r="AV248" s="13" t="s">
        <v>88</v>
      </c>
      <c r="AW248" s="13" t="s">
        <v>38</v>
      </c>
      <c r="AX248" s="13" t="s">
        <v>78</v>
      </c>
      <c r="AY248" s="200" t="s">
        <v>126</v>
      </c>
    </row>
    <row r="249" spans="1:65" s="13" customFormat="1" ht="11.25">
      <c r="B249" s="190"/>
      <c r="C249" s="191"/>
      <c r="D249" s="183" t="s">
        <v>139</v>
      </c>
      <c r="E249" s="192" t="s">
        <v>40</v>
      </c>
      <c r="F249" s="193" t="s">
        <v>298</v>
      </c>
      <c r="G249" s="191"/>
      <c r="H249" s="194">
        <v>-2.04</v>
      </c>
      <c r="I249" s="195"/>
      <c r="J249" s="191"/>
      <c r="K249" s="191"/>
      <c r="L249" s="196"/>
      <c r="M249" s="197"/>
      <c r="N249" s="198"/>
      <c r="O249" s="198"/>
      <c r="P249" s="198"/>
      <c r="Q249" s="198"/>
      <c r="R249" s="198"/>
      <c r="S249" s="198"/>
      <c r="T249" s="199"/>
      <c r="AT249" s="200" t="s">
        <v>139</v>
      </c>
      <c r="AU249" s="200" t="s">
        <v>88</v>
      </c>
      <c r="AV249" s="13" t="s">
        <v>88</v>
      </c>
      <c r="AW249" s="13" t="s">
        <v>38</v>
      </c>
      <c r="AX249" s="13" t="s">
        <v>78</v>
      </c>
      <c r="AY249" s="200" t="s">
        <v>126</v>
      </c>
    </row>
    <row r="250" spans="1:65" s="2" customFormat="1" ht="24.2" customHeight="1">
      <c r="A250" s="35"/>
      <c r="B250" s="36"/>
      <c r="C250" s="170" t="s">
        <v>311</v>
      </c>
      <c r="D250" s="170" t="s">
        <v>128</v>
      </c>
      <c r="E250" s="171" t="s">
        <v>312</v>
      </c>
      <c r="F250" s="172" t="s">
        <v>313</v>
      </c>
      <c r="G250" s="173" t="s">
        <v>131</v>
      </c>
      <c r="H250" s="174">
        <v>372.19400000000002</v>
      </c>
      <c r="I250" s="175"/>
      <c r="J250" s="176">
        <f>ROUND(I250*H250,2)</f>
        <v>0</v>
      </c>
      <c r="K250" s="172" t="s">
        <v>132</v>
      </c>
      <c r="L250" s="40"/>
      <c r="M250" s="177" t="s">
        <v>40</v>
      </c>
      <c r="N250" s="178" t="s">
        <v>49</v>
      </c>
      <c r="O250" s="65"/>
      <c r="P250" s="179">
        <f>O250*H250</f>
        <v>0</v>
      </c>
      <c r="Q250" s="179">
        <v>4.8000000000000001E-2</v>
      </c>
      <c r="R250" s="179">
        <f>Q250*H250</f>
        <v>17.865311999999999</v>
      </c>
      <c r="S250" s="179">
        <v>4.8000000000000001E-2</v>
      </c>
      <c r="T250" s="180">
        <f>S250*H250</f>
        <v>17.865311999999999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1" t="s">
        <v>133</v>
      </c>
      <c r="AT250" s="181" t="s">
        <v>128</v>
      </c>
      <c r="AU250" s="181" t="s">
        <v>88</v>
      </c>
      <c r="AY250" s="18" t="s">
        <v>126</v>
      </c>
      <c r="BE250" s="182">
        <f>IF(N250="základní",J250,0)</f>
        <v>0</v>
      </c>
      <c r="BF250" s="182">
        <f>IF(N250="snížená",J250,0)</f>
        <v>0</v>
      </c>
      <c r="BG250" s="182">
        <f>IF(N250="zákl. přenesená",J250,0)</f>
        <v>0</v>
      </c>
      <c r="BH250" s="182">
        <f>IF(N250="sníž. přenesená",J250,0)</f>
        <v>0</v>
      </c>
      <c r="BI250" s="182">
        <f>IF(N250="nulová",J250,0)</f>
        <v>0</v>
      </c>
      <c r="BJ250" s="18" t="s">
        <v>86</v>
      </c>
      <c r="BK250" s="182">
        <f>ROUND(I250*H250,2)</f>
        <v>0</v>
      </c>
      <c r="BL250" s="18" t="s">
        <v>133</v>
      </c>
      <c r="BM250" s="181" t="s">
        <v>314</v>
      </c>
    </row>
    <row r="251" spans="1:65" s="2" customFormat="1" ht="11.25">
      <c r="A251" s="35"/>
      <c r="B251" s="36"/>
      <c r="C251" s="37"/>
      <c r="D251" s="183" t="s">
        <v>135</v>
      </c>
      <c r="E251" s="37"/>
      <c r="F251" s="184" t="s">
        <v>315</v>
      </c>
      <c r="G251" s="37"/>
      <c r="H251" s="37"/>
      <c r="I251" s="185"/>
      <c r="J251" s="37"/>
      <c r="K251" s="37"/>
      <c r="L251" s="40"/>
      <c r="M251" s="186"/>
      <c r="N251" s="187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135</v>
      </c>
      <c r="AU251" s="18" t="s">
        <v>88</v>
      </c>
    </row>
    <row r="252" spans="1:65" s="2" customFormat="1" ht="11.25">
      <c r="A252" s="35"/>
      <c r="B252" s="36"/>
      <c r="C252" s="37"/>
      <c r="D252" s="188" t="s">
        <v>137</v>
      </c>
      <c r="E252" s="37"/>
      <c r="F252" s="189" t="s">
        <v>316</v>
      </c>
      <c r="G252" s="37"/>
      <c r="H252" s="37"/>
      <c r="I252" s="185"/>
      <c r="J252" s="37"/>
      <c r="K252" s="37"/>
      <c r="L252" s="40"/>
      <c r="M252" s="186"/>
      <c r="N252" s="187"/>
      <c r="O252" s="65"/>
      <c r="P252" s="65"/>
      <c r="Q252" s="65"/>
      <c r="R252" s="65"/>
      <c r="S252" s="65"/>
      <c r="T252" s="66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137</v>
      </c>
      <c r="AU252" s="18" t="s">
        <v>88</v>
      </c>
    </row>
    <row r="253" spans="1:65" s="14" customFormat="1" ht="11.25">
      <c r="B253" s="211"/>
      <c r="C253" s="212"/>
      <c r="D253" s="183" t="s">
        <v>139</v>
      </c>
      <c r="E253" s="213" t="s">
        <v>40</v>
      </c>
      <c r="F253" s="214" t="s">
        <v>270</v>
      </c>
      <c r="G253" s="212"/>
      <c r="H253" s="213" t="s">
        <v>40</v>
      </c>
      <c r="I253" s="215"/>
      <c r="J253" s="212"/>
      <c r="K253" s="212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139</v>
      </c>
      <c r="AU253" s="220" t="s">
        <v>88</v>
      </c>
      <c r="AV253" s="14" t="s">
        <v>86</v>
      </c>
      <c r="AW253" s="14" t="s">
        <v>38</v>
      </c>
      <c r="AX253" s="14" t="s">
        <v>78</v>
      </c>
      <c r="AY253" s="220" t="s">
        <v>126</v>
      </c>
    </row>
    <row r="254" spans="1:65" s="13" customFormat="1" ht="22.5">
      <c r="B254" s="190"/>
      <c r="C254" s="191"/>
      <c r="D254" s="183" t="s">
        <v>139</v>
      </c>
      <c r="E254" s="192" t="s">
        <v>40</v>
      </c>
      <c r="F254" s="193" t="s">
        <v>271</v>
      </c>
      <c r="G254" s="191"/>
      <c r="H254" s="194">
        <v>12.885</v>
      </c>
      <c r="I254" s="195"/>
      <c r="J254" s="191"/>
      <c r="K254" s="191"/>
      <c r="L254" s="196"/>
      <c r="M254" s="197"/>
      <c r="N254" s="198"/>
      <c r="O254" s="198"/>
      <c r="P254" s="198"/>
      <c r="Q254" s="198"/>
      <c r="R254" s="198"/>
      <c r="S254" s="198"/>
      <c r="T254" s="199"/>
      <c r="AT254" s="200" t="s">
        <v>139</v>
      </c>
      <c r="AU254" s="200" t="s">
        <v>88</v>
      </c>
      <c r="AV254" s="13" t="s">
        <v>88</v>
      </c>
      <c r="AW254" s="13" t="s">
        <v>38</v>
      </c>
      <c r="AX254" s="13" t="s">
        <v>78</v>
      </c>
      <c r="AY254" s="200" t="s">
        <v>126</v>
      </c>
    </row>
    <row r="255" spans="1:65" s="13" customFormat="1" ht="22.5">
      <c r="B255" s="190"/>
      <c r="C255" s="191"/>
      <c r="D255" s="183" t="s">
        <v>139</v>
      </c>
      <c r="E255" s="192" t="s">
        <v>40</v>
      </c>
      <c r="F255" s="193" t="s">
        <v>272</v>
      </c>
      <c r="G255" s="191"/>
      <c r="H255" s="194">
        <v>4.3570000000000002</v>
      </c>
      <c r="I255" s="195"/>
      <c r="J255" s="191"/>
      <c r="K255" s="191"/>
      <c r="L255" s="196"/>
      <c r="M255" s="197"/>
      <c r="N255" s="198"/>
      <c r="O255" s="198"/>
      <c r="P255" s="198"/>
      <c r="Q255" s="198"/>
      <c r="R255" s="198"/>
      <c r="S255" s="198"/>
      <c r="T255" s="199"/>
      <c r="AT255" s="200" t="s">
        <v>139</v>
      </c>
      <c r="AU255" s="200" t="s">
        <v>88</v>
      </c>
      <c r="AV255" s="13" t="s">
        <v>88</v>
      </c>
      <c r="AW255" s="13" t="s">
        <v>38</v>
      </c>
      <c r="AX255" s="13" t="s">
        <v>78</v>
      </c>
      <c r="AY255" s="200" t="s">
        <v>126</v>
      </c>
    </row>
    <row r="256" spans="1:65" s="13" customFormat="1" ht="11.25">
      <c r="B256" s="190"/>
      <c r="C256" s="191"/>
      <c r="D256" s="183" t="s">
        <v>139</v>
      </c>
      <c r="E256" s="192" t="s">
        <v>40</v>
      </c>
      <c r="F256" s="193" t="s">
        <v>273</v>
      </c>
      <c r="G256" s="191"/>
      <c r="H256" s="194">
        <v>19.244</v>
      </c>
      <c r="I256" s="195"/>
      <c r="J256" s="191"/>
      <c r="K256" s="191"/>
      <c r="L256" s="196"/>
      <c r="M256" s="197"/>
      <c r="N256" s="198"/>
      <c r="O256" s="198"/>
      <c r="P256" s="198"/>
      <c r="Q256" s="198"/>
      <c r="R256" s="198"/>
      <c r="S256" s="198"/>
      <c r="T256" s="199"/>
      <c r="AT256" s="200" t="s">
        <v>139</v>
      </c>
      <c r="AU256" s="200" t="s">
        <v>88</v>
      </c>
      <c r="AV256" s="13" t="s">
        <v>88</v>
      </c>
      <c r="AW256" s="13" t="s">
        <v>38</v>
      </c>
      <c r="AX256" s="13" t="s">
        <v>78</v>
      </c>
      <c r="AY256" s="200" t="s">
        <v>126</v>
      </c>
    </row>
    <row r="257" spans="1:65" s="13" customFormat="1" ht="11.25">
      <c r="B257" s="190"/>
      <c r="C257" s="191"/>
      <c r="D257" s="183" t="s">
        <v>139</v>
      </c>
      <c r="E257" s="192" t="s">
        <v>40</v>
      </c>
      <c r="F257" s="193" t="s">
        <v>274</v>
      </c>
      <c r="G257" s="191"/>
      <c r="H257" s="194">
        <v>7.03</v>
      </c>
      <c r="I257" s="195"/>
      <c r="J257" s="191"/>
      <c r="K257" s="191"/>
      <c r="L257" s="196"/>
      <c r="M257" s="197"/>
      <c r="N257" s="198"/>
      <c r="O257" s="198"/>
      <c r="P257" s="198"/>
      <c r="Q257" s="198"/>
      <c r="R257" s="198"/>
      <c r="S257" s="198"/>
      <c r="T257" s="199"/>
      <c r="AT257" s="200" t="s">
        <v>139</v>
      </c>
      <c r="AU257" s="200" t="s">
        <v>88</v>
      </c>
      <c r="AV257" s="13" t="s">
        <v>88</v>
      </c>
      <c r="AW257" s="13" t="s">
        <v>38</v>
      </c>
      <c r="AX257" s="13" t="s">
        <v>78</v>
      </c>
      <c r="AY257" s="200" t="s">
        <v>126</v>
      </c>
    </row>
    <row r="258" spans="1:65" s="13" customFormat="1" ht="22.5">
      <c r="B258" s="190"/>
      <c r="C258" s="191"/>
      <c r="D258" s="183" t="s">
        <v>139</v>
      </c>
      <c r="E258" s="192" t="s">
        <v>40</v>
      </c>
      <c r="F258" s="193" t="s">
        <v>275</v>
      </c>
      <c r="G258" s="191"/>
      <c r="H258" s="194">
        <v>280.06400000000002</v>
      </c>
      <c r="I258" s="195"/>
      <c r="J258" s="191"/>
      <c r="K258" s="191"/>
      <c r="L258" s="196"/>
      <c r="M258" s="197"/>
      <c r="N258" s="198"/>
      <c r="O258" s="198"/>
      <c r="P258" s="198"/>
      <c r="Q258" s="198"/>
      <c r="R258" s="198"/>
      <c r="S258" s="198"/>
      <c r="T258" s="199"/>
      <c r="AT258" s="200" t="s">
        <v>139</v>
      </c>
      <c r="AU258" s="200" t="s">
        <v>88</v>
      </c>
      <c r="AV258" s="13" t="s">
        <v>88</v>
      </c>
      <c r="AW258" s="13" t="s">
        <v>38</v>
      </c>
      <c r="AX258" s="13" t="s">
        <v>78</v>
      </c>
      <c r="AY258" s="200" t="s">
        <v>126</v>
      </c>
    </row>
    <row r="259" spans="1:65" s="13" customFormat="1" ht="11.25">
      <c r="B259" s="190"/>
      <c r="C259" s="191"/>
      <c r="D259" s="183" t="s">
        <v>139</v>
      </c>
      <c r="E259" s="192" t="s">
        <v>40</v>
      </c>
      <c r="F259" s="193" t="s">
        <v>276</v>
      </c>
      <c r="G259" s="191"/>
      <c r="H259" s="194">
        <v>30.927</v>
      </c>
      <c r="I259" s="195"/>
      <c r="J259" s="191"/>
      <c r="K259" s="191"/>
      <c r="L259" s="196"/>
      <c r="M259" s="197"/>
      <c r="N259" s="198"/>
      <c r="O259" s="198"/>
      <c r="P259" s="198"/>
      <c r="Q259" s="198"/>
      <c r="R259" s="198"/>
      <c r="S259" s="198"/>
      <c r="T259" s="199"/>
      <c r="AT259" s="200" t="s">
        <v>139</v>
      </c>
      <c r="AU259" s="200" t="s">
        <v>88</v>
      </c>
      <c r="AV259" s="13" t="s">
        <v>88</v>
      </c>
      <c r="AW259" s="13" t="s">
        <v>38</v>
      </c>
      <c r="AX259" s="13" t="s">
        <v>78</v>
      </c>
      <c r="AY259" s="200" t="s">
        <v>126</v>
      </c>
    </row>
    <row r="260" spans="1:65" s="13" customFormat="1" ht="11.25">
      <c r="B260" s="190"/>
      <c r="C260" s="191"/>
      <c r="D260" s="183" t="s">
        <v>139</v>
      </c>
      <c r="E260" s="192" t="s">
        <v>40</v>
      </c>
      <c r="F260" s="193" t="s">
        <v>277</v>
      </c>
      <c r="G260" s="191"/>
      <c r="H260" s="194">
        <v>23.128</v>
      </c>
      <c r="I260" s="195"/>
      <c r="J260" s="191"/>
      <c r="K260" s="191"/>
      <c r="L260" s="196"/>
      <c r="M260" s="197"/>
      <c r="N260" s="198"/>
      <c r="O260" s="198"/>
      <c r="P260" s="198"/>
      <c r="Q260" s="198"/>
      <c r="R260" s="198"/>
      <c r="S260" s="198"/>
      <c r="T260" s="199"/>
      <c r="AT260" s="200" t="s">
        <v>139</v>
      </c>
      <c r="AU260" s="200" t="s">
        <v>88</v>
      </c>
      <c r="AV260" s="13" t="s">
        <v>88</v>
      </c>
      <c r="AW260" s="13" t="s">
        <v>38</v>
      </c>
      <c r="AX260" s="13" t="s">
        <v>78</v>
      </c>
      <c r="AY260" s="200" t="s">
        <v>126</v>
      </c>
    </row>
    <row r="261" spans="1:65" s="13" customFormat="1" ht="11.25">
      <c r="B261" s="190"/>
      <c r="C261" s="191"/>
      <c r="D261" s="183" t="s">
        <v>139</v>
      </c>
      <c r="E261" s="192" t="s">
        <v>40</v>
      </c>
      <c r="F261" s="193" t="s">
        <v>278</v>
      </c>
      <c r="G261" s="191"/>
      <c r="H261" s="194">
        <v>12.12</v>
      </c>
      <c r="I261" s="195"/>
      <c r="J261" s="191"/>
      <c r="K261" s="191"/>
      <c r="L261" s="196"/>
      <c r="M261" s="197"/>
      <c r="N261" s="198"/>
      <c r="O261" s="198"/>
      <c r="P261" s="198"/>
      <c r="Q261" s="198"/>
      <c r="R261" s="198"/>
      <c r="S261" s="198"/>
      <c r="T261" s="199"/>
      <c r="AT261" s="200" t="s">
        <v>139</v>
      </c>
      <c r="AU261" s="200" t="s">
        <v>88</v>
      </c>
      <c r="AV261" s="13" t="s">
        <v>88</v>
      </c>
      <c r="AW261" s="13" t="s">
        <v>38</v>
      </c>
      <c r="AX261" s="13" t="s">
        <v>78</v>
      </c>
      <c r="AY261" s="200" t="s">
        <v>126</v>
      </c>
    </row>
    <row r="262" spans="1:65" s="14" customFormat="1" ht="11.25">
      <c r="B262" s="211"/>
      <c r="C262" s="212"/>
      <c r="D262" s="183" t="s">
        <v>139</v>
      </c>
      <c r="E262" s="213" t="s">
        <v>40</v>
      </c>
      <c r="F262" s="214" t="s">
        <v>291</v>
      </c>
      <c r="G262" s="212"/>
      <c r="H262" s="213" t="s">
        <v>40</v>
      </c>
      <c r="I262" s="215"/>
      <c r="J262" s="212"/>
      <c r="K262" s="212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139</v>
      </c>
      <c r="AU262" s="220" t="s">
        <v>88</v>
      </c>
      <c r="AV262" s="14" t="s">
        <v>86</v>
      </c>
      <c r="AW262" s="14" t="s">
        <v>38</v>
      </c>
      <c r="AX262" s="14" t="s">
        <v>78</v>
      </c>
      <c r="AY262" s="220" t="s">
        <v>126</v>
      </c>
    </row>
    <row r="263" spans="1:65" s="13" customFormat="1" ht="11.25">
      <c r="B263" s="190"/>
      <c r="C263" s="191"/>
      <c r="D263" s="183" t="s">
        <v>139</v>
      </c>
      <c r="E263" s="192" t="s">
        <v>40</v>
      </c>
      <c r="F263" s="193" t="s">
        <v>292</v>
      </c>
      <c r="G263" s="191"/>
      <c r="H263" s="194">
        <v>286.47000000000003</v>
      </c>
      <c r="I263" s="195"/>
      <c r="J263" s="191"/>
      <c r="K263" s="191"/>
      <c r="L263" s="196"/>
      <c r="M263" s="197"/>
      <c r="N263" s="198"/>
      <c r="O263" s="198"/>
      <c r="P263" s="198"/>
      <c r="Q263" s="198"/>
      <c r="R263" s="198"/>
      <c r="S263" s="198"/>
      <c r="T263" s="199"/>
      <c r="AT263" s="200" t="s">
        <v>139</v>
      </c>
      <c r="AU263" s="200" t="s">
        <v>88</v>
      </c>
      <c r="AV263" s="13" t="s">
        <v>88</v>
      </c>
      <c r="AW263" s="13" t="s">
        <v>38</v>
      </c>
      <c r="AX263" s="13" t="s">
        <v>78</v>
      </c>
      <c r="AY263" s="200" t="s">
        <v>126</v>
      </c>
    </row>
    <row r="264" spans="1:65" s="13" customFormat="1" ht="11.25">
      <c r="B264" s="190"/>
      <c r="C264" s="191"/>
      <c r="D264" s="183" t="s">
        <v>139</v>
      </c>
      <c r="E264" s="192" t="s">
        <v>40</v>
      </c>
      <c r="F264" s="193" t="s">
        <v>293</v>
      </c>
      <c r="G264" s="191"/>
      <c r="H264" s="194">
        <v>49.607999999999997</v>
      </c>
      <c r="I264" s="195"/>
      <c r="J264" s="191"/>
      <c r="K264" s="191"/>
      <c r="L264" s="196"/>
      <c r="M264" s="197"/>
      <c r="N264" s="198"/>
      <c r="O264" s="198"/>
      <c r="P264" s="198"/>
      <c r="Q264" s="198"/>
      <c r="R264" s="198"/>
      <c r="S264" s="198"/>
      <c r="T264" s="199"/>
      <c r="AT264" s="200" t="s">
        <v>139</v>
      </c>
      <c r="AU264" s="200" t="s">
        <v>88</v>
      </c>
      <c r="AV264" s="13" t="s">
        <v>88</v>
      </c>
      <c r="AW264" s="13" t="s">
        <v>38</v>
      </c>
      <c r="AX264" s="13" t="s">
        <v>78</v>
      </c>
      <c r="AY264" s="200" t="s">
        <v>126</v>
      </c>
    </row>
    <row r="265" spans="1:65" s="13" customFormat="1" ht="11.25">
      <c r="B265" s="190"/>
      <c r="C265" s="191"/>
      <c r="D265" s="183" t="s">
        <v>139</v>
      </c>
      <c r="E265" s="192" t="s">
        <v>40</v>
      </c>
      <c r="F265" s="193" t="s">
        <v>294</v>
      </c>
      <c r="G265" s="191"/>
      <c r="H265" s="194">
        <v>3.2120000000000002</v>
      </c>
      <c r="I265" s="195"/>
      <c r="J265" s="191"/>
      <c r="K265" s="191"/>
      <c r="L265" s="196"/>
      <c r="M265" s="197"/>
      <c r="N265" s="198"/>
      <c r="O265" s="198"/>
      <c r="P265" s="198"/>
      <c r="Q265" s="198"/>
      <c r="R265" s="198"/>
      <c r="S265" s="198"/>
      <c r="T265" s="199"/>
      <c r="AT265" s="200" t="s">
        <v>139</v>
      </c>
      <c r="AU265" s="200" t="s">
        <v>88</v>
      </c>
      <c r="AV265" s="13" t="s">
        <v>88</v>
      </c>
      <c r="AW265" s="13" t="s">
        <v>38</v>
      </c>
      <c r="AX265" s="13" t="s">
        <v>78</v>
      </c>
      <c r="AY265" s="200" t="s">
        <v>126</v>
      </c>
    </row>
    <row r="266" spans="1:65" s="13" customFormat="1" ht="11.25">
      <c r="B266" s="190"/>
      <c r="C266" s="191"/>
      <c r="D266" s="183" t="s">
        <v>139</v>
      </c>
      <c r="E266" s="192" t="s">
        <v>40</v>
      </c>
      <c r="F266" s="193" t="s">
        <v>295</v>
      </c>
      <c r="G266" s="191"/>
      <c r="H266" s="194">
        <v>9.0980000000000008</v>
      </c>
      <c r="I266" s="195"/>
      <c r="J266" s="191"/>
      <c r="K266" s="191"/>
      <c r="L266" s="196"/>
      <c r="M266" s="197"/>
      <c r="N266" s="198"/>
      <c r="O266" s="198"/>
      <c r="P266" s="198"/>
      <c r="Q266" s="198"/>
      <c r="R266" s="198"/>
      <c r="S266" s="198"/>
      <c r="T266" s="199"/>
      <c r="AT266" s="200" t="s">
        <v>139</v>
      </c>
      <c r="AU266" s="200" t="s">
        <v>88</v>
      </c>
      <c r="AV266" s="13" t="s">
        <v>88</v>
      </c>
      <c r="AW266" s="13" t="s">
        <v>38</v>
      </c>
      <c r="AX266" s="13" t="s">
        <v>78</v>
      </c>
      <c r="AY266" s="200" t="s">
        <v>126</v>
      </c>
    </row>
    <row r="267" spans="1:65" s="13" customFormat="1" ht="11.25">
      <c r="B267" s="190"/>
      <c r="C267" s="191"/>
      <c r="D267" s="183" t="s">
        <v>139</v>
      </c>
      <c r="E267" s="192" t="s">
        <v>40</v>
      </c>
      <c r="F267" s="193" t="s">
        <v>296</v>
      </c>
      <c r="G267" s="191"/>
      <c r="H267" s="194">
        <v>4.444</v>
      </c>
      <c r="I267" s="195"/>
      <c r="J267" s="191"/>
      <c r="K267" s="191"/>
      <c r="L267" s="196"/>
      <c r="M267" s="197"/>
      <c r="N267" s="198"/>
      <c r="O267" s="198"/>
      <c r="P267" s="198"/>
      <c r="Q267" s="198"/>
      <c r="R267" s="198"/>
      <c r="S267" s="198"/>
      <c r="T267" s="199"/>
      <c r="AT267" s="200" t="s">
        <v>139</v>
      </c>
      <c r="AU267" s="200" t="s">
        <v>88</v>
      </c>
      <c r="AV267" s="13" t="s">
        <v>88</v>
      </c>
      <c r="AW267" s="13" t="s">
        <v>38</v>
      </c>
      <c r="AX267" s="13" t="s">
        <v>78</v>
      </c>
      <c r="AY267" s="200" t="s">
        <v>126</v>
      </c>
    </row>
    <row r="268" spans="1:65" s="13" customFormat="1" ht="11.25">
      <c r="B268" s="190"/>
      <c r="C268" s="191"/>
      <c r="D268" s="183" t="s">
        <v>139</v>
      </c>
      <c r="E268" s="192" t="s">
        <v>40</v>
      </c>
      <c r="F268" s="193" t="s">
        <v>297</v>
      </c>
      <c r="G268" s="191"/>
      <c r="H268" s="194">
        <v>3.84</v>
      </c>
      <c r="I268" s="195"/>
      <c r="J268" s="191"/>
      <c r="K268" s="191"/>
      <c r="L268" s="196"/>
      <c r="M268" s="197"/>
      <c r="N268" s="198"/>
      <c r="O268" s="198"/>
      <c r="P268" s="198"/>
      <c r="Q268" s="198"/>
      <c r="R268" s="198"/>
      <c r="S268" s="198"/>
      <c r="T268" s="199"/>
      <c r="AT268" s="200" t="s">
        <v>139</v>
      </c>
      <c r="AU268" s="200" t="s">
        <v>88</v>
      </c>
      <c r="AV268" s="13" t="s">
        <v>88</v>
      </c>
      <c r="AW268" s="13" t="s">
        <v>38</v>
      </c>
      <c r="AX268" s="13" t="s">
        <v>78</v>
      </c>
      <c r="AY268" s="200" t="s">
        <v>126</v>
      </c>
    </row>
    <row r="269" spans="1:65" s="13" customFormat="1" ht="11.25">
      <c r="B269" s="190"/>
      <c r="C269" s="191"/>
      <c r="D269" s="183" t="s">
        <v>139</v>
      </c>
      <c r="E269" s="192" t="s">
        <v>40</v>
      </c>
      <c r="F269" s="193" t="s">
        <v>298</v>
      </c>
      <c r="G269" s="191"/>
      <c r="H269" s="194">
        <v>-2.04</v>
      </c>
      <c r="I269" s="195"/>
      <c r="J269" s="191"/>
      <c r="K269" s="191"/>
      <c r="L269" s="196"/>
      <c r="M269" s="197"/>
      <c r="N269" s="198"/>
      <c r="O269" s="198"/>
      <c r="P269" s="198"/>
      <c r="Q269" s="198"/>
      <c r="R269" s="198"/>
      <c r="S269" s="198"/>
      <c r="T269" s="199"/>
      <c r="AT269" s="200" t="s">
        <v>139</v>
      </c>
      <c r="AU269" s="200" t="s">
        <v>88</v>
      </c>
      <c r="AV269" s="13" t="s">
        <v>88</v>
      </c>
      <c r="AW269" s="13" t="s">
        <v>38</v>
      </c>
      <c r="AX269" s="13" t="s">
        <v>78</v>
      </c>
      <c r="AY269" s="200" t="s">
        <v>126</v>
      </c>
    </row>
    <row r="270" spans="1:65" s="13" customFormat="1" ht="11.25">
      <c r="B270" s="190"/>
      <c r="C270" s="191"/>
      <c r="D270" s="183" t="s">
        <v>139</v>
      </c>
      <c r="E270" s="191"/>
      <c r="F270" s="193" t="s">
        <v>317</v>
      </c>
      <c r="G270" s="191"/>
      <c r="H270" s="194">
        <v>372.19400000000002</v>
      </c>
      <c r="I270" s="195"/>
      <c r="J270" s="191"/>
      <c r="K270" s="191"/>
      <c r="L270" s="196"/>
      <c r="M270" s="197"/>
      <c r="N270" s="198"/>
      <c r="O270" s="198"/>
      <c r="P270" s="198"/>
      <c r="Q270" s="198"/>
      <c r="R270" s="198"/>
      <c r="S270" s="198"/>
      <c r="T270" s="199"/>
      <c r="AT270" s="200" t="s">
        <v>139</v>
      </c>
      <c r="AU270" s="200" t="s">
        <v>88</v>
      </c>
      <c r="AV270" s="13" t="s">
        <v>88</v>
      </c>
      <c r="AW270" s="13" t="s">
        <v>4</v>
      </c>
      <c r="AX270" s="13" t="s">
        <v>86</v>
      </c>
      <c r="AY270" s="200" t="s">
        <v>126</v>
      </c>
    </row>
    <row r="271" spans="1:65" s="2" customFormat="1" ht="24.2" customHeight="1">
      <c r="A271" s="35"/>
      <c r="B271" s="36"/>
      <c r="C271" s="170" t="s">
        <v>318</v>
      </c>
      <c r="D271" s="170" t="s">
        <v>128</v>
      </c>
      <c r="E271" s="171" t="s">
        <v>319</v>
      </c>
      <c r="F271" s="172" t="s">
        <v>320</v>
      </c>
      <c r="G271" s="173" t="s">
        <v>131</v>
      </c>
      <c r="H271" s="174">
        <v>372.19400000000002</v>
      </c>
      <c r="I271" s="175"/>
      <c r="J271" s="176">
        <f>ROUND(I271*H271,2)</f>
        <v>0</v>
      </c>
      <c r="K271" s="172" t="s">
        <v>40</v>
      </c>
      <c r="L271" s="40"/>
      <c r="M271" s="177" t="s">
        <v>40</v>
      </c>
      <c r="N271" s="178" t="s">
        <v>49</v>
      </c>
      <c r="O271" s="65"/>
      <c r="P271" s="179">
        <f>O271*H271</f>
        <v>0</v>
      </c>
      <c r="Q271" s="179">
        <v>0</v>
      </c>
      <c r="R271" s="179">
        <f>Q271*H271</f>
        <v>0</v>
      </c>
      <c r="S271" s="179">
        <v>0</v>
      </c>
      <c r="T271" s="180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1" t="s">
        <v>133</v>
      </c>
      <c r="AT271" s="181" t="s">
        <v>128</v>
      </c>
      <c r="AU271" s="181" t="s">
        <v>88</v>
      </c>
      <c r="AY271" s="18" t="s">
        <v>126</v>
      </c>
      <c r="BE271" s="182">
        <f>IF(N271="základní",J271,0)</f>
        <v>0</v>
      </c>
      <c r="BF271" s="182">
        <f>IF(N271="snížená",J271,0)</f>
        <v>0</v>
      </c>
      <c r="BG271" s="182">
        <f>IF(N271="zákl. přenesená",J271,0)</f>
        <v>0</v>
      </c>
      <c r="BH271" s="182">
        <f>IF(N271="sníž. přenesená",J271,0)</f>
        <v>0</v>
      </c>
      <c r="BI271" s="182">
        <f>IF(N271="nulová",J271,0)</f>
        <v>0</v>
      </c>
      <c r="BJ271" s="18" t="s">
        <v>86</v>
      </c>
      <c r="BK271" s="182">
        <f>ROUND(I271*H271,2)</f>
        <v>0</v>
      </c>
      <c r="BL271" s="18" t="s">
        <v>133</v>
      </c>
      <c r="BM271" s="181" t="s">
        <v>321</v>
      </c>
    </row>
    <row r="272" spans="1:65" s="2" customFormat="1" ht="19.5">
      <c r="A272" s="35"/>
      <c r="B272" s="36"/>
      <c r="C272" s="37"/>
      <c r="D272" s="183" t="s">
        <v>135</v>
      </c>
      <c r="E272" s="37"/>
      <c r="F272" s="184" t="s">
        <v>320</v>
      </c>
      <c r="G272" s="37"/>
      <c r="H272" s="37"/>
      <c r="I272" s="185"/>
      <c r="J272" s="37"/>
      <c r="K272" s="37"/>
      <c r="L272" s="40"/>
      <c r="M272" s="186"/>
      <c r="N272" s="187"/>
      <c r="O272" s="65"/>
      <c r="P272" s="65"/>
      <c r="Q272" s="65"/>
      <c r="R272" s="65"/>
      <c r="S272" s="65"/>
      <c r="T272" s="66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135</v>
      </c>
      <c r="AU272" s="18" t="s">
        <v>88</v>
      </c>
    </row>
    <row r="273" spans="2:51" s="14" customFormat="1" ht="11.25">
      <c r="B273" s="211"/>
      <c r="C273" s="212"/>
      <c r="D273" s="183" t="s">
        <v>139</v>
      </c>
      <c r="E273" s="213" t="s">
        <v>40</v>
      </c>
      <c r="F273" s="214" t="s">
        <v>270</v>
      </c>
      <c r="G273" s="212"/>
      <c r="H273" s="213" t="s">
        <v>40</v>
      </c>
      <c r="I273" s="215"/>
      <c r="J273" s="212"/>
      <c r="K273" s="212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139</v>
      </c>
      <c r="AU273" s="220" t="s">
        <v>88</v>
      </c>
      <c r="AV273" s="14" t="s">
        <v>86</v>
      </c>
      <c r="AW273" s="14" t="s">
        <v>38</v>
      </c>
      <c r="AX273" s="14" t="s">
        <v>78</v>
      </c>
      <c r="AY273" s="220" t="s">
        <v>126</v>
      </c>
    </row>
    <row r="274" spans="2:51" s="13" customFormat="1" ht="22.5">
      <c r="B274" s="190"/>
      <c r="C274" s="191"/>
      <c r="D274" s="183" t="s">
        <v>139</v>
      </c>
      <c r="E274" s="192" t="s">
        <v>40</v>
      </c>
      <c r="F274" s="193" t="s">
        <v>271</v>
      </c>
      <c r="G274" s="191"/>
      <c r="H274" s="194">
        <v>12.885</v>
      </c>
      <c r="I274" s="195"/>
      <c r="J274" s="191"/>
      <c r="K274" s="191"/>
      <c r="L274" s="196"/>
      <c r="M274" s="197"/>
      <c r="N274" s="198"/>
      <c r="O274" s="198"/>
      <c r="P274" s="198"/>
      <c r="Q274" s="198"/>
      <c r="R274" s="198"/>
      <c r="S274" s="198"/>
      <c r="T274" s="199"/>
      <c r="AT274" s="200" t="s">
        <v>139</v>
      </c>
      <c r="AU274" s="200" t="s">
        <v>88</v>
      </c>
      <c r="AV274" s="13" t="s">
        <v>88</v>
      </c>
      <c r="AW274" s="13" t="s">
        <v>38</v>
      </c>
      <c r="AX274" s="13" t="s">
        <v>78</v>
      </c>
      <c r="AY274" s="200" t="s">
        <v>126</v>
      </c>
    </row>
    <row r="275" spans="2:51" s="13" customFormat="1" ht="22.5">
      <c r="B275" s="190"/>
      <c r="C275" s="191"/>
      <c r="D275" s="183" t="s">
        <v>139</v>
      </c>
      <c r="E275" s="192" t="s">
        <v>40</v>
      </c>
      <c r="F275" s="193" t="s">
        <v>272</v>
      </c>
      <c r="G275" s="191"/>
      <c r="H275" s="194">
        <v>4.3570000000000002</v>
      </c>
      <c r="I275" s="195"/>
      <c r="J275" s="191"/>
      <c r="K275" s="191"/>
      <c r="L275" s="196"/>
      <c r="M275" s="197"/>
      <c r="N275" s="198"/>
      <c r="O275" s="198"/>
      <c r="P275" s="198"/>
      <c r="Q275" s="198"/>
      <c r="R275" s="198"/>
      <c r="S275" s="198"/>
      <c r="T275" s="199"/>
      <c r="AT275" s="200" t="s">
        <v>139</v>
      </c>
      <c r="AU275" s="200" t="s">
        <v>88</v>
      </c>
      <c r="AV275" s="13" t="s">
        <v>88</v>
      </c>
      <c r="AW275" s="13" t="s">
        <v>38</v>
      </c>
      <c r="AX275" s="13" t="s">
        <v>78</v>
      </c>
      <c r="AY275" s="200" t="s">
        <v>126</v>
      </c>
    </row>
    <row r="276" spans="2:51" s="13" customFormat="1" ht="11.25">
      <c r="B276" s="190"/>
      <c r="C276" s="191"/>
      <c r="D276" s="183" t="s">
        <v>139</v>
      </c>
      <c r="E276" s="192" t="s">
        <v>40</v>
      </c>
      <c r="F276" s="193" t="s">
        <v>273</v>
      </c>
      <c r="G276" s="191"/>
      <c r="H276" s="194">
        <v>19.244</v>
      </c>
      <c r="I276" s="195"/>
      <c r="J276" s="191"/>
      <c r="K276" s="191"/>
      <c r="L276" s="196"/>
      <c r="M276" s="197"/>
      <c r="N276" s="198"/>
      <c r="O276" s="198"/>
      <c r="P276" s="198"/>
      <c r="Q276" s="198"/>
      <c r="R276" s="198"/>
      <c r="S276" s="198"/>
      <c r="T276" s="199"/>
      <c r="AT276" s="200" t="s">
        <v>139</v>
      </c>
      <c r="AU276" s="200" t="s">
        <v>88</v>
      </c>
      <c r="AV276" s="13" t="s">
        <v>88</v>
      </c>
      <c r="AW276" s="13" t="s">
        <v>38</v>
      </c>
      <c r="AX276" s="13" t="s">
        <v>78</v>
      </c>
      <c r="AY276" s="200" t="s">
        <v>126</v>
      </c>
    </row>
    <row r="277" spans="2:51" s="13" customFormat="1" ht="11.25">
      <c r="B277" s="190"/>
      <c r="C277" s="191"/>
      <c r="D277" s="183" t="s">
        <v>139</v>
      </c>
      <c r="E277" s="192" t="s">
        <v>40</v>
      </c>
      <c r="F277" s="193" t="s">
        <v>274</v>
      </c>
      <c r="G277" s="191"/>
      <c r="H277" s="194">
        <v>7.03</v>
      </c>
      <c r="I277" s="195"/>
      <c r="J277" s="191"/>
      <c r="K277" s="191"/>
      <c r="L277" s="196"/>
      <c r="M277" s="197"/>
      <c r="N277" s="198"/>
      <c r="O277" s="198"/>
      <c r="P277" s="198"/>
      <c r="Q277" s="198"/>
      <c r="R277" s="198"/>
      <c r="S277" s="198"/>
      <c r="T277" s="199"/>
      <c r="AT277" s="200" t="s">
        <v>139</v>
      </c>
      <c r="AU277" s="200" t="s">
        <v>88</v>
      </c>
      <c r="AV277" s="13" t="s">
        <v>88</v>
      </c>
      <c r="AW277" s="13" t="s">
        <v>38</v>
      </c>
      <c r="AX277" s="13" t="s">
        <v>78</v>
      </c>
      <c r="AY277" s="200" t="s">
        <v>126</v>
      </c>
    </row>
    <row r="278" spans="2:51" s="13" customFormat="1" ht="22.5">
      <c r="B278" s="190"/>
      <c r="C278" s="191"/>
      <c r="D278" s="183" t="s">
        <v>139</v>
      </c>
      <c r="E278" s="192" t="s">
        <v>40</v>
      </c>
      <c r="F278" s="193" t="s">
        <v>275</v>
      </c>
      <c r="G278" s="191"/>
      <c r="H278" s="194">
        <v>280.06400000000002</v>
      </c>
      <c r="I278" s="195"/>
      <c r="J278" s="191"/>
      <c r="K278" s="191"/>
      <c r="L278" s="196"/>
      <c r="M278" s="197"/>
      <c r="N278" s="198"/>
      <c r="O278" s="198"/>
      <c r="P278" s="198"/>
      <c r="Q278" s="198"/>
      <c r="R278" s="198"/>
      <c r="S278" s="198"/>
      <c r="T278" s="199"/>
      <c r="AT278" s="200" t="s">
        <v>139</v>
      </c>
      <c r="AU278" s="200" t="s">
        <v>88</v>
      </c>
      <c r="AV278" s="13" t="s">
        <v>88</v>
      </c>
      <c r="AW278" s="13" t="s">
        <v>38</v>
      </c>
      <c r="AX278" s="13" t="s">
        <v>78</v>
      </c>
      <c r="AY278" s="200" t="s">
        <v>126</v>
      </c>
    </row>
    <row r="279" spans="2:51" s="13" customFormat="1" ht="11.25">
      <c r="B279" s="190"/>
      <c r="C279" s="191"/>
      <c r="D279" s="183" t="s">
        <v>139</v>
      </c>
      <c r="E279" s="192" t="s">
        <v>40</v>
      </c>
      <c r="F279" s="193" t="s">
        <v>276</v>
      </c>
      <c r="G279" s="191"/>
      <c r="H279" s="194">
        <v>30.927</v>
      </c>
      <c r="I279" s="195"/>
      <c r="J279" s="191"/>
      <c r="K279" s="191"/>
      <c r="L279" s="196"/>
      <c r="M279" s="197"/>
      <c r="N279" s="198"/>
      <c r="O279" s="198"/>
      <c r="P279" s="198"/>
      <c r="Q279" s="198"/>
      <c r="R279" s="198"/>
      <c r="S279" s="198"/>
      <c r="T279" s="199"/>
      <c r="AT279" s="200" t="s">
        <v>139</v>
      </c>
      <c r="AU279" s="200" t="s">
        <v>88</v>
      </c>
      <c r="AV279" s="13" t="s">
        <v>88</v>
      </c>
      <c r="AW279" s="13" t="s">
        <v>38</v>
      </c>
      <c r="AX279" s="13" t="s">
        <v>78</v>
      </c>
      <c r="AY279" s="200" t="s">
        <v>126</v>
      </c>
    </row>
    <row r="280" spans="2:51" s="13" customFormat="1" ht="11.25">
      <c r="B280" s="190"/>
      <c r="C280" s="191"/>
      <c r="D280" s="183" t="s">
        <v>139</v>
      </c>
      <c r="E280" s="192" t="s">
        <v>40</v>
      </c>
      <c r="F280" s="193" t="s">
        <v>277</v>
      </c>
      <c r="G280" s="191"/>
      <c r="H280" s="194">
        <v>23.128</v>
      </c>
      <c r="I280" s="195"/>
      <c r="J280" s="191"/>
      <c r="K280" s="191"/>
      <c r="L280" s="196"/>
      <c r="M280" s="197"/>
      <c r="N280" s="198"/>
      <c r="O280" s="198"/>
      <c r="P280" s="198"/>
      <c r="Q280" s="198"/>
      <c r="R280" s="198"/>
      <c r="S280" s="198"/>
      <c r="T280" s="199"/>
      <c r="AT280" s="200" t="s">
        <v>139</v>
      </c>
      <c r="AU280" s="200" t="s">
        <v>88</v>
      </c>
      <c r="AV280" s="13" t="s">
        <v>88</v>
      </c>
      <c r="AW280" s="13" t="s">
        <v>38</v>
      </c>
      <c r="AX280" s="13" t="s">
        <v>78</v>
      </c>
      <c r="AY280" s="200" t="s">
        <v>126</v>
      </c>
    </row>
    <row r="281" spans="2:51" s="13" customFormat="1" ht="11.25">
      <c r="B281" s="190"/>
      <c r="C281" s="191"/>
      <c r="D281" s="183" t="s">
        <v>139</v>
      </c>
      <c r="E281" s="192" t="s">
        <v>40</v>
      </c>
      <c r="F281" s="193" t="s">
        <v>278</v>
      </c>
      <c r="G281" s="191"/>
      <c r="H281" s="194">
        <v>12.12</v>
      </c>
      <c r="I281" s="195"/>
      <c r="J281" s="191"/>
      <c r="K281" s="191"/>
      <c r="L281" s="196"/>
      <c r="M281" s="197"/>
      <c r="N281" s="198"/>
      <c r="O281" s="198"/>
      <c r="P281" s="198"/>
      <c r="Q281" s="198"/>
      <c r="R281" s="198"/>
      <c r="S281" s="198"/>
      <c r="T281" s="199"/>
      <c r="AT281" s="200" t="s">
        <v>139</v>
      </c>
      <c r="AU281" s="200" t="s">
        <v>88</v>
      </c>
      <c r="AV281" s="13" t="s">
        <v>88</v>
      </c>
      <c r="AW281" s="13" t="s">
        <v>38</v>
      </c>
      <c r="AX281" s="13" t="s">
        <v>78</v>
      </c>
      <c r="AY281" s="200" t="s">
        <v>126</v>
      </c>
    </row>
    <row r="282" spans="2:51" s="14" customFormat="1" ht="11.25">
      <c r="B282" s="211"/>
      <c r="C282" s="212"/>
      <c r="D282" s="183" t="s">
        <v>139</v>
      </c>
      <c r="E282" s="213" t="s">
        <v>40</v>
      </c>
      <c r="F282" s="214" t="s">
        <v>291</v>
      </c>
      <c r="G282" s="212"/>
      <c r="H282" s="213" t="s">
        <v>40</v>
      </c>
      <c r="I282" s="215"/>
      <c r="J282" s="212"/>
      <c r="K282" s="212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139</v>
      </c>
      <c r="AU282" s="220" t="s">
        <v>88</v>
      </c>
      <c r="AV282" s="14" t="s">
        <v>86</v>
      </c>
      <c r="AW282" s="14" t="s">
        <v>38</v>
      </c>
      <c r="AX282" s="14" t="s">
        <v>78</v>
      </c>
      <c r="AY282" s="220" t="s">
        <v>126</v>
      </c>
    </row>
    <row r="283" spans="2:51" s="13" customFormat="1" ht="11.25">
      <c r="B283" s="190"/>
      <c r="C283" s="191"/>
      <c r="D283" s="183" t="s">
        <v>139</v>
      </c>
      <c r="E283" s="192" t="s">
        <v>40</v>
      </c>
      <c r="F283" s="193" t="s">
        <v>292</v>
      </c>
      <c r="G283" s="191"/>
      <c r="H283" s="194">
        <v>286.47000000000003</v>
      </c>
      <c r="I283" s="195"/>
      <c r="J283" s="191"/>
      <c r="K283" s="191"/>
      <c r="L283" s="196"/>
      <c r="M283" s="197"/>
      <c r="N283" s="198"/>
      <c r="O283" s="198"/>
      <c r="P283" s="198"/>
      <c r="Q283" s="198"/>
      <c r="R283" s="198"/>
      <c r="S283" s="198"/>
      <c r="T283" s="199"/>
      <c r="AT283" s="200" t="s">
        <v>139</v>
      </c>
      <c r="AU283" s="200" t="s">
        <v>88</v>
      </c>
      <c r="AV283" s="13" t="s">
        <v>88</v>
      </c>
      <c r="AW283" s="13" t="s">
        <v>38</v>
      </c>
      <c r="AX283" s="13" t="s">
        <v>78</v>
      </c>
      <c r="AY283" s="200" t="s">
        <v>126</v>
      </c>
    </row>
    <row r="284" spans="2:51" s="13" customFormat="1" ht="11.25">
      <c r="B284" s="190"/>
      <c r="C284" s="191"/>
      <c r="D284" s="183" t="s">
        <v>139</v>
      </c>
      <c r="E284" s="192" t="s">
        <v>40</v>
      </c>
      <c r="F284" s="193" t="s">
        <v>293</v>
      </c>
      <c r="G284" s="191"/>
      <c r="H284" s="194">
        <v>49.607999999999997</v>
      </c>
      <c r="I284" s="195"/>
      <c r="J284" s="191"/>
      <c r="K284" s="191"/>
      <c r="L284" s="196"/>
      <c r="M284" s="197"/>
      <c r="N284" s="198"/>
      <c r="O284" s="198"/>
      <c r="P284" s="198"/>
      <c r="Q284" s="198"/>
      <c r="R284" s="198"/>
      <c r="S284" s="198"/>
      <c r="T284" s="199"/>
      <c r="AT284" s="200" t="s">
        <v>139</v>
      </c>
      <c r="AU284" s="200" t="s">
        <v>88</v>
      </c>
      <c r="AV284" s="13" t="s">
        <v>88</v>
      </c>
      <c r="AW284" s="13" t="s">
        <v>38</v>
      </c>
      <c r="AX284" s="13" t="s">
        <v>78</v>
      </c>
      <c r="AY284" s="200" t="s">
        <v>126</v>
      </c>
    </row>
    <row r="285" spans="2:51" s="13" customFormat="1" ht="11.25">
      <c r="B285" s="190"/>
      <c r="C285" s="191"/>
      <c r="D285" s="183" t="s">
        <v>139</v>
      </c>
      <c r="E285" s="192" t="s">
        <v>40</v>
      </c>
      <c r="F285" s="193" t="s">
        <v>294</v>
      </c>
      <c r="G285" s="191"/>
      <c r="H285" s="194">
        <v>3.2120000000000002</v>
      </c>
      <c r="I285" s="195"/>
      <c r="J285" s="191"/>
      <c r="K285" s="191"/>
      <c r="L285" s="196"/>
      <c r="M285" s="197"/>
      <c r="N285" s="198"/>
      <c r="O285" s="198"/>
      <c r="P285" s="198"/>
      <c r="Q285" s="198"/>
      <c r="R285" s="198"/>
      <c r="S285" s="198"/>
      <c r="T285" s="199"/>
      <c r="AT285" s="200" t="s">
        <v>139</v>
      </c>
      <c r="AU285" s="200" t="s">
        <v>88</v>
      </c>
      <c r="AV285" s="13" t="s">
        <v>88</v>
      </c>
      <c r="AW285" s="13" t="s">
        <v>38</v>
      </c>
      <c r="AX285" s="13" t="s">
        <v>78</v>
      </c>
      <c r="AY285" s="200" t="s">
        <v>126</v>
      </c>
    </row>
    <row r="286" spans="2:51" s="13" customFormat="1" ht="11.25">
      <c r="B286" s="190"/>
      <c r="C286" s="191"/>
      <c r="D286" s="183" t="s">
        <v>139</v>
      </c>
      <c r="E286" s="192" t="s">
        <v>40</v>
      </c>
      <c r="F286" s="193" t="s">
        <v>295</v>
      </c>
      <c r="G286" s="191"/>
      <c r="H286" s="194">
        <v>9.0980000000000008</v>
      </c>
      <c r="I286" s="195"/>
      <c r="J286" s="191"/>
      <c r="K286" s="191"/>
      <c r="L286" s="196"/>
      <c r="M286" s="197"/>
      <c r="N286" s="198"/>
      <c r="O286" s="198"/>
      <c r="P286" s="198"/>
      <c r="Q286" s="198"/>
      <c r="R286" s="198"/>
      <c r="S286" s="198"/>
      <c r="T286" s="199"/>
      <c r="AT286" s="200" t="s">
        <v>139</v>
      </c>
      <c r="AU286" s="200" t="s">
        <v>88</v>
      </c>
      <c r="AV286" s="13" t="s">
        <v>88</v>
      </c>
      <c r="AW286" s="13" t="s">
        <v>38</v>
      </c>
      <c r="AX286" s="13" t="s">
        <v>78</v>
      </c>
      <c r="AY286" s="200" t="s">
        <v>126</v>
      </c>
    </row>
    <row r="287" spans="2:51" s="13" customFormat="1" ht="11.25">
      <c r="B287" s="190"/>
      <c r="C287" s="191"/>
      <c r="D287" s="183" t="s">
        <v>139</v>
      </c>
      <c r="E287" s="192" t="s">
        <v>40</v>
      </c>
      <c r="F287" s="193" t="s">
        <v>296</v>
      </c>
      <c r="G287" s="191"/>
      <c r="H287" s="194">
        <v>4.444</v>
      </c>
      <c r="I287" s="195"/>
      <c r="J287" s="191"/>
      <c r="K287" s="191"/>
      <c r="L287" s="196"/>
      <c r="M287" s="197"/>
      <c r="N287" s="198"/>
      <c r="O287" s="198"/>
      <c r="P287" s="198"/>
      <c r="Q287" s="198"/>
      <c r="R287" s="198"/>
      <c r="S287" s="198"/>
      <c r="T287" s="199"/>
      <c r="AT287" s="200" t="s">
        <v>139</v>
      </c>
      <c r="AU287" s="200" t="s">
        <v>88</v>
      </c>
      <c r="AV287" s="13" t="s">
        <v>88</v>
      </c>
      <c r="AW287" s="13" t="s">
        <v>38</v>
      </c>
      <c r="AX287" s="13" t="s">
        <v>78</v>
      </c>
      <c r="AY287" s="200" t="s">
        <v>126</v>
      </c>
    </row>
    <row r="288" spans="2:51" s="13" customFormat="1" ht="11.25">
      <c r="B288" s="190"/>
      <c r="C288" s="191"/>
      <c r="D288" s="183" t="s">
        <v>139</v>
      </c>
      <c r="E288" s="192" t="s">
        <v>40</v>
      </c>
      <c r="F288" s="193" t="s">
        <v>297</v>
      </c>
      <c r="G288" s="191"/>
      <c r="H288" s="194">
        <v>3.84</v>
      </c>
      <c r="I288" s="195"/>
      <c r="J288" s="191"/>
      <c r="K288" s="191"/>
      <c r="L288" s="196"/>
      <c r="M288" s="197"/>
      <c r="N288" s="198"/>
      <c r="O288" s="198"/>
      <c r="P288" s="198"/>
      <c r="Q288" s="198"/>
      <c r="R288" s="198"/>
      <c r="S288" s="198"/>
      <c r="T288" s="199"/>
      <c r="AT288" s="200" t="s">
        <v>139</v>
      </c>
      <c r="AU288" s="200" t="s">
        <v>88</v>
      </c>
      <c r="AV288" s="13" t="s">
        <v>88</v>
      </c>
      <c r="AW288" s="13" t="s">
        <v>38</v>
      </c>
      <c r="AX288" s="13" t="s">
        <v>78</v>
      </c>
      <c r="AY288" s="200" t="s">
        <v>126</v>
      </c>
    </row>
    <row r="289" spans="1:65" s="13" customFormat="1" ht="11.25">
      <c r="B289" s="190"/>
      <c r="C289" s="191"/>
      <c r="D289" s="183" t="s">
        <v>139</v>
      </c>
      <c r="E289" s="192" t="s">
        <v>40</v>
      </c>
      <c r="F289" s="193" t="s">
        <v>298</v>
      </c>
      <c r="G289" s="191"/>
      <c r="H289" s="194">
        <v>-2.04</v>
      </c>
      <c r="I289" s="195"/>
      <c r="J289" s="191"/>
      <c r="K289" s="191"/>
      <c r="L289" s="196"/>
      <c r="M289" s="197"/>
      <c r="N289" s="198"/>
      <c r="O289" s="198"/>
      <c r="P289" s="198"/>
      <c r="Q289" s="198"/>
      <c r="R289" s="198"/>
      <c r="S289" s="198"/>
      <c r="T289" s="199"/>
      <c r="AT289" s="200" t="s">
        <v>139</v>
      </c>
      <c r="AU289" s="200" t="s">
        <v>88</v>
      </c>
      <c r="AV289" s="13" t="s">
        <v>88</v>
      </c>
      <c r="AW289" s="13" t="s">
        <v>38</v>
      </c>
      <c r="AX289" s="13" t="s">
        <v>78</v>
      </c>
      <c r="AY289" s="200" t="s">
        <v>126</v>
      </c>
    </row>
    <row r="290" spans="1:65" s="13" customFormat="1" ht="11.25">
      <c r="B290" s="190"/>
      <c r="C290" s="191"/>
      <c r="D290" s="183" t="s">
        <v>139</v>
      </c>
      <c r="E290" s="191"/>
      <c r="F290" s="193" t="s">
        <v>317</v>
      </c>
      <c r="G290" s="191"/>
      <c r="H290" s="194">
        <v>372.19400000000002</v>
      </c>
      <c r="I290" s="195"/>
      <c r="J290" s="191"/>
      <c r="K290" s="191"/>
      <c r="L290" s="196"/>
      <c r="M290" s="197"/>
      <c r="N290" s="198"/>
      <c r="O290" s="198"/>
      <c r="P290" s="198"/>
      <c r="Q290" s="198"/>
      <c r="R290" s="198"/>
      <c r="S290" s="198"/>
      <c r="T290" s="199"/>
      <c r="AT290" s="200" t="s">
        <v>139</v>
      </c>
      <c r="AU290" s="200" t="s">
        <v>88</v>
      </c>
      <c r="AV290" s="13" t="s">
        <v>88</v>
      </c>
      <c r="AW290" s="13" t="s">
        <v>4</v>
      </c>
      <c r="AX290" s="13" t="s">
        <v>86</v>
      </c>
      <c r="AY290" s="200" t="s">
        <v>126</v>
      </c>
    </row>
    <row r="291" spans="1:65" s="2" customFormat="1" ht="24.2" customHeight="1">
      <c r="A291" s="35"/>
      <c r="B291" s="36"/>
      <c r="C291" s="170" t="s">
        <v>322</v>
      </c>
      <c r="D291" s="170" t="s">
        <v>128</v>
      </c>
      <c r="E291" s="171" t="s">
        <v>323</v>
      </c>
      <c r="F291" s="172" t="s">
        <v>324</v>
      </c>
      <c r="G291" s="173" t="s">
        <v>131</v>
      </c>
      <c r="H291" s="174">
        <v>744.38699999999994</v>
      </c>
      <c r="I291" s="175"/>
      <c r="J291" s="176">
        <f>ROUND(I291*H291,2)</f>
        <v>0</v>
      </c>
      <c r="K291" s="172" t="s">
        <v>132</v>
      </c>
      <c r="L291" s="40"/>
      <c r="M291" s="177" t="s">
        <v>40</v>
      </c>
      <c r="N291" s="178" t="s">
        <v>49</v>
      </c>
      <c r="O291" s="65"/>
      <c r="P291" s="179">
        <f>O291*H291</f>
        <v>0</v>
      </c>
      <c r="Q291" s="179">
        <v>0</v>
      </c>
      <c r="R291" s="179">
        <f>Q291*H291</f>
        <v>0</v>
      </c>
      <c r="S291" s="179">
        <v>0</v>
      </c>
      <c r="T291" s="180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1" t="s">
        <v>133</v>
      </c>
      <c r="AT291" s="181" t="s">
        <v>128</v>
      </c>
      <c r="AU291" s="181" t="s">
        <v>88</v>
      </c>
      <c r="AY291" s="18" t="s">
        <v>126</v>
      </c>
      <c r="BE291" s="182">
        <f>IF(N291="základní",J291,0)</f>
        <v>0</v>
      </c>
      <c r="BF291" s="182">
        <f>IF(N291="snížená",J291,0)</f>
        <v>0</v>
      </c>
      <c r="BG291" s="182">
        <f>IF(N291="zákl. přenesená",J291,0)</f>
        <v>0</v>
      </c>
      <c r="BH291" s="182">
        <f>IF(N291="sníž. přenesená",J291,0)</f>
        <v>0</v>
      </c>
      <c r="BI291" s="182">
        <f>IF(N291="nulová",J291,0)</f>
        <v>0</v>
      </c>
      <c r="BJ291" s="18" t="s">
        <v>86</v>
      </c>
      <c r="BK291" s="182">
        <f>ROUND(I291*H291,2)</f>
        <v>0</v>
      </c>
      <c r="BL291" s="18" t="s">
        <v>133</v>
      </c>
      <c r="BM291" s="181" t="s">
        <v>325</v>
      </c>
    </row>
    <row r="292" spans="1:65" s="2" customFormat="1" ht="19.5">
      <c r="A292" s="35"/>
      <c r="B292" s="36"/>
      <c r="C292" s="37"/>
      <c r="D292" s="183" t="s">
        <v>135</v>
      </c>
      <c r="E292" s="37"/>
      <c r="F292" s="184" t="s">
        <v>326</v>
      </c>
      <c r="G292" s="37"/>
      <c r="H292" s="37"/>
      <c r="I292" s="185"/>
      <c r="J292" s="37"/>
      <c r="K292" s="37"/>
      <c r="L292" s="40"/>
      <c r="M292" s="186"/>
      <c r="N292" s="187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135</v>
      </c>
      <c r="AU292" s="18" t="s">
        <v>88</v>
      </c>
    </row>
    <row r="293" spans="1:65" s="2" customFormat="1" ht="11.25">
      <c r="A293" s="35"/>
      <c r="B293" s="36"/>
      <c r="C293" s="37"/>
      <c r="D293" s="188" t="s">
        <v>137</v>
      </c>
      <c r="E293" s="37"/>
      <c r="F293" s="189" t="s">
        <v>327</v>
      </c>
      <c r="G293" s="37"/>
      <c r="H293" s="37"/>
      <c r="I293" s="185"/>
      <c r="J293" s="37"/>
      <c r="K293" s="37"/>
      <c r="L293" s="40"/>
      <c r="M293" s="186"/>
      <c r="N293" s="187"/>
      <c r="O293" s="65"/>
      <c r="P293" s="65"/>
      <c r="Q293" s="65"/>
      <c r="R293" s="65"/>
      <c r="S293" s="65"/>
      <c r="T293" s="66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8" t="s">
        <v>137</v>
      </c>
      <c r="AU293" s="18" t="s">
        <v>88</v>
      </c>
    </row>
    <row r="294" spans="1:65" s="14" customFormat="1" ht="11.25">
      <c r="B294" s="211"/>
      <c r="C294" s="212"/>
      <c r="D294" s="183" t="s">
        <v>139</v>
      </c>
      <c r="E294" s="213" t="s">
        <v>40</v>
      </c>
      <c r="F294" s="214" t="s">
        <v>270</v>
      </c>
      <c r="G294" s="212"/>
      <c r="H294" s="213" t="s">
        <v>40</v>
      </c>
      <c r="I294" s="215"/>
      <c r="J294" s="212"/>
      <c r="K294" s="212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139</v>
      </c>
      <c r="AU294" s="220" t="s">
        <v>88</v>
      </c>
      <c r="AV294" s="14" t="s">
        <v>86</v>
      </c>
      <c r="AW294" s="14" t="s">
        <v>38</v>
      </c>
      <c r="AX294" s="14" t="s">
        <v>78</v>
      </c>
      <c r="AY294" s="220" t="s">
        <v>126</v>
      </c>
    </row>
    <row r="295" spans="1:65" s="13" customFormat="1" ht="22.5">
      <c r="B295" s="190"/>
      <c r="C295" s="191"/>
      <c r="D295" s="183" t="s">
        <v>139</v>
      </c>
      <c r="E295" s="192" t="s">
        <v>40</v>
      </c>
      <c r="F295" s="193" t="s">
        <v>271</v>
      </c>
      <c r="G295" s="191"/>
      <c r="H295" s="194">
        <v>12.885</v>
      </c>
      <c r="I295" s="195"/>
      <c r="J295" s="191"/>
      <c r="K295" s="191"/>
      <c r="L295" s="196"/>
      <c r="M295" s="197"/>
      <c r="N295" s="198"/>
      <c r="O295" s="198"/>
      <c r="P295" s="198"/>
      <c r="Q295" s="198"/>
      <c r="R295" s="198"/>
      <c r="S295" s="198"/>
      <c r="T295" s="199"/>
      <c r="AT295" s="200" t="s">
        <v>139</v>
      </c>
      <c r="AU295" s="200" t="s">
        <v>88</v>
      </c>
      <c r="AV295" s="13" t="s">
        <v>88</v>
      </c>
      <c r="AW295" s="13" t="s">
        <v>38</v>
      </c>
      <c r="AX295" s="13" t="s">
        <v>78</v>
      </c>
      <c r="AY295" s="200" t="s">
        <v>126</v>
      </c>
    </row>
    <row r="296" spans="1:65" s="13" customFormat="1" ht="22.5">
      <c r="B296" s="190"/>
      <c r="C296" s="191"/>
      <c r="D296" s="183" t="s">
        <v>139</v>
      </c>
      <c r="E296" s="192" t="s">
        <v>40</v>
      </c>
      <c r="F296" s="193" t="s">
        <v>272</v>
      </c>
      <c r="G296" s="191"/>
      <c r="H296" s="194">
        <v>4.3570000000000002</v>
      </c>
      <c r="I296" s="195"/>
      <c r="J296" s="191"/>
      <c r="K296" s="191"/>
      <c r="L296" s="196"/>
      <c r="M296" s="197"/>
      <c r="N296" s="198"/>
      <c r="O296" s="198"/>
      <c r="P296" s="198"/>
      <c r="Q296" s="198"/>
      <c r="R296" s="198"/>
      <c r="S296" s="198"/>
      <c r="T296" s="199"/>
      <c r="AT296" s="200" t="s">
        <v>139</v>
      </c>
      <c r="AU296" s="200" t="s">
        <v>88</v>
      </c>
      <c r="AV296" s="13" t="s">
        <v>88</v>
      </c>
      <c r="AW296" s="13" t="s">
        <v>38</v>
      </c>
      <c r="AX296" s="13" t="s">
        <v>78</v>
      </c>
      <c r="AY296" s="200" t="s">
        <v>126</v>
      </c>
    </row>
    <row r="297" spans="1:65" s="13" customFormat="1" ht="11.25">
      <c r="B297" s="190"/>
      <c r="C297" s="191"/>
      <c r="D297" s="183" t="s">
        <v>139</v>
      </c>
      <c r="E297" s="192" t="s">
        <v>40</v>
      </c>
      <c r="F297" s="193" t="s">
        <v>273</v>
      </c>
      <c r="G297" s="191"/>
      <c r="H297" s="194">
        <v>19.244</v>
      </c>
      <c r="I297" s="195"/>
      <c r="J297" s="191"/>
      <c r="K297" s="191"/>
      <c r="L297" s="196"/>
      <c r="M297" s="197"/>
      <c r="N297" s="198"/>
      <c r="O297" s="198"/>
      <c r="P297" s="198"/>
      <c r="Q297" s="198"/>
      <c r="R297" s="198"/>
      <c r="S297" s="198"/>
      <c r="T297" s="199"/>
      <c r="AT297" s="200" t="s">
        <v>139</v>
      </c>
      <c r="AU297" s="200" t="s">
        <v>88</v>
      </c>
      <c r="AV297" s="13" t="s">
        <v>88</v>
      </c>
      <c r="AW297" s="13" t="s">
        <v>38</v>
      </c>
      <c r="AX297" s="13" t="s">
        <v>78</v>
      </c>
      <c r="AY297" s="200" t="s">
        <v>126</v>
      </c>
    </row>
    <row r="298" spans="1:65" s="13" customFormat="1" ht="11.25">
      <c r="B298" s="190"/>
      <c r="C298" s="191"/>
      <c r="D298" s="183" t="s">
        <v>139</v>
      </c>
      <c r="E298" s="192" t="s">
        <v>40</v>
      </c>
      <c r="F298" s="193" t="s">
        <v>274</v>
      </c>
      <c r="G298" s="191"/>
      <c r="H298" s="194">
        <v>7.03</v>
      </c>
      <c r="I298" s="195"/>
      <c r="J298" s="191"/>
      <c r="K298" s="191"/>
      <c r="L298" s="196"/>
      <c r="M298" s="197"/>
      <c r="N298" s="198"/>
      <c r="O298" s="198"/>
      <c r="P298" s="198"/>
      <c r="Q298" s="198"/>
      <c r="R298" s="198"/>
      <c r="S298" s="198"/>
      <c r="T298" s="199"/>
      <c r="AT298" s="200" t="s">
        <v>139</v>
      </c>
      <c r="AU298" s="200" t="s">
        <v>88</v>
      </c>
      <c r="AV298" s="13" t="s">
        <v>88</v>
      </c>
      <c r="AW298" s="13" t="s">
        <v>38</v>
      </c>
      <c r="AX298" s="13" t="s">
        <v>78</v>
      </c>
      <c r="AY298" s="200" t="s">
        <v>126</v>
      </c>
    </row>
    <row r="299" spans="1:65" s="13" customFormat="1" ht="22.5">
      <c r="B299" s="190"/>
      <c r="C299" s="191"/>
      <c r="D299" s="183" t="s">
        <v>139</v>
      </c>
      <c r="E299" s="192" t="s">
        <v>40</v>
      </c>
      <c r="F299" s="193" t="s">
        <v>275</v>
      </c>
      <c r="G299" s="191"/>
      <c r="H299" s="194">
        <v>280.06400000000002</v>
      </c>
      <c r="I299" s="195"/>
      <c r="J299" s="191"/>
      <c r="K299" s="191"/>
      <c r="L299" s="196"/>
      <c r="M299" s="197"/>
      <c r="N299" s="198"/>
      <c r="O299" s="198"/>
      <c r="P299" s="198"/>
      <c r="Q299" s="198"/>
      <c r="R299" s="198"/>
      <c r="S299" s="198"/>
      <c r="T299" s="199"/>
      <c r="AT299" s="200" t="s">
        <v>139</v>
      </c>
      <c r="AU299" s="200" t="s">
        <v>88</v>
      </c>
      <c r="AV299" s="13" t="s">
        <v>88</v>
      </c>
      <c r="AW299" s="13" t="s">
        <v>38</v>
      </c>
      <c r="AX299" s="13" t="s">
        <v>78</v>
      </c>
      <c r="AY299" s="200" t="s">
        <v>126</v>
      </c>
    </row>
    <row r="300" spans="1:65" s="13" customFormat="1" ht="11.25">
      <c r="B300" s="190"/>
      <c r="C300" s="191"/>
      <c r="D300" s="183" t="s">
        <v>139</v>
      </c>
      <c r="E300" s="192" t="s">
        <v>40</v>
      </c>
      <c r="F300" s="193" t="s">
        <v>276</v>
      </c>
      <c r="G300" s="191"/>
      <c r="H300" s="194">
        <v>30.927</v>
      </c>
      <c r="I300" s="195"/>
      <c r="J300" s="191"/>
      <c r="K300" s="191"/>
      <c r="L300" s="196"/>
      <c r="M300" s="197"/>
      <c r="N300" s="198"/>
      <c r="O300" s="198"/>
      <c r="P300" s="198"/>
      <c r="Q300" s="198"/>
      <c r="R300" s="198"/>
      <c r="S300" s="198"/>
      <c r="T300" s="199"/>
      <c r="AT300" s="200" t="s">
        <v>139</v>
      </c>
      <c r="AU300" s="200" t="s">
        <v>88</v>
      </c>
      <c r="AV300" s="13" t="s">
        <v>88</v>
      </c>
      <c r="AW300" s="13" t="s">
        <v>38</v>
      </c>
      <c r="AX300" s="13" t="s">
        <v>78</v>
      </c>
      <c r="AY300" s="200" t="s">
        <v>126</v>
      </c>
    </row>
    <row r="301" spans="1:65" s="13" customFormat="1" ht="11.25">
      <c r="B301" s="190"/>
      <c r="C301" s="191"/>
      <c r="D301" s="183" t="s">
        <v>139</v>
      </c>
      <c r="E301" s="192" t="s">
        <v>40</v>
      </c>
      <c r="F301" s="193" t="s">
        <v>277</v>
      </c>
      <c r="G301" s="191"/>
      <c r="H301" s="194">
        <v>23.128</v>
      </c>
      <c r="I301" s="195"/>
      <c r="J301" s="191"/>
      <c r="K301" s="191"/>
      <c r="L301" s="196"/>
      <c r="M301" s="197"/>
      <c r="N301" s="198"/>
      <c r="O301" s="198"/>
      <c r="P301" s="198"/>
      <c r="Q301" s="198"/>
      <c r="R301" s="198"/>
      <c r="S301" s="198"/>
      <c r="T301" s="199"/>
      <c r="AT301" s="200" t="s">
        <v>139</v>
      </c>
      <c r="AU301" s="200" t="s">
        <v>88</v>
      </c>
      <c r="AV301" s="13" t="s">
        <v>88</v>
      </c>
      <c r="AW301" s="13" t="s">
        <v>38</v>
      </c>
      <c r="AX301" s="13" t="s">
        <v>78</v>
      </c>
      <c r="AY301" s="200" t="s">
        <v>126</v>
      </c>
    </row>
    <row r="302" spans="1:65" s="13" customFormat="1" ht="11.25">
      <c r="B302" s="190"/>
      <c r="C302" s="191"/>
      <c r="D302" s="183" t="s">
        <v>139</v>
      </c>
      <c r="E302" s="192" t="s">
        <v>40</v>
      </c>
      <c r="F302" s="193" t="s">
        <v>278</v>
      </c>
      <c r="G302" s="191"/>
      <c r="H302" s="194">
        <v>12.12</v>
      </c>
      <c r="I302" s="195"/>
      <c r="J302" s="191"/>
      <c r="K302" s="191"/>
      <c r="L302" s="196"/>
      <c r="M302" s="197"/>
      <c r="N302" s="198"/>
      <c r="O302" s="198"/>
      <c r="P302" s="198"/>
      <c r="Q302" s="198"/>
      <c r="R302" s="198"/>
      <c r="S302" s="198"/>
      <c r="T302" s="199"/>
      <c r="AT302" s="200" t="s">
        <v>139</v>
      </c>
      <c r="AU302" s="200" t="s">
        <v>88</v>
      </c>
      <c r="AV302" s="13" t="s">
        <v>88</v>
      </c>
      <c r="AW302" s="13" t="s">
        <v>38</v>
      </c>
      <c r="AX302" s="13" t="s">
        <v>78</v>
      </c>
      <c r="AY302" s="200" t="s">
        <v>126</v>
      </c>
    </row>
    <row r="303" spans="1:65" s="14" customFormat="1" ht="11.25">
      <c r="B303" s="211"/>
      <c r="C303" s="212"/>
      <c r="D303" s="183" t="s">
        <v>139</v>
      </c>
      <c r="E303" s="213" t="s">
        <v>40</v>
      </c>
      <c r="F303" s="214" t="s">
        <v>291</v>
      </c>
      <c r="G303" s="212"/>
      <c r="H303" s="213" t="s">
        <v>40</v>
      </c>
      <c r="I303" s="215"/>
      <c r="J303" s="212"/>
      <c r="K303" s="212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139</v>
      </c>
      <c r="AU303" s="220" t="s">
        <v>88</v>
      </c>
      <c r="AV303" s="14" t="s">
        <v>86</v>
      </c>
      <c r="AW303" s="14" t="s">
        <v>38</v>
      </c>
      <c r="AX303" s="14" t="s">
        <v>78</v>
      </c>
      <c r="AY303" s="220" t="s">
        <v>126</v>
      </c>
    </row>
    <row r="304" spans="1:65" s="13" customFormat="1" ht="11.25">
      <c r="B304" s="190"/>
      <c r="C304" s="191"/>
      <c r="D304" s="183" t="s">
        <v>139</v>
      </c>
      <c r="E304" s="192" t="s">
        <v>40</v>
      </c>
      <c r="F304" s="193" t="s">
        <v>292</v>
      </c>
      <c r="G304" s="191"/>
      <c r="H304" s="194">
        <v>286.47000000000003</v>
      </c>
      <c r="I304" s="195"/>
      <c r="J304" s="191"/>
      <c r="K304" s="191"/>
      <c r="L304" s="196"/>
      <c r="M304" s="197"/>
      <c r="N304" s="198"/>
      <c r="O304" s="198"/>
      <c r="P304" s="198"/>
      <c r="Q304" s="198"/>
      <c r="R304" s="198"/>
      <c r="S304" s="198"/>
      <c r="T304" s="199"/>
      <c r="AT304" s="200" t="s">
        <v>139</v>
      </c>
      <c r="AU304" s="200" t="s">
        <v>88</v>
      </c>
      <c r="AV304" s="13" t="s">
        <v>88</v>
      </c>
      <c r="AW304" s="13" t="s">
        <v>38</v>
      </c>
      <c r="AX304" s="13" t="s">
        <v>78</v>
      </c>
      <c r="AY304" s="200" t="s">
        <v>126</v>
      </c>
    </row>
    <row r="305" spans="1:65" s="13" customFormat="1" ht="11.25">
      <c r="B305" s="190"/>
      <c r="C305" s="191"/>
      <c r="D305" s="183" t="s">
        <v>139</v>
      </c>
      <c r="E305" s="192" t="s">
        <v>40</v>
      </c>
      <c r="F305" s="193" t="s">
        <v>293</v>
      </c>
      <c r="G305" s="191"/>
      <c r="H305" s="194">
        <v>49.607999999999997</v>
      </c>
      <c r="I305" s="195"/>
      <c r="J305" s="191"/>
      <c r="K305" s="191"/>
      <c r="L305" s="196"/>
      <c r="M305" s="197"/>
      <c r="N305" s="198"/>
      <c r="O305" s="198"/>
      <c r="P305" s="198"/>
      <c r="Q305" s="198"/>
      <c r="R305" s="198"/>
      <c r="S305" s="198"/>
      <c r="T305" s="199"/>
      <c r="AT305" s="200" t="s">
        <v>139</v>
      </c>
      <c r="AU305" s="200" t="s">
        <v>88</v>
      </c>
      <c r="AV305" s="13" t="s">
        <v>88</v>
      </c>
      <c r="AW305" s="13" t="s">
        <v>38</v>
      </c>
      <c r="AX305" s="13" t="s">
        <v>78</v>
      </c>
      <c r="AY305" s="200" t="s">
        <v>126</v>
      </c>
    </row>
    <row r="306" spans="1:65" s="13" customFormat="1" ht="11.25">
      <c r="B306" s="190"/>
      <c r="C306" s="191"/>
      <c r="D306" s="183" t="s">
        <v>139</v>
      </c>
      <c r="E306" s="192" t="s">
        <v>40</v>
      </c>
      <c r="F306" s="193" t="s">
        <v>294</v>
      </c>
      <c r="G306" s="191"/>
      <c r="H306" s="194">
        <v>3.2120000000000002</v>
      </c>
      <c r="I306" s="195"/>
      <c r="J306" s="191"/>
      <c r="K306" s="191"/>
      <c r="L306" s="196"/>
      <c r="M306" s="197"/>
      <c r="N306" s="198"/>
      <c r="O306" s="198"/>
      <c r="P306" s="198"/>
      <c r="Q306" s="198"/>
      <c r="R306" s="198"/>
      <c r="S306" s="198"/>
      <c r="T306" s="199"/>
      <c r="AT306" s="200" t="s">
        <v>139</v>
      </c>
      <c r="AU306" s="200" t="s">
        <v>88</v>
      </c>
      <c r="AV306" s="13" t="s">
        <v>88</v>
      </c>
      <c r="AW306" s="13" t="s">
        <v>38</v>
      </c>
      <c r="AX306" s="13" t="s">
        <v>78</v>
      </c>
      <c r="AY306" s="200" t="s">
        <v>126</v>
      </c>
    </row>
    <row r="307" spans="1:65" s="13" customFormat="1" ht="11.25">
      <c r="B307" s="190"/>
      <c r="C307" s="191"/>
      <c r="D307" s="183" t="s">
        <v>139</v>
      </c>
      <c r="E307" s="192" t="s">
        <v>40</v>
      </c>
      <c r="F307" s="193" t="s">
        <v>295</v>
      </c>
      <c r="G307" s="191"/>
      <c r="H307" s="194">
        <v>9.0980000000000008</v>
      </c>
      <c r="I307" s="195"/>
      <c r="J307" s="191"/>
      <c r="K307" s="191"/>
      <c r="L307" s="196"/>
      <c r="M307" s="197"/>
      <c r="N307" s="198"/>
      <c r="O307" s="198"/>
      <c r="P307" s="198"/>
      <c r="Q307" s="198"/>
      <c r="R307" s="198"/>
      <c r="S307" s="198"/>
      <c r="T307" s="199"/>
      <c r="AT307" s="200" t="s">
        <v>139</v>
      </c>
      <c r="AU307" s="200" t="s">
        <v>88</v>
      </c>
      <c r="AV307" s="13" t="s">
        <v>88</v>
      </c>
      <c r="AW307" s="13" t="s">
        <v>38</v>
      </c>
      <c r="AX307" s="13" t="s">
        <v>78</v>
      </c>
      <c r="AY307" s="200" t="s">
        <v>126</v>
      </c>
    </row>
    <row r="308" spans="1:65" s="13" customFormat="1" ht="11.25">
      <c r="B308" s="190"/>
      <c r="C308" s="191"/>
      <c r="D308" s="183" t="s">
        <v>139</v>
      </c>
      <c r="E308" s="192" t="s">
        <v>40</v>
      </c>
      <c r="F308" s="193" t="s">
        <v>296</v>
      </c>
      <c r="G308" s="191"/>
      <c r="H308" s="194">
        <v>4.444</v>
      </c>
      <c r="I308" s="195"/>
      <c r="J308" s="191"/>
      <c r="K308" s="191"/>
      <c r="L308" s="196"/>
      <c r="M308" s="197"/>
      <c r="N308" s="198"/>
      <c r="O308" s="198"/>
      <c r="P308" s="198"/>
      <c r="Q308" s="198"/>
      <c r="R308" s="198"/>
      <c r="S308" s="198"/>
      <c r="T308" s="199"/>
      <c r="AT308" s="200" t="s">
        <v>139</v>
      </c>
      <c r="AU308" s="200" t="s">
        <v>88</v>
      </c>
      <c r="AV308" s="13" t="s">
        <v>88</v>
      </c>
      <c r="AW308" s="13" t="s">
        <v>38</v>
      </c>
      <c r="AX308" s="13" t="s">
        <v>78</v>
      </c>
      <c r="AY308" s="200" t="s">
        <v>126</v>
      </c>
    </row>
    <row r="309" spans="1:65" s="13" customFormat="1" ht="11.25">
      <c r="B309" s="190"/>
      <c r="C309" s="191"/>
      <c r="D309" s="183" t="s">
        <v>139</v>
      </c>
      <c r="E309" s="192" t="s">
        <v>40</v>
      </c>
      <c r="F309" s="193" t="s">
        <v>297</v>
      </c>
      <c r="G309" s="191"/>
      <c r="H309" s="194">
        <v>3.84</v>
      </c>
      <c r="I309" s="195"/>
      <c r="J309" s="191"/>
      <c r="K309" s="191"/>
      <c r="L309" s="196"/>
      <c r="M309" s="197"/>
      <c r="N309" s="198"/>
      <c r="O309" s="198"/>
      <c r="P309" s="198"/>
      <c r="Q309" s="198"/>
      <c r="R309" s="198"/>
      <c r="S309" s="198"/>
      <c r="T309" s="199"/>
      <c r="AT309" s="200" t="s">
        <v>139</v>
      </c>
      <c r="AU309" s="200" t="s">
        <v>88</v>
      </c>
      <c r="AV309" s="13" t="s">
        <v>88</v>
      </c>
      <c r="AW309" s="13" t="s">
        <v>38</v>
      </c>
      <c r="AX309" s="13" t="s">
        <v>78</v>
      </c>
      <c r="AY309" s="200" t="s">
        <v>126</v>
      </c>
    </row>
    <row r="310" spans="1:65" s="13" customFormat="1" ht="11.25">
      <c r="B310" s="190"/>
      <c r="C310" s="191"/>
      <c r="D310" s="183" t="s">
        <v>139</v>
      </c>
      <c r="E310" s="192" t="s">
        <v>40</v>
      </c>
      <c r="F310" s="193" t="s">
        <v>298</v>
      </c>
      <c r="G310" s="191"/>
      <c r="H310" s="194">
        <v>-2.04</v>
      </c>
      <c r="I310" s="195"/>
      <c r="J310" s="191"/>
      <c r="K310" s="191"/>
      <c r="L310" s="196"/>
      <c r="M310" s="197"/>
      <c r="N310" s="198"/>
      <c r="O310" s="198"/>
      <c r="P310" s="198"/>
      <c r="Q310" s="198"/>
      <c r="R310" s="198"/>
      <c r="S310" s="198"/>
      <c r="T310" s="199"/>
      <c r="AT310" s="200" t="s">
        <v>139</v>
      </c>
      <c r="AU310" s="200" t="s">
        <v>88</v>
      </c>
      <c r="AV310" s="13" t="s">
        <v>88</v>
      </c>
      <c r="AW310" s="13" t="s">
        <v>38</v>
      </c>
      <c r="AX310" s="13" t="s">
        <v>78</v>
      </c>
      <c r="AY310" s="200" t="s">
        <v>126</v>
      </c>
    </row>
    <row r="311" spans="1:65" s="2" customFormat="1" ht="24.2" customHeight="1">
      <c r="A311" s="35"/>
      <c r="B311" s="36"/>
      <c r="C311" s="170" t="s">
        <v>328</v>
      </c>
      <c r="D311" s="170" t="s">
        <v>128</v>
      </c>
      <c r="E311" s="171" t="s">
        <v>329</v>
      </c>
      <c r="F311" s="172" t="s">
        <v>330</v>
      </c>
      <c r="G311" s="173" t="s">
        <v>207</v>
      </c>
      <c r="H311" s="174">
        <v>100</v>
      </c>
      <c r="I311" s="175"/>
      <c r="J311" s="176">
        <f>ROUND(I311*H311,2)</f>
        <v>0</v>
      </c>
      <c r="K311" s="172" t="s">
        <v>132</v>
      </c>
      <c r="L311" s="40"/>
      <c r="M311" s="177" t="s">
        <v>40</v>
      </c>
      <c r="N311" s="178" t="s">
        <v>49</v>
      </c>
      <c r="O311" s="65"/>
      <c r="P311" s="179">
        <f>O311*H311</f>
        <v>0</v>
      </c>
      <c r="Q311" s="179">
        <v>0</v>
      </c>
      <c r="R311" s="179">
        <f>Q311*H311</f>
        <v>0</v>
      </c>
      <c r="S311" s="179">
        <v>0</v>
      </c>
      <c r="T311" s="180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1" t="s">
        <v>133</v>
      </c>
      <c r="AT311" s="181" t="s">
        <v>128</v>
      </c>
      <c r="AU311" s="181" t="s">
        <v>88</v>
      </c>
      <c r="AY311" s="18" t="s">
        <v>126</v>
      </c>
      <c r="BE311" s="182">
        <f>IF(N311="základní",J311,0)</f>
        <v>0</v>
      </c>
      <c r="BF311" s="182">
        <f>IF(N311="snížená",J311,0)</f>
        <v>0</v>
      </c>
      <c r="BG311" s="182">
        <f>IF(N311="zákl. přenesená",J311,0)</f>
        <v>0</v>
      </c>
      <c r="BH311" s="182">
        <f>IF(N311="sníž. přenesená",J311,0)</f>
        <v>0</v>
      </c>
      <c r="BI311" s="182">
        <f>IF(N311="nulová",J311,0)</f>
        <v>0</v>
      </c>
      <c r="BJ311" s="18" t="s">
        <v>86</v>
      </c>
      <c r="BK311" s="182">
        <f>ROUND(I311*H311,2)</f>
        <v>0</v>
      </c>
      <c r="BL311" s="18" t="s">
        <v>133</v>
      </c>
      <c r="BM311" s="181" t="s">
        <v>331</v>
      </c>
    </row>
    <row r="312" spans="1:65" s="2" customFormat="1" ht="19.5">
      <c r="A312" s="35"/>
      <c r="B312" s="36"/>
      <c r="C312" s="37"/>
      <c r="D312" s="183" t="s">
        <v>135</v>
      </c>
      <c r="E312" s="37"/>
      <c r="F312" s="184" t="s">
        <v>332</v>
      </c>
      <c r="G312" s="37"/>
      <c r="H312" s="37"/>
      <c r="I312" s="185"/>
      <c r="J312" s="37"/>
      <c r="K312" s="37"/>
      <c r="L312" s="40"/>
      <c r="M312" s="186"/>
      <c r="N312" s="187"/>
      <c r="O312" s="65"/>
      <c r="P312" s="65"/>
      <c r="Q312" s="65"/>
      <c r="R312" s="65"/>
      <c r="S312" s="65"/>
      <c r="T312" s="66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8" t="s">
        <v>135</v>
      </c>
      <c r="AU312" s="18" t="s">
        <v>88</v>
      </c>
    </row>
    <row r="313" spans="1:65" s="2" customFormat="1" ht="11.25">
      <c r="A313" s="35"/>
      <c r="B313" s="36"/>
      <c r="C313" s="37"/>
      <c r="D313" s="188" t="s">
        <v>137</v>
      </c>
      <c r="E313" s="37"/>
      <c r="F313" s="189" t="s">
        <v>333</v>
      </c>
      <c r="G313" s="37"/>
      <c r="H313" s="37"/>
      <c r="I313" s="185"/>
      <c r="J313" s="37"/>
      <c r="K313" s="37"/>
      <c r="L313" s="40"/>
      <c r="M313" s="186"/>
      <c r="N313" s="187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137</v>
      </c>
      <c r="AU313" s="18" t="s">
        <v>88</v>
      </c>
    </row>
    <row r="314" spans="1:65" s="13" customFormat="1" ht="11.25">
      <c r="B314" s="190"/>
      <c r="C314" s="191"/>
      <c r="D314" s="183" t="s">
        <v>139</v>
      </c>
      <c r="E314" s="192" t="s">
        <v>40</v>
      </c>
      <c r="F314" s="193" t="s">
        <v>334</v>
      </c>
      <c r="G314" s="191"/>
      <c r="H314" s="194">
        <v>100</v>
      </c>
      <c r="I314" s="195"/>
      <c r="J314" s="191"/>
      <c r="K314" s="191"/>
      <c r="L314" s="196"/>
      <c r="M314" s="197"/>
      <c r="N314" s="198"/>
      <c r="O314" s="198"/>
      <c r="P314" s="198"/>
      <c r="Q314" s="198"/>
      <c r="R314" s="198"/>
      <c r="S314" s="198"/>
      <c r="T314" s="199"/>
      <c r="AT314" s="200" t="s">
        <v>139</v>
      </c>
      <c r="AU314" s="200" t="s">
        <v>88</v>
      </c>
      <c r="AV314" s="13" t="s">
        <v>88</v>
      </c>
      <c r="AW314" s="13" t="s">
        <v>38</v>
      </c>
      <c r="AX314" s="13" t="s">
        <v>78</v>
      </c>
      <c r="AY314" s="200" t="s">
        <v>126</v>
      </c>
    </row>
    <row r="315" spans="1:65" s="2" customFormat="1" ht="21.75" customHeight="1">
      <c r="A315" s="35"/>
      <c r="B315" s="36"/>
      <c r="C315" s="170" t="s">
        <v>335</v>
      </c>
      <c r="D315" s="170" t="s">
        <v>128</v>
      </c>
      <c r="E315" s="171" t="s">
        <v>336</v>
      </c>
      <c r="F315" s="172" t="s">
        <v>337</v>
      </c>
      <c r="G315" s="173" t="s">
        <v>207</v>
      </c>
      <c r="H315" s="174">
        <v>100</v>
      </c>
      <c r="I315" s="175"/>
      <c r="J315" s="176">
        <f>ROUND(I315*H315,2)</f>
        <v>0</v>
      </c>
      <c r="K315" s="172" t="s">
        <v>40</v>
      </c>
      <c r="L315" s="40"/>
      <c r="M315" s="177" t="s">
        <v>40</v>
      </c>
      <c r="N315" s="178" t="s">
        <v>49</v>
      </c>
      <c r="O315" s="65"/>
      <c r="P315" s="179">
        <f>O315*H315</f>
        <v>0</v>
      </c>
      <c r="Q315" s="179">
        <v>0</v>
      </c>
      <c r="R315" s="179">
        <f>Q315*H315</f>
        <v>0</v>
      </c>
      <c r="S315" s="179">
        <v>1.06E-2</v>
      </c>
      <c r="T315" s="180">
        <f>S315*H315</f>
        <v>1.06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1" t="s">
        <v>133</v>
      </c>
      <c r="AT315" s="181" t="s">
        <v>128</v>
      </c>
      <c r="AU315" s="181" t="s">
        <v>88</v>
      </c>
      <c r="AY315" s="18" t="s">
        <v>126</v>
      </c>
      <c r="BE315" s="182">
        <f>IF(N315="základní",J315,0)</f>
        <v>0</v>
      </c>
      <c r="BF315" s="182">
        <f>IF(N315="snížená",J315,0)</f>
        <v>0</v>
      </c>
      <c r="BG315" s="182">
        <f>IF(N315="zákl. přenesená",J315,0)</f>
        <v>0</v>
      </c>
      <c r="BH315" s="182">
        <f>IF(N315="sníž. přenesená",J315,0)</f>
        <v>0</v>
      </c>
      <c r="BI315" s="182">
        <f>IF(N315="nulová",J315,0)</f>
        <v>0</v>
      </c>
      <c r="BJ315" s="18" t="s">
        <v>86</v>
      </c>
      <c r="BK315" s="182">
        <f>ROUND(I315*H315,2)</f>
        <v>0</v>
      </c>
      <c r="BL315" s="18" t="s">
        <v>133</v>
      </c>
      <c r="BM315" s="181" t="s">
        <v>338</v>
      </c>
    </row>
    <row r="316" spans="1:65" s="2" customFormat="1" ht="19.5">
      <c r="A316" s="35"/>
      <c r="B316" s="36"/>
      <c r="C316" s="37"/>
      <c r="D316" s="183" t="s">
        <v>135</v>
      </c>
      <c r="E316" s="37"/>
      <c r="F316" s="184" t="s">
        <v>339</v>
      </c>
      <c r="G316" s="37"/>
      <c r="H316" s="37"/>
      <c r="I316" s="185"/>
      <c r="J316" s="37"/>
      <c r="K316" s="37"/>
      <c r="L316" s="40"/>
      <c r="M316" s="186"/>
      <c r="N316" s="187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135</v>
      </c>
      <c r="AU316" s="18" t="s">
        <v>88</v>
      </c>
    </row>
    <row r="317" spans="1:65" s="2" customFormat="1" ht="29.25">
      <c r="A317" s="35"/>
      <c r="B317" s="36"/>
      <c r="C317" s="37"/>
      <c r="D317" s="183" t="s">
        <v>340</v>
      </c>
      <c r="E317" s="37"/>
      <c r="F317" s="221" t="s">
        <v>341</v>
      </c>
      <c r="G317" s="37"/>
      <c r="H317" s="37"/>
      <c r="I317" s="185"/>
      <c r="J317" s="37"/>
      <c r="K317" s="37"/>
      <c r="L317" s="40"/>
      <c r="M317" s="186"/>
      <c r="N317" s="187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340</v>
      </c>
      <c r="AU317" s="18" t="s">
        <v>88</v>
      </c>
    </row>
    <row r="318" spans="1:65" s="13" customFormat="1" ht="11.25">
      <c r="B318" s="190"/>
      <c r="C318" s="191"/>
      <c r="D318" s="183" t="s">
        <v>139</v>
      </c>
      <c r="E318" s="192" t="s">
        <v>40</v>
      </c>
      <c r="F318" s="193" t="s">
        <v>334</v>
      </c>
      <c r="G318" s="191"/>
      <c r="H318" s="194">
        <v>100</v>
      </c>
      <c r="I318" s="195"/>
      <c r="J318" s="191"/>
      <c r="K318" s="191"/>
      <c r="L318" s="196"/>
      <c r="M318" s="197"/>
      <c r="N318" s="198"/>
      <c r="O318" s="198"/>
      <c r="P318" s="198"/>
      <c r="Q318" s="198"/>
      <c r="R318" s="198"/>
      <c r="S318" s="198"/>
      <c r="T318" s="199"/>
      <c r="AT318" s="200" t="s">
        <v>139</v>
      </c>
      <c r="AU318" s="200" t="s">
        <v>88</v>
      </c>
      <c r="AV318" s="13" t="s">
        <v>88</v>
      </c>
      <c r="AW318" s="13" t="s">
        <v>38</v>
      </c>
      <c r="AX318" s="13" t="s">
        <v>78</v>
      </c>
      <c r="AY318" s="200" t="s">
        <v>126</v>
      </c>
    </row>
    <row r="319" spans="1:65" s="2" customFormat="1" ht="24.2" customHeight="1">
      <c r="A319" s="35"/>
      <c r="B319" s="36"/>
      <c r="C319" s="170" t="s">
        <v>342</v>
      </c>
      <c r="D319" s="170" t="s">
        <v>128</v>
      </c>
      <c r="E319" s="171" t="s">
        <v>343</v>
      </c>
      <c r="F319" s="172" t="s">
        <v>344</v>
      </c>
      <c r="G319" s="173" t="s">
        <v>131</v>
      </c>
      <c r="H319" s="174">
        <v>389.755</v>
      </c>
      <c r="I319" s="175"/>
      <c r="J319" s="176">
        <f>ROUND(I319*H319,2)</f>
        <v>0</v>
      </c>
      <c r="K319" s="172" t="s">
        <v>132</v>
      </c>
      <c r="L319" s="40"/>
      <c r="M319" s="177" t="s">
        <v>40</v>
      </c>
      <c r="N319" s="178" t="s">
        <v>49</v>
      </c>
      <c r="O319" s="65"/>
      <c r="P319" s="179">
        <f>O319*H319</f>
        <v>0</v>
      </c>
      <c r="Q319" s="179">
        <v>2.0140000000000002E-2</v>
      </c>
      <c r="R319" s="179">
        <f>Q319*H319</f>
        <v>7.849665700000001</v>
      </c>
      <c r="S319" s="179">
        <v>0</v>
      </c>
      <c r="T319" s="180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81" t="s">
        <v>133</v>
      </c>
      <c r="AT319" s="181" t="s">
        <v>128</v>
      </c>
      <c r="AU319" s="181" t="s">
        <v>88</v>
      </c>
      <c r="AY319" s="18" t="s">
        <v>126</v>
      </c>
      <c r="BE319" s="182">
        <f>IF(N319="základní",J319,0)</f>
        <v>0</v>
      </c>
      <c r="BF319" s="182">
        <f>IF(N319="snížená",J319,0)</f>
        <v>0</v>
      </c>
      <c r="BG319" s="182">
        <f>IF(N319="zákl. přenesená",J319,0)</f>
        <v>0</v>
      </c>
      <c r="BH319" s="182">
        <f>IF(N319="sníž. přenesená",J319,0)</f>
        <v>0</v>
      </c>
      <c r="BI319" s="182">
        <f>IF(N319="nulová",J319,0)</f>
        <v>0</v>
      </c>
      <c r="BJ319" s="18" t="s">
        <v>86</v>
      </c>
      <c r="BK319" s="182">
        <f>ROUND(I319*H319,2)</f>
        <v>0</v>
      </c>
      <c r="BL319" s="18" t="s">
        <v>133</v>
      </c>
      <c r="BM319" s="181" t="s">
        <v>345</v>
      </c>
    </row>
    <row r="320" spans="1:65" s="2" customFormat="1" ht="19.5">
      <c r="A320" s="35"/>
      <c r="B320" s="36"/>
      <c r="C320" s="37"/>
      <c r="D320" s="183" t="s">
        <v>135</v>
      </c>
      <c r="E320" s="37"/>
      <c r="F320" s="184" t="s">
        <v>346</v>
      </c>
      <c r="G320" s="37"/>
      <c r="H320" s="37"/>
      <c r="I320" s="185"/>
      <c r="J320" s="37"/>
      <c r="K320" s="37"/>
      <c r="L320" s="40"/>
      <c r="M320" s="186"/>
      <c r="N320" s="187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135</v>
      </c>
      <c r="AU320" s="18" t="s">
        <v>88</v>
      </c>
    </row>
    <row r="321" spans="1:65" s="2" customFormat="1" ht="11.25">
      <c r="A321" s="35"/>
      <c r="B321" s="36"/>
      <c r="C321" s="37"/>
      <c r="D321" s="188" t="s">
        <v>137</v>
      </c>
      <c r="E321" s="37"/>
      <c r="F321" s="189" t="s">
        <v>347</v>
      </c>
      <c r="G321" s="37"/>
      <c r="H321" s="37"/>
      <c r="I321" s="185"/>
      <c r="J321" s="37"/>
      <c r="K321" s="37"/>
      <c r="L321" s="40"/>
      <c r="M321" s="186"/>
      <c r="N321" s="187"/>
      <c r="O321" s="65"/>
      <c r="P321" s="65"/>
      <c r="Q321" s="65"/>
      <c r="R321" s="65"/>
      <c r="S321" s="65"/>
      <c r="T321" s="66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8" t="s">
        <v>137</v>
      </c>
      <c r="AU321" s="18" t="s">
        <v>88</v>
      </c>
    </row>
    <row r="322" spans="1:65" s="2" customFormat="1" ht="68.25">
      <c r="A322" s="35"/>
      <c r="B322" s="36"/>
      <c r="C322" s="37"/>
      <c r="D322" s="183" t="s">
        <v>340</v>
      </c>
      <c r="E322" s="37"/>
      <c r="F322" s="221" t="s">
        <v>348</v>
      </c>
      <c r="G322" s="37"/>
      <c r="H322" s="37"/>
      <c r="I322" s="185"/>
      <c r="J322" s="37"/>
      <c r="K322" s="37"/>
      <c r="L322" s="40"/>
      <c r="M322" s="186"/>
      <c r="N322" s="187"/>
      <c r="O322" s="65"/>
      <c r="P322" s="65"/>
      <c r="Q322" s="65"/>
      <c r="R322" s="65"/>
      <c r="S322" s="65"/>
      <c r="T322" s="66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340</v>
      </c>
      <c r="AU322" s="18" t="s">
        <v>88</v>
      </c>
    </row>
    <row r="323" spans="1:65" s="14" customFormat="1" ht="11.25">
      <c r="B323" s="211"/>
      <c r="C323" s="212"/>
      <c r="D323" s="183" t="s">
        <v>139</v>
      </c>
      <c r="E323" s="213" t="s">
        <v>40</v>
      </c>
      <c r="F323" s="214" t="s">
        <v>270</v>
      </c>
      <c r="G323" s="212"/>
      <c r="H323" s="213" t="s">
        <v>40</v>
      </c>
      <c r="I323" s="215"/>
      <c r="J323" s="212"/>
      <c r="K323" s="212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139</v>
      </c>
      <c r="AU323" s="220" t="s">
        <v>88</v>
      </c>
      <c r="AV323" s="14" t="s">
        <v>86</v>
      </c>
      <c r="AW323" s="14" t="s">
        <v>38</v>
      </c>
      <c r="AX323" s="14" t="s">
        <v>78</v>
      </c>
      <c r="AY323" s="220" t="s">
        <v>126</v>
      </c>
    </row>
    <row r="324" spans="1:65" s="13" customFormat="1" ht="22.5">
      <c r="B324" s="190"/>
      <c r="C324" s="191"/>
      <c r="D324" s="183" t="s">
        <v>139</v>
      </c>
      <c r="E324" s="192" t="s">
        <v>40</v>
      </c>
      <c r="F324" s="193" t="s">
        <v>271</v>
      </c>
      <c r="G324" s="191"/>
      <c r="H324" s="194">
        <v>12.885</v>
      </c>
      <c r="I324" s="195"/>
      <c r="J324" s="191"/>
      <c r="K324" s="191"/>
      <c r="L324" s="196"/>
      <c r="M324" s="197"/>
      <c r="N324" s="198"/>
      <c r="O324" s="198"/>
      <c r="P324" s="198"/>
      <c r="Q324" s="198"/>
      <c r="R324" s="198"/>
      <c r="S324" s="198"/>
      <c r="T324" s="199"/>
      <c r="AT324" s="200" t="s">
        <v>139</v>
      </c>
      <c r="AU324" s="200" t="s">
        <v>88</v>
      </c>
      <c r="AV324" s="13" t="s">
        <v>88</v>
      </c>
      <c r="AW324" s="13" t="s">
        <v>38</v>
      </c>
      <c r="AX324" s="13" t="s">
        <v>78</v>
      </c>
      <c r="AY324" s="200" t="s">
        <v>126</v>
      </c>
    </row>
    <row r="325" spans="1:65" s="13" customFormat="1" ht="22.5">
      <c r="B325" s="190"/>
      <c r="C325" s="191"/>
      <c r="D325" s="183" t="s">
        <v>139</v>
      </c>
      <c r="E325" s="192" t="s">
        <v>40</v>
      </c>
      <c r="F325" s="193" t="s">
        <v>272</v>
      </c>
      <c r="G325" s="191"/>
      <c r="H325" s="194">
        <v>4.3570000000000002</v>
      </c>
      <c r="I325" s="195"/>
      <c r="J325" s="191"/>
      <c r="K325" s="191"/>
      <c r="L325" s="196"/>
      <c r="M325" s="197"/>
      <c r="N325" s="198"/>
      <c r="O325" s="198"/>
      <c r="P325" s="198"/>
      <c r="Q325" s="198"/>
      <c r="R325" s="198"/>
      <c r="S325" s="198"/>
      <c r="T325" s="199"/>
      <c r="AT325" s="200" t="s">
        <v>139</v>
      </c>
      <c r="AU325" s="200" t="s">
        <v>88</v>
      </c>
      <c r="AV325" s="13" t="s">
        <v>88</v>
      </c>
      <c r="AW325" s="13" t="s">
        <v>38</v>
      </c>
      <c r="AX325" s="13" t="s">
        <v>78</v>
      </c>
      <c r="AY325" s="200" t="s">
        <v>126</v>
      </c>
    </row>
    <row r="326" spans="1:65" s="13" customFormat="1" ht="11.25">
      <c r="B326" s="190"/>
      <c r="C326" s="191"/>
      <c r="D326" s="183" t="s">
        <v>139</v>
      </c>
      <c r="E326" s="192" t="s">
        <v>40</v>
      </c>
      <c r="F326" s="193" t="s">
        <v>273</v>
      </c>
      <c r="G326" s="191"/>
      <c r="H326" s="194">
        <v>19.244</v>
      </c>
      <c r="I326" s="195"/>
      <c r="J326" s="191"/>
      <c r="K326" s="191"/>
      <c r="L326" s="196"/>
      <c r="M326" s="197"/>
      <c r="N326" s="198"/>
      <c r="O326" s="198"/>
      <c r="P326" s="198"/>
      <c r="Q326" s="198"/>
      <c r="R326" s="198"/>
      <c r="S326" s="198"/>
      <c r="T326" s="199"/>
      <c r="AT326" s="200" t="s">
        <v>139</v>
      </c>
      <c r="AU326" s="200" t="s">
        <v>88</v>
      </c>
      <c r="AV326" s="13" t="s">
        <v>88</v>
      </c>
      <c r="AW326" s="13" t="s">
        <v>38</v>
      </c>
      <c r="AX326" s="13" t="s">
        <v>78</v>
      </c>
      <c r="AY326" s="200" t="s">
        <v>126</v>
      </c>
    </row>
    <row r="327" spans="1:65" s="13" customFormat="1" ht="11.25">
      <c r="B327" s="190"/>
      <c r="C327" s="191"/>
      <c r="D327" s="183" t="s">
        <v>139</v>
      </c>
      <c r="E327" s="192" t="s">
        <v>40</v>
      </c>
      <c r="F327" s="193" t="s">
        <v>274</v>
      </c>
      <c r="G327" s="191"/>
      <c r="H327" s="194">
        <v>7.03</v>
      </c>
      <c r="I327" s="195"/>
      <c r="J327" s="191"/>
      <c r="K327" s="191"/>
      <c r="L327" s="196"/>
      <c r="M327" s="197"/>
      <c r="N327" s="198"/>
      <c r="O327" s="198"/>
      <c r="P327" s="198"/>
      <c r="Q327" s="198"/>
      <c r="R327" s="198"/>
      <c r="S327" s="198"/>
      <c r="T327" s="199"/>
      <c r="AT327" s="200" t="s">
        <v>139</v>
      </c>
      <c r="AU327" s="200" t="s">
        <v>88</v>
      </c>
      <c r="AV327" s="13" t="s">
        <v>88</v>
      </c>
      <c r="AW327" s="13" t="s">
        <v>38</v>
      </c>
      <c r="AX327" s="13" t="s">
        <v>78</v>
      </c>
      <c r="AY327" s="200" t="s">
        <v>126</v>
      </c>
    </row>
    <row r="328" spans="1:65" s="13" customFormat="1" ht="22.5">
      <c r="B328" s="190"/>
      <c r="C328" s="191"/>
      <c r="D328" s="183" t="s">
        <v>139</v>
      </c>
      <c r="E328" s="192" t="s">
        <v>40</v>
      </c>
      <c r="F328" s="193" t="s">
        <v>275</v>
      </c>
      <c r="G328" s="191"/>
      <c r="H328" s="194">
        <v>280.06400000000002</v>
      </c>
      <c r="I328" s="195"/>
      <c r="J328" s="191"/>
      <c r="K328" s="191"/>
      <c r="L328" s="196"/>
      <c r="M328" s="197"/>
      <c r="N328" s="198"/>
      <c r="O328" s="198"/>
      <c r="P328" s="198"/>
      <c r="Q328" s="198"/>
      <c r="R328" s="198"/>
      <c r="S328" s="198"/>
      <c r="T328" s="199"/>
      <c r="AT328" s="200" t="s">
        <v>139</v>
      </c>
      <c r="AU328" s="200" t="s">
        <v>88</v>
      </c>
      <c r="AV328" s="13" t="s">
        <v>88</v>
      </c>
      <c r="AW328" s="13" t="s">
        <v>38</v>
      </c>
      <c r="AX328" s="13" t="s">
        <v>78</v>
      </c>
      <c r="AY328" s="200" t="s">
        <v>126</v>
      </c>
    </row>
    <row r="329" spans="1:65" s="13" customFormat="1" ht="11.25">
      <c r="B329" s="190"/>
      <c r="C329" s="191"/>
      <c r="D329" s="183" t="s">
        <v>139</v>
      </c>
      <c r="E329" s="192" t="s">
        <v>40</v>
      </c>
      <c r="F329" s="193" t="s">
        <v>276</v>
      </c>
      <c r="G329" s="191"/>
      <c r="H329" s="194">
        <v>30.927</v>
      </c>
      <c r="I329" s="195"/>
      <c r="J329" s="191"/>
      <c r="K329" s="191"/>
      <c r="L329" s="196"/>
      <c r="M329" s="197"/>
      <c r="N329" s="198"/>
      <c r="O329" s="198"/>
      <c r="P329" s="198"/>
      <c r="Q329" s="198"/>
      <c r="R329" s="198"/>
      <c r="S329" s="198"/>
      <c r="T329" s="199"/>
      <c r="AT329" s="200" t="s">
        <v>139</v>
      </c>
      <c r="AU329" s="200" t="s">
        <v>88</v>
      </c>
      <c r="AV329" s="13" t="s">
        <v>88</v>
      </c>
      <c r="AW329" s="13" t="s">
        <v>38</v>
      </c>
      <c r="AX329" s="13" t="s">
        <v>78</v>
      </c>
      <c r="AY329" s="200" t="s">
        <v>126</v>
      </c>
    </row>
    <row r="330" spans="1:65" s="13" customFormat="1" ht="11.25">
      <c r="B330" s="190"/>
      <c r="C330" s="191"/>
      <c r="D330" s="183" t="s">
        <v>139</v>
      </c>
      <c r="E330" s="192" t="s">
        <v>40</v>
      </c>
      <c r="F330" s="193" t="s">
        <v>277</v>
      </c>
      <c r="G330" s="191"/>
      <c r="H330" s="194">
        <v>23.128</v>
      </c>
      <c r="I330" s="195"/>
      <c r="J330" s="191"/>
      <c r="K330" s="191"/>
      <c r="L330" s="196"/>
      <c r="M330" s="197"/>
      <c r="N330" s="198"/>
      <c r="O330" s="198"/>
      <c r="P330" s="198"/>
      <c r="Q330" s="198"/>
      <c r="R330" s="198"/>
      <c r="S330" s="198"/>
      <c r="T330" s="199"/>
      <c r="AT330" s="200" t="s">
        <v>139</v>
      </c>
      <c r="AU330" s="200" t="s">
        <v>88</v>
      </c>
      <c r="AV330" s="13" t="s">
        <v>88</v>
      </c>
      <c r="AW330" s="13" t="s">
        <v>38</v>
      </c>
      <c r="AX330" s="13" t="s">
        <v>78</v>
      </c>
      <c r="AY330" s="200" t="s">
        <v>126</v>
      </c>
    </row>
    <row r="331" spans="1:65" s="13" customFormat="1" ht="11.25">
      <c r="B331" s="190"/>
      <c r="C331" s="191"/>
      <c r="D331" s="183" t="s">
        <v>139</v>
      </c>
      <c r="E331" s="192" t="s">
        <v>40</v>
      </c>
      <c r="F331" s="193" t="s">
        <v>278</v>
      </c>
      <c r="G331" s="191"/>
      <c r="H331" s="194">
        <v>12.12</v>
      </c>
      <c r="I331" s="195"/>
      <c r="J331" s="191"/>
      <c r="K331" s="191"/>
      <c r="L331" s="196"/>
      <c r="M331" s="197"/>
      <c r="N331" s="198"/>
      <c r="O331" s="198"/>
      <c r="P331" s="198"/>
      <c r="Q331" s="198"/>
      <c r="R331" s="198"/>
      <c r="S331" s="198"/>
      <c r="T331" s="199"/>
      <c r="AT331" s="200" t="s">
        <v>139</v>
      </c>
      <c r="AU331" s="200" t="s">
        <v>88</v>
      </c>
      <c r="AV331" s="13" t="s">
        <v>88</v>
      </c>
      <c r="AW331" s="13" t="s">
        <v>38</v>
      </c>
      <c r="AX331" s="13" t="s">
        <v>78</v>
      </c>
      <c r="AY331" s="200" t="s">
        <v>126</v>
      </c>
    </row>
    <row r="332" spans="1:65" s="2" customFormat="1" ht="24.2" customHeight="1">
      <c r="A332" s="35"/>
      <c r="B332" s="36"/>
      <c r="C332" s="170" t="s">
        <v>349</v>
      </c>
      <c r="D332" s="170" t="s">
        <v>128</v>
      </c>
      <c r="E332" s="171" t="s">
        <v>350</v>
      </c>
      <c r="F332" s="172" t="s">
        <v>351</v>
      </c>
      <c r="G332" s="173" t="s">
        <v>131</v>
      </c>
      <c r="H332" s="174">
        <v>362.62200000000001</v>
      </c>
      <c r="I332" s="175"/>
      <c r="J332" s="176">
        <f>ROUND(I332*H332,2)</f>
        <v>0</v>
      </c>
      <c r="K332" s="172" t="s">
        <v>132</v>
      </c>
      <c r="L332" s="40"/>
      <c r="M332" s="177" t="s">
        <v>40</v>
      </c>
      <c r="N332" s="178" t="s">
        <v>49</v>
      </c>
      <c r="O332" s="65"/>
      <c r="P332" s="179">
        <f>O332*H332</f>
        <v>0</v>
      </c>
      <c r="Q332" s="179">
        <v>2.0140000000000002E-2</v>
      </c>
      <c r="R332" s="179">
        <f>Q332*H332</f>
        <v>7.3032070800000009</v>
      </c>
      <c r="S332" s="179">
        <v>0</v>
      </c>
      <c r="T332" s="18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81" t="s">
        <v>133</v>
      </c>
      <c r="AT332" s="181" t="s">
        <v>128</v>
      </c>
      <c r="AU332" s="181" t="s">
        <v>88</v>
      </c>
      <c r="AY332" s="18" t="s">
        <v>126</v>
      </c>
      <c r="BE332" s="182">
        <f>IF(N332="základní",J332,0)</f>
        <v>0</v>
      </c>
      <c r="BF332" s="182">
        <f>IF(N332="snížená",J332,0)</f>
        <v>0</v>
      </c>
      <c r="BG332" s="182">
        <f>IF(N332="zákl. přenesená",J332,0)</f>
        <v>0</v>
      </c>
      <c r="BH332" s="182">
        <f>IF(N332="sníž. přenesená",J332,0)</f>
        <v>0</v>
      </c>
      <c r="BI332" s="182">
        <f>IF(N332="nulová",J332,0)</f>
        <v>0</v>
      </c>
      <c r="BJ332" s="18" t="s">
        <v>86</v>
      </c>
      <c r="BK332" s="182">
        <f>ROUND(I332*H332,2)</f>
        <v>0</v>
      </c>
      <c r="BL332" s="18" t="s">
        <v>133</v>
      </c>
      <c r="BM332" s="181" t="s">
        <v>352</v>
      </c>
    </row>
    <row r="333" spans="1:65" s="2" customFormat="1" ht="19.5">
      <c r="A333" s="35"/>
      <c r="B333" s="36"/>
      <c r="C333" s="37"/>
      <c r="D333" s="183" t="s">
        <v>135</v>
      </c>
      <c r="E333" s="37"/>
      <c r="F333" s="184" t="s">
        <v>353</v>
      </c>
      <c r="G333" s="37"/>
      <c r="H333" s="37"/>
      <c r="I333" s="185"/>
      <c r="J333" s="37"/>
      <c r="K333" s="37"/>
      <c r="L333" s="40"/>
      <c r="M333" s="186"/>
      <c r="N333" s="187"/>
      <c r="O333" s="65"/>
      <c r="P333" s="65"/>
      <c r="Q333" s="65"/>
      <c r="R333" s="65"/>
      <c r="S333" s="65"/>
      <c r="T333" s="66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8" t="s">
        <v>135</v>
      </c>
      <c r="AU333" s="18" t="s">
        <v>88</v>
      </c>
    </row>
    <row r="334" spans="1:65" s="2" customFormat="1" ht="11.25">
      <c r="A334" s="35"/>
      <c r="B334" s="36"/>
      <c r="C334" s="37"/>
      <c r="D334" s="188" t="s">
        <v>137</v>
      </c>
      <c r="E334" s="37"/>
      <c r="F334" s="189" t="s">
        <v>354</v>
      </c>
      <c r="G334" s="37"/>
      <c r="H334" s="37"/>
      <c r="I334" s="185"/>
      <c r="J334" s="37"/>
      <c r="K334" s="37"/>
      <c r="L334" s="40"/>
      <c r="M334" s="186"/>
      <c r="N334" s="187"/>
      <c r="O334" s="65"/>
      <c r="P334" s="65"/>
      <c r="Q334" s="65"/>
      <c r="R334" s="65"/>
      <c r="S334" s="65"/>
      <c r="T334" s="66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137</v>
      </c>
      <c r="AU334" s="18" t="s">
        <v>88</v>
      </c>
    </row>
    <row r="335" spans="1:65" s="2" customFormat="1" ht="68.25">
      <c r="A335" s="35"/>
      <c r="B335" s="36"/>
      <c r="C335" s="37"/>
      <c r="D335" s="183" t="s">
        <v>340</v>
      </c>
      <c r="E335" s="37"/>
      <c r="F335" s="221" t="s">
        <v>348</v>
      </c>
      <c r="G335" s="37"/>
      <c r="H335" s="37"/>
      <c r="I335" s="185"/>
      <c r="J335" s="37"/>
      <c r="K335" s="37"/>
      <c r="L335" s="40"/>
      <c r="M335" s="186"/>
      <c r="N335" s="187"/>
      <c r="O335" s="65"/>
      <c r="P335" s="65"/>
      <c r="Q335" s="65"/>
      <c r="R335" s="65"/>
      <c r="S335" s="65"/>
      <c r="T335" s="66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8" t="s">
        <v>340</v>
      </c>
      <c r="AU335" s="18" t="s">
        <v>88</v>
      </c>
    </row>
    <row r="336" spans="1:65" s="14" customFormat="1" ht="11.25">
      <c r="B336" s="211"/>
      <c r="C336" s="212"/>
      <c r="D336" s="183" t="s">
        <v>139</v>
      </c>
      <c r="E336" s="213" t="s">
        <v>40</v>
      </c>
      <c r="F336" s="214" t="s">
        <v>291</v>
      </c>
      <c r="G336" s="212"/>
      <c r="H336" s="213" t="s">
        <v>40</v>
      </c>
      <c r="I336" s="215"/>
      <c r="J336" s="212"/>
      <c r="K336" s="212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139</v>
      </c>
      <c r="AU336" s="220" t="s">
        <v>88</v>
      </c>
      <c r="AV336" s="14" t="s">
        <v>86</v>
      </c>
      <c r="AW336" s="14" t="s">
        <v>38</v>
      </c>
      <c r="AX336" s="14" t="s">
        <v>78</v>
      </c>
      <c r="AY336" s="220" t="s">
        <v>126</v>
      </c>
    </row>
    <row r="337" spans="1:65" s="13" customFormat="1" ht="11.25">
      <c r="B337" s="190"/>
      <c r="C337" s="191"/>
      <c r="D337" s="183" t="s">
        <v>139</v>
      </c>
      <c r="E337" s="192" t="s">
        <v>40</v>
      </c>
      <c r="F337" s="193" t="s">
        <v>292</v>
      </c>
      <c r="G337" s="191"/>
      <c r="H337" s="194">
        <v>286.47000000000003</v>
      </c>
      <c r="I337" s="195"/>
      <c r="J337" s="191"/>
      <c r="K337" s="191"/>
      <c r="L337" s="196"/>
      <c r="M337" s="197"/>
      <c r="N337" s="198"/>
      <c r="O337" s="198"/>
      <c r="P337" s="198"/>
      <c r="Q337" s="198"/>
      <c r="R337" s="198"/>
      <c r="S337" s="198"/>
      <c r="T337" s="199"/>
      <c r="AT337" s="200" t="s">
        <v>139</v>
      </c>
      <c r="AU337" s="200" t="s">
        <v>88</v>
      </c>
      <c r="AV337" s="13" t="s">
        <v>88</v>
      </c>
      <c r="AW337" s="13" t="s">
        <v>38</v>
      </c>
      <c r="AX337" s="13" t="s">
        <v>78</v>
      </c>
      <c r="AY337" s="200" t="s">
        <v>126</v>
      </c>
    </row>
    <row r="338" spans="1:65" s="13" customFormat="1" ht="11.25">
      <c r="B338" s="190"/>
      <c r="C338" s="191"/>
      <c r="D338" s="183" t="s">
        <v>139</v>
      </c>
      <c r="E338" s="192" t="s">
        <v>40</v>
      </c>
      <c r="F338" s="193" t="s">
        <v>293</v>
      </c>
      <c r="G338" s="191"/>
      <c r="H338" s="194">
        <v>49.607999999999997</v>
      </c>
      <c r="I338" s="195"/>
      <c r="J338" s="191"/>
      <c r="K338" s="191"/>
      <c r="L338" s="196"/>
      <c r="M338" s="197"/>
      <c r="N338" s="198"/>
      <c r="O338" s="198"/>
      <c r="P338" s="198"/>
      <c r="Q338" s="198"/>
      <c r="R338" s="198"/>
      <c r="S338" s="198"/>
      <c r="T338" s="199"/>
      <c r="AT338" s="200" t="s">
        <v>139</v>
      </c>
      <c r="AU338" s="200" t="s">
        <v>88</v>
      </c>
      <c r="AV338" s="13" t="s">
        <v>88</v>
      </c>
      <c r="AW338" s="13" t="s">
        <v>38</v>
      </c>
      <c r="AX338" s="13" t="s">
        <v>78</v>
      </c>
      <c r="AY338" s="200" t="s">
        <v>126</v>
      </c>
    </row>
    <row r="339" spans="1:65" s="13" customFormat="1" ht="11.25">
      <c r="B339" s="190"/>
      <c r="C339" s="191"/>
      <c r="D339" s="183" t="s">
        <v>139</v>
      </c>
      <c r="E339" s="192" t="s">
        <v>40</v>
      </c>
      <c r="F339" s="193" t="s">
        <v>294</v>
      </c>
      <c r="G339" s="191"/>
      <c r="H339" s="194">
        <v>3.2120000000000002</v>
      </c>
      <c r="I339" s="195"/>
      <c r="J339" s="191"/>
      <c r="K339" s="191"/>
      <c r="L339" s="196"/>
      <c r="M339" s="197"/>
      <c r="N339" s="198"/>
      <c r="O339" s="198"/>
      <c r="P339" s="198"/>
      <c r="Q339" s="198"/>
      <c r="R339" s="198"/>
      <c r="S339" s="198"/>
      <c r="T339" s="199"/>
      <c r="AT339" s="200" t="s">
        <v>139</v>
      </c>
      <c r="AU339" s="200" t="s">
        <v>88</v>
      </c>
      <c r="AV339" s="13" t="s">
        <v>88</v>
      </c>
      <c r="AW339" s="13" t="s">
        <v>38</v>
      </c>
      <c r="AX339" s="13" t="s">
        <v>78</v>
      </c>
      <c r="AY339" s="200" t="s">
        <v>126</v>
      </c>
    </row>
    <row r="340" spans="1:65" s="13" customFormat="1" ht="11.25">
      <c r="B340" s="190"/>
      <c r="C340" s="191"/>
      <c r="D340" s="183" t="s">
        <v>139</v>
      </c>
      <c r="E340" s="192" t="s">
        <v>40</v>
      </c>
      <c r="F340" s="193" t="s">
        <v>295</v>
      </c>
      <c r="G340" s="191"/>
      <c r="H340" s="194">
        <v>9.0980000000000008</v>
      </c>
      <c r="I340" s="195"/>
      <c r="J340" s="191"/>
      <c r="K340" s="191"/>
      <c r="L340" s="196"/>
      <c r="M340" s="197"/>
      <c r="N340" s="198"/>
      <c r="O340" s="198"/>
      <c r="P340" s="198"/>
      <c r="Q340" s="198"/>
      <c r="R340" s="198"/>
      <c r="S340" s="198"/>
      <c r="T340" s="199"/>
      <c r="AT340" s="200" t="s">
        <v>139</v>
      </c>
      <c r="AU340" s="200" t="s">
        <v>88</v>
      </c>
      <c r="AV340" s="13" t="s">
        <v>88</v>
      </c>
      <c r="AW340" s="13" t="s">
        <v>38</v>
      </c>
      <c r="AX340" s="13" t="s">
        <v>78</v>
      </c>
      <c r="AY340" s="200" t="s">
        <v>126</v>
      </c>
    </row>
    <row r="341" spans="1:65" s="13" customFormat="1" ht="11.25">
      <c r="B341" s="190"/>
      <c r="C341" s="191"/>
      <c r="D341" s="183" t="s">
        <v>139</v>
      </c>
      <c r="E341" s="192" t="s">
        <v>40</v>
      </c>
      <c r="F341" s="193" t="s">
        <v>296</v>
      </c>
      <c r="G341" s="191"/>
      <c r="H341" s="194">
        <v>4.444</v>
      </c>
      <c r="I341" s="195"/>
      <c r="J341" s="191"/>
      <c r="K341" s="191"/>
      <c r="L341" s="196"/>
      <c r="M341" s="197"/>
      <c r="N341" s="198"/>
      <c r="O341" s="198"/>
      <c r="P341" s="198"/>
      <c r="Q341" s="198"/>
      <c r="R341" s="198"/>
      <c r="S341" s="198"/>
      <c r="T341" s="199"/>
      <c r="AT341" s="200" t="s">
        <v>139</v>
      </c>
      <c r="AU341" s="200" t="s">
        <v>88</v>
      </c>
      <c r="AV341" s="13" t="s">
        <v>88</v>
      </c>
      <c r="AW341" s="13" t="s">
        <v>38</v>
      </c>
      <c r="AX341" s="13" t="s">
        <v>78</v>
      </c>
      <c r="AY341" s="200" t="s">
        <v>126</v>
      </c>
    </row>
    <row r="342" spans="1:65" s="13" customFormat="1" ht="11.25">
      <c r="B342" s="190"/>
      <c r="C342" s="191"/>
      <c r="D342" s="183" t="s">
        <v>139</v>
      </c>
      <c r="E342" s="192" t="s">
        <v>40</v>
      </c>
      <c r="F342" s="193" t="s">
        <v>297</v>
      </c>
      <c r="G342" s="191"/>
      <c r="H342" s="194">
        <v>3.84</v>
      </c>
      <c r="I342" s="195"/>
      <c r="J342" s="191"/>
      <c r="K342" s="191"/>
      <c r="L342" s="196"/>
      <c r="M342" s="197"/>
      <c r="N342" s="198"/>
      <c r="O342" s="198"/>
      <c r="P342" s="198"/>
      <c r="Q342" s="198"/>
      <c r="R342" s="198"/>
      <c r="S342" s="198"/>
      <c r="T342" s="199"/>
      <c r="AT342" s="200" t="s">
        <v>139</v>
      </c>
      <c r="AU342" s="200" t="s">
        <v>88</v>
      </c>
      <c r="AV342" s="13" t="s">
        <v>88</v>
      </c>
      <c r="AW342" s="13" t="s">
        <v>38</v>
      </c>
      <c r="AX342" s="13" t="s">
        <v>78</v>
      </c>
      <c r="AY342" s="200" t="s">
        <v>126</v>
      </c>
    </row>
    <row r="343" spans="1:65" s="13" customFormat="1" ht="11.25">
      <c r="B343" s="190"/>
      <c r="C343" s="191"/>
      <c r="D343" s="183" t="s">
        <v>139</v>
      </c>
      <c r="E343" s="192" t="s">
        <v>40</v>
      </c>
      <c r="F343" s="193" t="s">
        <v>298</v>
      </c>
      <c r="G343" s="191"/>
      <c r="H343" s="194">
        <v>-2.04</v>
      </c>
      <c r="I343" s="195"/>
      <c r="J343" s="191"/>
      <c r="K343" s="191"/>
      <c r="L343" s="196"/>
      <c r="M343" s="197"/>
      <c r="N343" s="198"/>
      <c r="O343" s="198"/>
      <c r="P343" s="198"/>
      <c r="Q343" s="198"/>
      <c r="R343" s="198"/>
      <c r="S343" s="198"/>
      <c r="T343" s="199"/>
      <c r="AT343" s="200" t="s">
        <v>139</v>
      </c>
      <c r="AU343" s="200" t="s">
        <v>88</v>
      </c>
      <c r="AV343" s="13" t="s">
        <v>88</v>
      </c>
      <c r="AW343" s="13" t="s">
        <v>38</v>
      </c>
      <c r="AX343" s="13" t="s">
        <v>78</v>
      </c>
      <c r="AY343" s="200" t="s">
        <v>126</v>
      </c>
    </row>
    <row r="344" spans="1:65" s="13" customFormat="1" ht="11.25">
      <c r="B344" s="190"/>
      <c r="C344" s="191"/>
      <c r="D344" s="183" t="s">
        <v>139</v>
      </c>
      <c r="E344" s="192" t="s">
        <v>40</v>
      </c>
      <c r="F344" s="193" t="s">
        <v>140</v>
      </c>
      <c r="G344" s="191"/>
      <c r="H344" s="194">
        <v>7.99</v>
      </c>
      <c r="I344" s="195"/>
      <c r="J344" s="191"/>
      <c r="K344" s="191"/>
      <c r="L344" s="196"/>
      <c r="M344" s="197"/>
      <c r="N344" s="198"/>
      <c r="O344" s="198"/>
      <c r="P344" s="198"/>
      <c r="Q344" s="198"/>
      <c r="R344" s="198"/>
      <c r="S344" s="198"/>
      <c r="T344" s="199"/>
      <c r="AT344" s="200" t="s">
        <v>139</v>
      </c>
      <c r="AU344" s="200" t="s">
        <v>88</v>
      </c>
      <c r="AV344" s="13" t="s">
        <v>88</v>
      </c>
      <c r="AW344" s="13" t="s">
        <v>38</v>
      </c>
      <c r="AX344" s="13" t="s">
        <v>78</v>
      </c>
      <c r="AY344" s="200" t="s">
        <v>126</v>
      </c>
    </row>
    <row r="345" spans="1:65" s="2" customFormat="1" ht="24.2" customHeight="1">
      <c r="A345" s="35"/>
      <c r="B345" s="36"/>
      <c r="C345" s="170" t="s">
        <v>355</v>
      </c>
      <c r="D345" s="170" t="s">
        <v>128</v>
      </c>
      <c r="E345" s="171" t="s">
        <v>356</v>
      </c>
      <c r="F345" s="172" t="s">
        <v>357</v>
      </c>
      <c r="G345" s="173" t="s">
        <v>131</v>
      </c>
      <c r="H345" s="174">
        <v>38.975999999999999</v>
      </c>
      <c r="I345" s="175"/>
      <c r="J345" s="176">
        <f>ROUND(I345*H345,2)</f>
        <v>0</v>
      </c>
      <c r="K345" s="172" t="s">
        <v>132</v>
      </c>
      <c r="L345" s="40"/>
      <c r="M345" s="177" t="s">
        <v>40</v>
      </c>
      <c r="N345" s="178" t="s">
        <v>49</v>
      </c>
      <c r="O345" s="65"/>
      <c r="P345" s="179">
        <f>O345*H345</f>
        <v>0</v>
      </c>
      <c r="Q345" s="179">
        <v>1.5299999999999999E-3</v>
      </c>
      <c r="R345" s="179">
        <f>Q345*H345</f>
        <v>5.9633279999999997E-2</v>
      </c>
      <c r="S345" s="179">
        <v>0</v>
      </c>
      <c r="T345" s="180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1" t="s">
        <v>133</v>
      </c>
      <c r="AT345" s="181" t="s">
        <v>128</v>
      </c>
      <c r="AU345" s="181" t="s">
        <v>88</v>
      </c>
      <c r="AY345" s="18" t="s">
        <v>126</v>
      </c>
      <c r="BE345" s="182">
        <f>IF(N345="základní",J345,0)</f>
        <v>0</v>
      </c>
      <c r="BF345" s="182">
        <f>IF(N345="snížená",J345,0)</f>
        <v>0</v>
      </c>
      <c r="BG345" s="182">
        <f>IF(N345="zákl. přenesená",J345,0)</f>
        <v>0</v>
      </c>
      <c r="BH345" s="182">
        <f>IF(N345="sníž. přenesená",J345,0)</f>
        <v>0</v>
      </c>
      <c r="BI345" s="182">
        <f>IF(N345="nulová",J345,0)</f>
        <v>0</v>
      </c>
      <c r="BJ345" s="18" t="s">
        <v>86</v>
      </c>
      <c r="BK345" s="182">
        <f>ROUND(I345*H345,2)</f>
        <v>0</v>
      </c>
      <c r="BL345" s="18" t="s">
        <v>133</v>
      </c>
      <c r="BM345" s="181" t="s">
        <v>358</v>
      </c>
    </row>
    <row r="346" spans="1:65" s="2" customFormat="1" ht="19.5">
      <c r="A346" s="35"/>
      <c r="B346" s="36"/>
      <c r="C346" s="37"/>
      <c r="D346" s="183" t="s">
        <v>135</v>
      </c>
      <c r="E346" s="37"/>
      <c r="F346" s="184" t="s">
        <v>359</v>
      </c>
      <c r="G346" s="37"/>
      <c r="H346" s="37"/>
      <c r="I346" s="185"/>
      <c r="J346" s="37"/>
      <c r="K346" s="37"/>
      <c r="L346" s="40"/>
      <c r="M346" s="186"/>
      <c r="N346" s="187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135</v>
      </c>
      <c r="AU346" s="18" t="s">
        <v>88</v>
      </c>
    </row>
    <row r="347" spans="1:65" s="2" customFormat="1" ht="11.25">
      <c r="A347" s="35"/>
      <c r="B347" s="36"/>
      <c r="C347" s="37"/>
      <c r="D347" s="188" t="s">
        <v>137</v>
      </c>
      <c r="E347" s="37"/>
      <c r="F347" s="189" t="s">
        <v>360</v>
      </c>
      <c r="G347" s="37"/>
      <c r="H347" s="37"/>
      <c r="I347" s="185"/>
      <c r="J347" s="37"/>
      <c r="K347" s="37"/>
      <c r="L347" s="40"/>
      <c r="M347" s="186"/>
      <c r="N347" s="187"/>
      <c r="O347" s="65"/>
      <c r="P347" s="65"/>
      <c r="Q347" s="65"/>
      <c r="R347" s="65"/>
      <c r="S347" s="65"/>
      <c r="T347" s="66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8" t="s">
        <v>137</v>
      </c>
      <c r="AU347" s="18" t="s">
        <v>88</v>
      </c>
    </row>
    <row r="348" spans="1:65" s="2" customFormat="1" ht="39">
      <c r="A348" s="35"/>
      <c r="B348" s="36"/>
      <c r="C348" s="37"/>
      <c r="D348" s="183" t="s">
        <v>340</v>
      </c>
      <c r="E348" s="37"/>
      <c r="F348" s="221" t="s">
        <v>361</v>
      </c>
      <c r="G348" s="37"/>
      <c r="H348" s="37"/>
      <c r="I348" s="185"/>
      <c r="J348" s="37"/>
      <c r="K348" s="37"/>
      <c r="L348" s="40"/>
      <c r="M348" s="186"/>
      <c r="N348" s="187"/>
      <c r="O348" s="65"/>
      <c r="P348" s="65"/>
      <c r="Q348" s="65"/>
      <c r="R348" s="65"/>
      <c r="S348" s="65"/>
      <c r="T348" s="66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8" t="s">
        <v>340</v>
      </c>
      <c r="AU348" s="18" t="s">
        <v>88</v>
      </c>
    </row>
    <row r="349" spans="1:65" s="14" customFormat="1" ht="11.25">
      <c r="B349" s="211"/>
      <c r="C349" s="212"/>
      <c r="D349" s="183" t="s">
        <v>139</v>
      </c>
      <c r="E349" s="213" t="s">
        <v>40</v>
      </c>
      <c r="F349" s="214" t="s">
        <v>270</v>
      </c>
      <c r="G349" s="212"/>
      <c r="H349" s="213" t="s">
        <v>40</v>
      </c>
      <c r="I349" s="215"/>
      <c r="J349" s="212"/>
      <c r="K349" s="212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139</v>
      </c>
      <c r="AU349" s="220" t="s">
        <v>88</v>
      </c>
      <c r="AV349" s="14" t="s">
        <v>86</v>
      </c>
      <c r="AW349" s="14" t="s">
        <v>38</v>
      </c>
      <c r="AX349" s="14" t="s">
        <v>78</v>
      </c>
      <c r="AY349" s="220" t="s">
        <v>126</v>
      </c>
    </row>
    <row r="350" spans="1:65" s="13" customFormat="1" ht="22.5">
      <c r="B350" s="190"/>
      <c r="C350" s="191"/>
      <c r="D350" s="183" t="s">
        <v>139</v>
      </c>
      <c r="E350" s="192" t="s">
        <v>40</v>
      </c>
      <c r="F350" s="193" t="s">
        <v>271</v>
      </c>
      <c r="G350" s="191"/>
      <c r="H350" s="194">
        <v>12.885</v>
      </c>
      <c r="I350" s="195"/>
      <c r="J350" s="191"/>
      <c r="K350" s="191"/>
      <c r="L350" s="196"/>
      <c r="M350" s="197"/>
      <c r="N350" s="198"/>
      <c r="O350" s="198"/>
      <c r="P350" s="198"/>
      <c r="Q350" s="198"/>
      <c r="R350" s="198"/>
      <c r="S350" s="198"/>
      <c r="T350" s="199"/>
      <c r="AT350" s="200" t="s">
        <v>139</v>
      </c>
      <c r="AU350" s="200" t="s">
        <v>88</v>
      </c>
      <c r="AV350" s="13" t="s">
        <v>88</v>
      </c>
      <c r="AW350" s="13" t="s">
        <v>38</v>
      </c>
      <c r="AX350" s="13" t="s">
        <v>78</v>
      </c>
      <c r="AY350" s="200" t="s">
        <v>126</v>
      </c>
    </row>
    <row r="351" spans="1:65" s="13" customFormat="1" ht="22.5">
      <c r="B351" s="190"/>
      <c r="C351" s="191"/>
      <c r="D351" s="183" t="s">
        <v>139</v>
      </c>
      <c r="E351" s="192" t="s">
        <v>40</v>
      </c>
      <c r="F351" s="193" t="s">
        <v>272</v>
      </c>
      <c r="G351" s="191"/>
      <c r="H351" s="194">
        <v>4.3570000000000002</v>
      </c>
      <c r="I351" s="195"/>
      <c r="J351" s="191"/>
      <c r="K351" s="191"/>
      <c r="L351" s="196"/>
      <c r="M351" s="197"/>
      <c r="N351" s="198"/>
      <c r="O351" s="198"/>
      <c r="P351" s="198"/>
      <c r="Q351" s="198"/>
      <c r="R351" s="198"/>
      <c r="S351" s="198"/>
      <c r="T351" s="199"/>
      <c r="AT351" s="200" t="s">
        <v>139</v>
      </c>
      <c r="AU351" s="200" t="s">
        <v>88</v>
      </c>
      <c r="AV351" s="13" t="s">
        <v>88</v>
      </c>
      <c r="AW351" s="13" t="s">
        <v>38</v>
      </c>
      <c r="AX351" s="13" t="s">
        <v>78</v>
      </c>
      <c r="AY351" s="200" t="s">
        <v>126</v>
      </c>
    </row>
    <row r="352" spans="1:65" s="13" customFormat="1" ht="11.25">
      <c r="B352" s="190"/>
      <c r="C352" s="191"/>
      <c r="D352" s="183" t="s">
        <v>139</v>
      </c>
      <c r="E352" s="192" t="s">
        <v>40</v>
      </c>
      <c r="F352" s="193" t="s">
        <v>273</v>
      </c>
      <c r="G352" s="191"/>
      <c r="H352" s="194">
        <v>19.244</v>
      </c>
      <c r="I352" s="195"/>
      <c r="J352" s="191"/>
      <c r="K352" s="191"/>
      <c r="L352" s="196"/>
      <c r="M352" s="197"/>
      <c r="N352" s="198"/>
      <c r="O352" s="198"/>
      <c r="P352" s="198"/>
      <c r="Q352" s="198"/>
      <c r="R352" s="198"/>
      <c r="S352" s="198"/>
      <c r="T352" s="199"/>
      <c r="AT352" s="200" t="s">
        <v>139</v>
      </c>
      <c r="AU352" s="200" t="s">
        <v>88</v>
      </c>
      <c r="AV352" s="13" t="s">
        <v>88</v>
      </c>
      <c r="AW352" s="13" t="s">
        <v>38</v>
      </c>
      <c r="AX352" s="13" t="s">
        <v>78</v>
      </c>
      <c r="AY352" s="200" t="s">
        <v>126</v>
      </c>
    </row>
    <row r="353" spans="1:65" s="13" customFormat="1" ht="11.25">
      <c r="B353" s="190"/>
      <c r="C353" s="191"/>
      <c r="D353" s="183" t="s">
        <v>139</v>
      </c>
      <c r="E353" s="192" t="s">
        <v>40</v>
      </c>
      <c r="F353" s="193" t="s">
        <v>274</v>
      </c>
      <c r="G353" s="191"/>
      <c r="H353" s="194">
        <v>7.03</v>
      </c>
      <c r="I353" s="195"/>
      <c r="J353" s="191"/>
      <c r="K353" s="191"/>
      <c r="L353" s="196"/>
      <c r="M353" s="197"/>
      <c r="N353" s="198"/>
      <c r="O353" s="198"/>
      <c r="P353" s="198"/>
      <c r="Q353" s="198"/>
      <c r="R353" s="198"/>
      <c r="S353" s="198"/>
      <c r="T353" s="199"/>
      <c r="AT353" s="200" t="s">
        <v>139</v>
      </c>
      <c r="AU353" s="200" t="s">
        <v>88</v>
      </c>
      <c r="AV353" s="13" t="s">
        <v>88</v>
      </c>
      <c r="AW353" s="13" t="s">
        <v>38</v>
      </c>
      <c r="AX353" s="13" t="s">
        <v>78</v>
      </c>
      <c r="AY353" s="200" t="s">
        <v>126</v>
      </c>
    </row>
    <row r="354" spans="1:65" s="13" customFormat="1" ht="22.5">
      <c r="B354" s="190"/>
      <c r="C354" s="191"/>
      <c r="D354" s="183" t="s">
        <v>139</v>
      </c>
      <c r="E354" s="192" t="s">
        <v>40</v>
      </c>
      <c r="F354" s="193" t="s">
        <v>275</v>
      </c>
      <c r="G354" s="191"/>
      <c r="H354" s="194">
        <v>280.06400000000002</v>
      </c>
      <c r="I354" s="195"/>
      <c r="J354" s="191"/>
      <c r="K354" s="191"/>
      <c r="L354" s="196"/>
      <c r="M354" s="197"/>
      <c r="N354" s="198"/>
      <c r="O354" s="198"/>
      <c r="P354" s="198"/>
      <c r="Q354" s="198"/>
      <c r="R354" s="198"/>
      <c r="S354" s="198"/>
      <c r="T354" s="199"/>
      <c r="AT354" s="200" t="s">
        <v>139</v>
      </c>
      <c r="AU354" s="200" t="s">
        <v>88</v>
      </c>
      <c r="AV354" s="13" t="s">
        <v>88</v>
      </c>
      <c r="AW354" s="13" t="s">
        <v>38</v>
      </c>
      <c r="AX354" s="13" t="s">
        <v>78</v>
      </c>
      <c r="AY354" s="200" t="s">
        <v>126</v>
      </c>
    </row>
    <row r="355" spans="1:65" s="13" customFormat="1" ht="11.25">
      <c r="B355" s="190"/>
      <c r="C355" s="191"/>
      <c r="D355" s="183" t="s">
        <v>139</v>
      </c>
      <c r="E355" s="192" t="s">
        <v>40</v>
      </c>
      <c r="F355" s="193" t="s">
        <v>276</v>
      </c>
      <c r="G355" s="191"/>
      <c r="H355" s="194">
        <v>30.927</v>
      </c>
      <c r="I355" s="195"/>
      <c r="J355" s="191"/>
      <c r="K355" s="191"/>
      <c r="L355" s="196"/>
      <c r="M355" s="197"/>
      <c r="N355" s="198"/>
      <c r="O355" s="198"/>
      <c r="P355" s="198"/>
      <c r="Q355" s="198"/>
      <c r="R355" s="198"/>
      <c r="S355" s="198"/>
      <c r="T355" s="199"/>
      <c r="AT355" s="200" t="s">
        <v>139</v>
      </c>
      <c r="AU355" s="200" t="s">
        <v>88</v>
      </c>
      <c r="AV355" s="13" t="s">
        <v>88</v>
      </c>
      <c r="AW355" s="13" t="s">
        <v>38</v>
      </c>
      <c r="AX355" s="13" t="s">
        <v>78</v>
      </c>
      <c r="AY355" s="200" t="s">
        <v>126</v>
      </c>
    </row>
    <row r="356" spans="1:65" s="13" customFormat="1" ht="11.25">
      <c r="B356" s="190"/>
      <c r="C356" s="191"/>
      <c r="D356" s="183" t="s">
        <v>139</v>
      </c>
      <c r="E356" s="192" t="s">
        <v>40</v>
      </c>
      <c r="F356" s="193" t="s">
        <v>277</v>
      </c>
      <c r="G356" s="191"/>
      <c r="H356" s="194">
        <v>23.128</v>
      </c>
      <c r="I356" s="195"/>
      <c r="J356" s="191"/>
      <c r="K356" s="191"/>
      <c r="L356" s="196"/>
      <c r="M356" s="197"/>
      <c r="N356" s="198"/>
      <c r="O356" s="198"/>
      <c r="P356" s="198"/>
      <c r="Q356" s="198"/>
      <c r="R356" s="198"/>
      <c r="S356" s="198"/>
      <c r="T356" s="199"/>
      <c r="AT356" s="200" t="s">
        <v>139</v>
      </c>
      <c r="AU356" s="200" t="s">
        <v>88</v>
      </c>
      <c r="AV356" s="13" t="s">
        <v>88</v>
      </c>
      <c r="AW356" s="13" t="s">
        <v>38</v>
      </c>
      <c r="AX356" s="13" t="s">
        <v>78</v>
      </c>
      <c r="AY356" s="200" t="s">
        <v>126</v>
      </c>
    </row>
    <row r="357" spans="1:65" s="13" customFormat="1" ht="11.25">
      <c r="B357" s="190"/>
      <c r="C357" s="191"/>
      <c r="D357" s="183" t="s">
        <v>139</v>
      </c>
      <c r="E357" s="192" t="s">
        <v>40</v>
      </c>
      <c r="F357" s="193" t="s">
        <v>278</v>
      </c>
      <c r="G357" s="191"/>
      <c r="H357" s="194">
        <v>12.12</v>
      </c>
      <c r="I357" s="195"/>
      <c r="J357" s="191"/>
      <c r="K357" s="191"/>
      <c r="L357" s="196"/>
      <c r="M357" s="197"/>
      <c r="N357" s="198"/>
      <c r="O357" s="198"/>
      <c r="P357" s="198"/>
      <c r="Q357" s="198"/>
      <c r="R357" s="198"/>
      <c r="S357" s="198"/>
      <c r="T357" s="199"/>
      <c r="AT357" s="200" t="s">
        <v>139</v>
      </c>
      <c r="AU357" s="200" t="s">
        <v>88</v>
      </c>
      <c r="AV357" s="13" t="s">
        <v>88</v>
      </c>
      <c r="AW357" s="13" t="s">
        <v>38</v>
      </c>
      <c r="AX357" s="13" t="s">
        <v>78</v>
      </c>
      <c r="AY357" s="200" t="s">
        <v>126</v>
      </c>
    </row>
    <row r="358" spans="1:65" s="13" customFormat="1" ht="11.25">
      <c r="B358" s="190"/>
      <c r="C358" s="191"/>
      <c r="D358" s="183" t="s">
        <v>139</v>
      </c>
      <c r="E358" s="191"/>
      <c r="F358" s="193" t="s">
        <v>279</v>
      </c>
      <c r="G358" s="191"/>
      <c r="H358" s="194">
        <v>38.975999999999999</v>
      </c>
      <c r="I358" s="195"/>
      <c r="J358" s="191"/>
      <c r="K358" s="191"/>
      <c r="L358" s="196"/>
      <c r="M358" s="197"/>
      <c r="N358" s="198"/>
      <c r="O358" s="198"/>
      <c r="P358" s="198"/>
      <c r="Q358" s="198"/>
      <c r="R358" s="198"/>
      <c r="S358" s="198"/>
      <c r="T358" s="199"/>
      <c r="AT358" s="200" t="s">
        <v>139</v>
      </c>
      <c r="AU358" s="200" t="s">
        <v>88</v>
      </c>
      <c r="AV358" s="13" t="s">
        <v>88</v>
      </c>
      <c r="AW358" s="13" t="s">
        <v>4</v>
      </c>
      <c r="AX358" s="13" t="s">
        <v>86</v>
      </c>
      <c r="AY358" s="200" t="s">
        <v>126</v>
      </c>
    </row>
    <row r="359" spans="1:65" s="2" customFormat="1" ht="24.2" customHeight="1">
      <c r="A359" s="35"/>
      <c r="B359" s="36"/>
      <c r="C359" s="170" t="s">
        <v>362</v>
      </c>
      <c r="D359" s="170" t="s">
        <v>128</v>
      </c>
      <c r="E359" s="171" t="s">
        <v>363</v>
      </c>
      <c r="F359" s="172" t="s">
        <v>364</v>
      </c>
      <c r="G359" s="173" t="s">
        <v>131</v>
      </c>
      <c r="H359" s="174">
        <v>35.463000000000001</v>
      </c>
      <c r="I359" s="175"/>
      <c r="J359" s="176">
        <f>ROUND(I359*H359,2)</f>
        <v>0</v>
      </c>
      <c r="K359" s="172" t="s">
        <v>132</v>
      </c>
      <c r="L359" s="40"/>
      <c r="M359" s="177" t="s">
        <v>40</v>
      </c>
      <c r="N359" s="178" t="s">
        <v>49</v>
      </c>
      <c r="O359" s="65"/>
      <c r="P359" s="179">
        <f>O359*H359</f>
        <v>0</v>
      </c>
      <c r="Q359" s="179">
        <v>1.34E-3</v>
      </c>
      <c r="R359" s="179">
        <f>Q359*H359</f>
        <v>4.7520420000000001E-2</v>
      </c>
      <c r="S359" s="179">
        <v>0</v>
      </c>
      <c r="T359" s="180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1" t="s">
        <v>133</v>
      </c>
      <c r="AT359" s="181" t="s">
        <v>128</v>
      </c>
      <c r="AU359" s="181" t="s">
        <v>88</v>
      </c>
      <c r="AY359" s="18" t="s">
        <v>126</v>
      </c>
      <c r="BE359" s="182">
        <f>IF(N359="základní",J359,0)</f>
        <v>0</v>
      </c>
      <c r="BF359" s="182">
        <f>IF(N359="snížená",J359,0)</f>
        <v>0</v>
      </c>
      <c r="BG359" s="182">
        <f>IF(N359="zákl. přenesená",J359,0)</f>
        <v>0</v>
      </c>
      <c r="BH359" s="182">
        <f>IF(N359="sníž. přenesená",J359,0)</f>
        <v>0</v>
      </c>
      <c r="BI359" s="182">
        <f>IF(N359="nulová",J359,0)</f>
        <v>0</v>
      </c>
      <c r="BJ359" s="18" t="s">
        <v>86</v>
      </c>
      <c r="BK359" s="182">
        <f>ROUND(I359*H359,2)</f>
        <v>0</v>
      </c>
      <c r="BL359" s="18" t="s">
        <v>133</v>
      </c>
      <c r="BM359" s="181" t="s">
        <v>365</v>
      </c>
    </row>
    <row r="360" spans="1:65" s="2" customFormat="1" ht="19.5">
      <c r="A360" s="35"/>
      <c r="B360" s="36"/>
      <c r="C360" s="37"/>
      <c r="D360" s="183" t="s">
        <v>135</v>
      </c>
      <c r="E360" s="37"/>
      <c r="F360" s="184" t="s">
        <v>366</v>
      </c>
      <c r="G360" s="37"/>
      <c r="H360" s="37"/>
      <c r="I360" s="185"/>
      <c r="J360" s="37"/>
      <c r="K360" s="37"/>
      <c r="L360" s="40"/>
      <c r="M360" s="186"/>
      <c r="N360" s="187"/>
      <c r="O360" s="65"/>
      <c r="P360" s="65"/>
      <c r="Q360" s="65"/>
      <c r="R360" s="65"/>
      <c r="S360" s="65"/>
      <c r="T360" s="66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135</v>
      </c>
      <c r="AU360" s="18" t="s">
        <v>88</v>
      </c>
    </row>
    <row r="361" spans="1:65" s="2" customFormat="1" ht="11.25">
      <c r="A361" s="35"/>
      <c r="B361" s="36"/>
      <c r="C361" s="37"/>
      <c r="D361" s="188" t="s">
        <v>137</v>
      </c>
      <c r="E361" s="37"/>
      <c r="F361" s="189" t="s">
        <v>367</v>
      </c>
      <c r="G361" s="37"/>
      <c r="H361" s="37"/>
      <c r="I361" s="185"/>
      <c r="J361" s="37"/>
      <c r="K361" s="37"/>
      <c r="L361" s="40"/>
      <c r="M361" s="186"/>
      <c r="N361" s="187"/>
      <c r="O361" s="65"/>
      <c r="P361" s="65"/>
      <c r="Q361" s="65"/>
      <c r="R361" s="65"/>
      <c r="S361" s="65"/>
      <c r="T361" s="66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137</v>
      </c>
      <c r="AU361" s="18" t="s">
        <v>88</v>
      </c>
    </row>
    <row r="362" spans="1:65" s="14" customFormat="1" ht="11.25">
      <c r="B362" s="211"/>
      <c r="C362" s="212"/>
      <c r="D362" s="183" t="s">
        <v>139</v>
      </c>
      <c r="E362" s="213" t="s">
        <v>40</v>
      </c>
      <c r="F362" s="214" t="s">
        <v>291</v>
      </c>
      <c r="G362" s="212"/>
      <c r="H362" s="213" t="s">
        <v>40</v>
      </c>
      <c r="I362" s="215"/>
      <c r="J362" s="212"/>
      <c r="K362" s="212"/>
      <c r="L362" s="216"/>
      <c r="M362" s="217"/>
      <c r="N362" s="218"/>
      <c r="O362" s="218"/>
      <c r="P362" s="218"/>
      <c r="Q362" s="218"/>
      <c r="R362" s="218"/>
      <c r="S362" s="218"/>
      <c r="T362" s="219"/>
      <c r="AT362" s="220" t="s">
        <v>139</v>
      </c>
      <c r="AU362" s="220" t="s">
        <v>88</v>
      </c>
      <c r="AV362" s="14" t="s">
        <v>86</v>
      </c>
      <c r="AW362" s="14" t="s">
        <v>38</v>
      </c>
      <c r="AX362" s="14" t="s">
        <v>78</v>
      </c>
      <c r="AY362" s="220" t="s">
        <v>126</v>
      </c>
    </row>
    <row r="363" spans="1:65" s="13" customFormat="1" ht="11.25">
      <c r="B363" s="190"/>
      <c r="C363" s="191"/>
      <c r="D363" s="183" t="s">
        <v>139</v>
      </c>
      <c r="E363" s="192" t="s">
        <v>40</v>
      </c>
      <c r="F363" s="193" t="s">
        <v>292</v>
      </c>
      <c r="G363" s="191"/>
      <c r="H363" s="194">
        <v>286.47000000000003</v>
      </c>
      <c r="I363" s="195"/>
      <c r="J363" s="191"/>
      <c r="K363" s="191"/>
      <c r="L363" s="196"/>
      <c r="M363" s="197"/>
      <c r="N363" s="198"/>
      <c r="O363" s="198"/>
      <c r="P363" s="198"/>
      <c r="Q363" s="198"/>
      <c r="R363" s="198"/>
      <c r="S363" s="198"/>
      <c r="T363" s="199"/>
      <c r="AT363" s="200" t="s">
        <v>139</v>
      </c>
      <c r="AU363" s="200" t="s">
        <v>88</v>
      </c>
      <c r="AV363" s="13" t="s">
        <v>88</v>
      </c>
      <c r="AW363" s="13" t="s">
        <v>38</v>
      </c>
      <c r="AX363" s="13" t="s">
        <v>78</v>
      </c>
      <c r="AY363" s="200" t="s">
        <v>126</v>
      </c>
    </row>
    <row r="364" spans="1:65" s="13" customFormat="1" ht="11.25">
      <c r="B364" s="190"/>
      <c r="C364" s="191"/>
      <c r="D364" s="183" t="s">
        <v>139</v>
      </c>
      <c r="E364" s="192" t="s">
        <v>40</v>
      </c>
      <c r="F364" s="193" t="s">
        <v>293</v>
      </c>
      <c r="G364" s="191"/>
      <c r="H364" s="194">
        <v>49.607999999999997</v>
      </c>
      <c r="I364" s="195"/>
      <c r="J364" s="191"/>
      <c r="K364" s="191"/>
      <c r="L364" s="196"/>
      <c r="M364" s="197"/>
      <c r="N364" s="198"/>
      <c r="O364" s="198"/>
      <c r="P364" s="198"/>
      <c r="Q364" s="198"/>
      <c r="R364" s="198"/>
      <c r="S364" s="198"/>
      <c r="T364" s="199"/>
      <c r="AT364" s="200" t="s">
        <v>139</v>
      </c>
      <c r="AU364" s="200" t="s">
        <v>88</v>
      </c>
      <c r="AV364" s="13" t="s">
        <v>88</v>
      </c>
      <c r="AW364" s="13" t="s">
        <v>38</v>
      </c>
      <c r="AX364" s="13" t="s">
        <v>78</v>
      </c>
      <c r="AY364" s="200" t="s">
        <v>126</v>
      </c>
    </row>
    <row r="365" spans="1:65" s="13" customFormat="1" ht="11.25">
      <c r="B365" s="190"/>
      <c r="C365" s="191"/>
      <c r="D365" s="183" t="s">
        <v>139</v>
      </c>
      <c r="E365" s="192" t="s">
        <v>40</v>
      </c>
      <c r="F365" s="193" t="s">
        <v>294</v>
      </c>
      <c r="G365" s="191"/>
      <c r="H365" s="194">
        <v>3.2120000000000002</v>
      </c>
      <c r="I365" s="195"/>
      <c r="J365" s="191"/>
      <c r="K365" s="191"/>
      <c r="L365" s="196"/>
      <c r="M365" s="197"/>
      <c r="N365" s="198"/>
      <c r="O365" s="198"/>
      <c r="P365" s="198"/>
      <c r="Q365" s="198"/>
      <c r="R365" s="198"/>
      <c r="S365" s="198"/>
      <c r="T365" s="199"/>
      <c r="AT365" s="200" t="s">
        <v>139</v>
      </c>
      <c r="AU365" s="200" t="s">
        <v>88</v>
      </c>
      <c r="AV365" s="13" t="s">
        <v>88</v>
      </c>
      <c r="AW365" s="13" t="s">
        <v>38</v>
      </c>
      <c r="AX365" s="13" t="s">
        <v>78</v>
      </c>
      <c r="AY365" s="200" t="s">
        <v>126</v>
      </c>
    </row>
    <row r="366" spans="1:65" s="13" customFormat="1" ht="11.25">
      <c r="B366" s="190"/>
      <c r="C366" s="191"/>
      <c r="D366" s="183" t="s">
        <v>139</v>
      </c>
      <c r="E366" s="192" t="s">
        <v>40</v>
      </c>
      <c r="F366" s="193" t="s">
        <v>295</v>
      </c>
      <c r="G366" s="191"/>
      <c r="H366" s="194">
        <v>9.0980000000000008</v>
      </c>
      <c r="I366" s="195"/>
      <c r="J366" s="191"/>
      <c r="K366" s="191"/>
      <c r="L366" s="196"/>
      <c r="M366" s="197"/>
      <c r="N366" s="198"/>
      <c r="O366" s="198"/>
      <c r="P366" s="198"/>
      <c r="Q366" s="198"/>
      <c r="R366" s="198"/>
      <c r="S366" s="198"/>
      <c r="T366" s="199"/>
      <c r="AT366" s="200" t="s">
        <v>139</v>
      </c>
      <c r="AU366" s="200" t="s">
        <v>88</v>
      </c>
      <c r="AV366" s="13" t="s">
        <v>88</v>
      </c>
      <c r="AW366" s="13" t="s">
        <v>38</v>
      </c>
      <c r="AX366" s="13" t="s">
        <v>78</v>
      </c>
      <c r="AY366" s="200" t="s">
        <v>126</v>
      </c>
    </row>
    <row r="367" spans="1:65" s="13" customFormat="1" ht="11.25">
      <c r="B367" s="190"/>
      <c r="C367" s="191"/>
      <c r="D367" s="183" t="s">
        <v>139</v>
      </c>
      <c r="E367" s="192" t="s">
        <v>40</v>
      </c>
      <c r="F367" s="193" t="s">
        <v>296</v>
      </c>
      <c r="G367" s="191"/>
      <c r="H367" s="194">
        <v>4.444</v>
      </c>
      <c r="I367" s="195"/>
      <c r="J367" s="191"/>
      <c r="K367" s="191"/>
      <c r="L367" s="196"/>
      <c r="M367" s="197"/>
      <c r="N367" s="198"/>
      <c r="O367" s="198"/>
      <c r="P367" s="198"/>
      <c r="Q367" s="198"/>
      <c r="R367" s="198"/>
      <c r="S367" s="198"/>
      <c r="T367" s="199"/>
      <c r="AT367" s="200" t="s">
        <v>139</v>
      </c>
      <c r="AU367" s="200" t="s">
        <v>88</v>
      </c>
      <c r="AV367" s="13" t="s">
        <v>88</v>
      </c>
      <c r="AW367" s="13" t="s">
        <v>38</v>
      </c>
      <c r="AX367" s="13" t="s">
        <v>78</v>
      </c>
      <c r="AY367" s="200" t="s">
        <v>126</v>
      </c>
    </row>
    <row r="368" spans="1:65" s="13" customFormat="1" ht="11.25">
      <c r="B368" s="190"/>
      <c r="C368" s="191"/>
      <c r="D368" s="183" t="s">
        <v>139</v>
      </c>
      <c r="E368" s="192" t="s">
        <v>40</v>
      </c>
      <c r="F368" s="193" t="s">
        <v>297</v>
      </c>
      <c r="G368" s="191"/>
      <c r="H368" s="194">
        <v>3.84</v>
      </c>
      <c r="I368" s="195"/>
      <c r="J368" s="191"/>
      <c r="K368" s="191"/>
      <c r="L368" s="196"/>
      <c r="M368" s="197"/>
      <c r="N368" s="198"/>
      <c r="O368" s="198"/>
      <c r="P368" s="198"/>
      <c r="Q368" s="198"/>
      <c r="R368" s="198"/>
      <c r="S368" s="198"/>
      <c r="T368" s="199"/>
      <c r="AT368" s="200" t="s">
        <v>139</v>
      </c>
      <c r="AU368" s="200" t="s">
        <v>88</v>
      </c>
      <c r="AV368" s="13" t="s">
        <v>88</v>
      </c>
      <c r="AW368" s="13" t="s">
        <v>38</v>
      </c>
      <c r="AX368" s="13" t="s">
        <v>78</v>
      </c>
      <c r="AY368" s="200" t="s">
        <v>126</v>
      </c>
    </row>
    <row r="369" spans="1:65" s="13" customFormat="1" ht="11.25">
      <c r="B369" s="190"/>
      <c r="C369" s="191"/>
      <c r="D369" s="183" t="s">
        <v>139</v>
      </c>
      <c r="E369" s="192" t="s">
        <v>40</v>
      </c>
      <c r="F369" s="193" t="s">
        <v>298</v>
      </c>
      <c r="G369" s="191"/>
      <c r="H369" s="194">
        <v>-2.04</v>
      </c>
      <c r="I369" s="195"/>
      <c r="J369" s="191"/>
      <c r="K369" s="191"/>
      <c r="L369" s="196"/>
      <c r="M369" s="197"/>
      <c r="N369" s="198"/>
      <c r="O369" s="198"/>
      <c r="P369" s="198"/>
      <c r="Q369" s="198"/>
      <c r="R369" s="198"/>
      <c r="S369" s="198"/>
      <c r="T369" s="199"/>
      <c r="AT369" s="200" t="s">
        <v>139</v>
      </c>
      <c r="AU369" s="200" t="s">
        <v>88</v>
      </c>
      <c r="AV369" s="13" t="s">
        <v>88</v>
      </c>
      <c r="AW369" s="13" t="s">
        <v>38</v>
      </c>
      <c r="AX369" s="13" t="s">
        <v>78</v>
      </c>
      <c r="AY369" s="200" t="s">
        <v>126</v>
      </c>
    </row>
    <row r="370" spans="1:65" s="13" customFormat="1" ht="11.25">
      <c r="B370" s="190"/>
      <c r="C370" s="191"/>
      <c r="D370" s="183" t="s">
        <v>139</v>
      </c>
      <c r="E370" s="191"/>
      <c r="F370" s="193" t="s">
        <v>299</v>
      </c>
      <c r="G370" s="191"/>
      <c r="H370" s="194">
        <v>35.463000000000001</v>
      </c>
      <c r="I370" s="195"/>
      <c r="J370" s="191"/>
      <c r="K370" s="191"/>
      <c r="L370" s="196"/>
      <c r="M370" s="197"/>
      <c r="N370" s="198"/>
      <c r="O370" s="198"/>
      <c r="P370" s="198"/>
      <c r="Q370" s="198"/>
      <c r="R370" s="198"/>
      <c r="S370" s="198"/>
      <c r="T370" s="199"/>
      <c r="AT370" s="200" t="s">
        <v>139</v>
      </c>
      <c r="AU370" s="200" t="s">
        <v>88</v>
      </c>
      <c r="AV370" s="13" t="s">
        <v>88</v>
      </c>
      <c r="AW370" s="13" t="s">
        <v>4</v>
      </c>
      <c r="AX370" s="13" t="s">
        <v>86</v>
      </c>
      <c r="AY370" s="200" t="s">
        <v>126</v>
      </c>
    </row>
    <row r="371" spans="1:65" s="2" customFormat="1" ht="24.2" customHeight="1">
      <c r="A371" s="35"/>
      <c r="B371" s="36"/>
      <c r="C371" s="170" t="s">
        <v>368</v>
      </c>
      <c r="D371" s="170" t="s">
        <v>128</v>
      </c>
      <c r="E371" s="171" t="s">
        <v>369</v>
      </c>
      <c r="F371" s="172" t="s">
        <v>370</v>
      </c>
      <c r="G371" s="173" t="s">
        <v>207</v>
      </c>
      <c r="H371" s="174">
        <v>50</v>
      </c>
      <c r="I371" s="175"/>
      <c r="J371" s="176">
        <f>ROUND(I371*H371,2)</f>
        <v>0</v>
      </c>
      <c r="K371" s="172" t="s">
        <v>132</v>
      </c>
      <c r="L371" s="40"/>
      <c r="M371" s="177" t="s">
        <v>40</v>
      </c>
      <c r="N371" s="178" t="s">
        <v>49</v>
      </c>
      <c r="O371" s="65"/>
      <c r="P371" s="179">
        <f>O371*H371</f>
        <v>0</v>
      </c>
      <c r="Q371" s="179">
        <v>4.4000000000000002E-4</v>
      </c>
      <c r="R371" s="179">
        <f>Q371*H371</f>
        <v>2.2000000000000002E-2</v>
      </c>
      <c r="S371" s="179">
        <v>1E-3</v>
      </c>
      <c r="T371" s="180">
        <f>S371*H371</f>
        <v>0.05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1" t="s">
        <v>133</v>
      </c>
      <c r="AT371" s="181" t="s">
        <v>128</v>
      </c>
      <c r="AU371" s="181" t="s">
        <v>88</v>
      </c>
      <c r="AY371" s="18" t="s">
        <v>126</v>
      </c>
      <c r="BE371" s="182">
        <f>IF(N371="základní",J371,0)</f>
        <v>0</v>
      </c>
      <c r="BF371" s="182">
        <f>IF(N371="snížená",J371,0)</f>
        <v>0</v>
      </c>
      <c r="BG371" s="182">
        <f>IF(N371="zákl. přenesená",J371,0)</f>
        <v>0</v>
      </c>
      <c r="BH371" s="182">
        <f>IF(N371="sníž. přenesená",J371,0)</f>
        <v>0</v>
      </c>
      <c r="BI371" s="182">
        <f>IF(N371="nulová",J371,0)</f>
        <v>0</v>
      </c>
      <c r="BJ371" s="18" t="s">
        <v>86</v>
      </c>
      <c r="BK371" s="182">
        <f>ROUND(I371*H371,2)</f>
        <v>0</v>
      </c>
      <c r="BL371" s="18" t="s">
        <v>133</v>
      </c>
      <c r="BM371" s="181" t="s">
        <v>371</v>
      </c>
    </row>
    <row r="372" spans="1:65" s="2" customFormat="1" ht="29.25">
      <c r="A372" s="35"/>
      <c r="B372" s="36"/>
      <c r="C372" s="37"/>
      <c r="D372" s="183" t="s">
        <v>135</v>
      </c>
      <c r="E372" s="37"/>
      <c r="F372" s="184" t="s">
        <v>372</v>
      </c>
      <c r="G372" s="37"/>
      <c r="H372" s="37"/>
      <c r="I372" s="185"/>
      <c r="J372" s="37"/>
      <c r="K372" s="37"/>
      <c r="L372" s="40"/>
      <c r="M372" s="186"/>
      <c r="N372" s="187"/>
      <c r="O372" s="65"/>
      <c r="P372" s="65"/>
      <c r="Q372" s="65"/>
      <c r="R372" s="65"/>
      <c r="S372" s="65"/>
      <c r="T372" s="66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8" t="s">
        <v>135</v>
      </c>
      <c r="AU372" s="18" t="s">
        <v>88</v>
      </c>
    </row>
    <row r="373" spans="1:65" s="2" customFormat="1" ht="11.25">
      <c r="A373" s="35"/>
      <c r="B373" s="36"/>
      <c r="C373" s="37"/>
      <c r="D373" s="188" t="s">
        <v>137</v>
      </c>
      <c r="E373" s="37"/>
      <c r="F373" s="189" t="s">
        <v>373</v>
      </c>
      <c r="G373" s="37"/>
      <c r="H373" s="37"/>
      <c r="I373" s="185"/>
      <c r="J373" s="37"/>
      <c r="K373" s="37"/>
      <c r="L373" s="40"/>
      <c r="M373" s="186"/>
      <c r="N373" s="187"/>
      <c r="O373" s="65"/>
      <c r="P373" s="65"/>
      <c r="Q373" s="65"/>
      <c r="R373" s="65"/>
      <c r="S373" s="65"/>
      <c r="T373" s="66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137</v>
      </c>
      <c r="AU373" s="18" t="s">
        <v>88</v>
      </c>
    </row>
    <row r="374" spans="1:65" s="13" customFormat="1" ht="11.25">
      <c r="B374" s="190"/>
      <c r="C374" s="191"/>
      <c r="D374" s="183" t="s">
        <v>139</v>
      </c>
      <c r="E374" s="192" t="s">
        <v>40</v>
      </c>
      <c r="F374" s="193" t="s">
        <v>374</v>
      </c>
      <c r="G374" s="191"/>
      <c r="H374" s="194">
        <v>50</v>
      </c>
      <c r="I374" s="195"/>
      <c r="J374" s="191"/>
      <c r="K374" s="191"/>
      <c r="L374" s="196"/>
      <c r="M374" s="197"/>
      <c r="N374" s="198"/>
      <c r="O374" s="198"/>
      <c r="P374" s="198"/>
      <c r="Q374" s="198"/>
      <c r="R374" s="198"/>
      <c r="S374" s="198"/>
      <c r="T374" s="199"/>
      <c r="AT374" s="200" t="s">
        <v>139</v>
      </c>
      <c r="AU374" s="200" t="s">
        <v>88</v>
      </c>
      <c r="AV374" s="13" t="s">
        <v>88</v>
      </c>
      <c r="AW374" s="13" t="s">
        <v>38</v>
      </c>
      <c r="AX374" s="13" t="s">
        <v>78</v>
      </c>
      <c r="AY374" s="200" t="s">
        <v>126</v>
      </c>
    </row>
    <row r="375" spans="1:65" s="2" customFormat="1" ht="24.2" customHeight="1">
      <c r="A375" s="35"/>
      <c r="B375" s="36"/>
      <c r="C375" s="170" t="s">
        <v>375</v>
      </c>
      <c r="D375" s="170" t="s">
        <v>128</v>
      </c>
      <c r="E375" s="171" t="s">
        <v>376</v>
      </c>
      <c r="F375" s="172" t="s">
        <v>377</v>
      </c>
      <c r="G375" s="173" t="s">
        <v>131</v>
      </c>
      <c r="H375" s="174">
        <v>77.950999999999993</v>
      </c>
      <c r="I375" s="175"/>
      <c r="J375" s="176">
        <f>ROUND(I375*H375,2)</f>
        <v>0</v>
      </c>
      <c r="K375" s="172" t="s">
        <v>132</v>
      </c>
      <c r="L375" s="40"/>
      <c r="M375" s="177" t="s">
        <v>40</v>
      </c>
      <c r="N375" s="178" t="s">
        <v>49</v>
      </c>
      <c r="O375" s="65"/>
      <c r="P375" s="179">
        <f>O375*H375</f>
        <v>0</v>
      </c>
      <c r="Q375" s="179">
        <v>6.93E-2</v>
      </c>
      <c r="R375" s="179">
        <f>Q375*H375</f>
        <v>5.4020042999999998</v>
      </c>
      <c r="S375" s="179">
        <v>7.0000000000000001E-3</v>
      </c>
      <c r="T375" s="180">
        <f>S375*H375</f>
        <v>0.54565699999999995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1" t="s">
        <v>133</v>
      </c>
      <c r="AT375" s="181" t="s">
        <v>128</v>
      </c>
      <c r="AU375" s="181" t="s">
        <v>88</v>
      </c>
      <c r="AY375" s="18" t="s">
        <v>126</v>
      </c>
      <c r="BE375" s="182">
        <f>IF(N375="základní",J375,0)</f>
        <v>0</v>
      </c>
      <c r="BF375" s="182">
        <f>IF(N375="snížená",J375,0)</f>
        <v>0</v>
      </c>
      <c r="BG375" s="182">
        <f>IF(N375="zákl. přenesená",J375,0)</f>
        <v>0</v>
      </c>
      <c r="BH375" s="182">
        <f>IF(N375="sníž. přenesená",J375,0)</f>
        <v>0</v>
      </c>
      <c r="BI375" s="182">
        <f>IF(N375="nulová",J375,0)</f>
        <v>0</v>
      </c>
      <c r="BJ375" s="18" t="s">
        <v>86</v>
      </c>
      <c r="BK375" s="182">
        <f>ROUND(I375*H375,2)</f>
        <v>0</v>
      </c>
      <c r="BL375" s="18" t="s">
        <v>133</v>
      </c>
      <c r="BM375" s="181" t="s">
        <v>378</v>
      </c>
    </row>
    <row r="376" spans="1:65" s="2" customFormat="1" ht="19.5">
      <c r="A376" s="35"/>
      <c r="B376" s="36"/>
      <c r="C376" s="37"/>
      <c r="D376" s="183" t="s">
        <v>135</v>
      </c>
      <c r="E376" s="37"/>
      <c r="F376" s="184" t="s">
        <v>379</v>
      </c>
      <c r="G376" s="37"/>
      <c r="H376" s="37"/>
      <c r="I376" s="185"/>
      <c r="J376" s="37"/>
      <c r="K376" s="37"/>
      <c r="L376" s="40"/>
      <c r="M376" s="186"/>
      <c r="N376" s="187"/>
      <c r="O376" s="65"/>
      <c r="P376" s="65"/>
      <c r="Q376" s="65"/>
      <c r="R376" s="65"/>
      <c r="S376" s="65"/>
      <c r="T376" s="66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8" t="s">
        <v>135</v>
      </c>
      <c r="AU376" s="18" t="s">
        <v>88</v>
      </c>
    </row>
    <row r="377" spans="1:65" s="2" customFormat="1" ht="11.25">
      <c r="A377" s="35"/>
      <c r="B377" s="36"/>
      <c r="C377" s="37"/>
      <c r="D377" s="188" t="s">
        <v>137</v>
      </c>
      <c r="E377" s="37"/>
      <c r="F377" s="189" t="s">
        <v>380</v>
      </c>
      <c r="G377" s="37"/>
      <c r="H377" s="37"/>
      <c r="I377" s="185"/>
      <c r="J377" s="37"/>
      <c r="K377" s="37"/>
      <c r="L377" s="40"/>
      <c r="M377" s="186"/>
      <c r="N377" s="187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137</v>
      </c>
      <c r="AU377" s="18" t="s">
        <v>88</v>
      </c>
    </row>
    <row r="378" spans="1:65" s="2" customFormat="1" ht="39">
      <c r="A378" s="35"/>
      <c r="B378" s="36"/>
      <c r="C378" s="37"/>
      <c r="D378" s="183" t="s">
        <v>340</v>
      </c>
      <c r="E378" s="37"/>
      <c r="F378" s="221" t="s">
        <v>381</v>
      </c>
      <c r="G378" s="37"/>
      <c r="H378" s="37"/>
      <c r="I378" s="185"/>
      <c r="J378" s="37"/>
      <c r="K378" s="37"/>
      <c r="L378" s="40"/>
      <c r="M378" s="186"/>
      <c r="N378" s="187"/>
      <c r="O378" s="65"/>
      <c r="P378" s="65"/>
      <c r="Q378" s="65"/>
      <c r="R378" s="65"/>
      <c r="S378" s="65"/>
      <c r="T378" s="66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8" t="s">
        <v>340</v>
      </c>
      <c r="AU378" s="18" t="s">
        <v>88</v>
      </c>
    </row>
    <row r="379" spans="1:65" s="14" customFormat="1" ht="11.25">
      <c r="B379" s="211"/>
      <c r="C379" s="212"/>
      <c r="D379" s="183" t="s">
        <v>139</v>
      </c>
      <c r="E379" s="213" t="s">
        <v>40</v>
      </c>
      <c r="F379" s="214" t="s">
        <v>270</v>
      </c>
      <c r="G379" s="212"/>
      <c r="H379" s="213" t="s">
        <v>40</v>
      </c>
      <c r="I379" s="215"/>
      <c r="J379" s="212"/>
      <c r="K379" s="212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139</v>
      </c>
      <c r="AU379" s="220" t="s">
        <v>88</v>
      </c>
      <c r="AV379" s="14" t="s">
        <v>86</v>
      </c>
      <c r="AW379" s="14" t="s">
        <v>38</v>
      </c>
      <c r="AX379" s="14" t="s">
        <v>78</v>
      </c>
      <c r="AY379" s="220" t="s">
        <v>126</v>
      </c>
    </row>
    <row r="380" spans="1:65" s="13" customFormat="1" ht="22.5">
      <c r="B380" s="190"/>
      <c r="C380" s="191"/>
      <c r="D380" s="183" t="s">
        <v>139</v>
      </c>
      <c r="E380" s="192" t="s">
        <v>40</v>
      </c>
      <c r="F380" s="193" t="s">
        <v>382</v>
      </c>
      <c r="G380" s="191"/>
      <c r="H380" s="194">
        <v>2.577</v>
      </c>
      <c r="I380" s="195"/>
      <c r="J380" s="191"/>
      <c r="K380" s="191"/>
      <c r="L380" s="196"/>
      <c r="M380" s="197"/>
      <c r="N380" s="198"/>
      <c r="O380" s="198"/>
      <c r="P380" s="198"/>
      <c r="Q380" s="198"/>
      <c r="R380" s="198"/>
      <c r="S380" s="198"/>
      <c r="T380" s="199"/>
      <c r="AT380" s="200" t="s">
        <v>139</v>
      </c>
      <c r="AU380" s="200" t="s">
        <v>88</v>
      </c>
      <c r="AV380" s="13" t="s">
        <v>88</v>
      </c>
      <c r="AW380" s="13" t="s">
        <v>38</v>
      </c>
      <c r="AX380" s="13" t="s">
        <v>78</v>
      </c>
      <c r="AY380" s="200" t="s">
        <v>126</v>
      </c>
    </row>
    <row r="381" spans="1:65" s="13" customFormat="1" ht="33.75">
      <c r="B381" s="190"/>
      <c r="C381" s="191"/>
      <c r="D381" s="183" t="s">
        <v>139</v>
      </c>
      <c r="E381" s="192" t="s">
        <v>40</v>
      </c>
      <c r="F381" s="193" t="s">
        <v>383</v>
      </c>
      <c r="G381" s="191"/>
      <c r="H381" s="194">
        <v>0.871</v>
      </c>
      <c r="I381" s="195"/>
      <c r="J381" s="191"/>
      <c r="K381" s="191"/>
      <c r="L381" s="196"/>
      <c r="M381" s="197"/>
      <c r="N381" s="198"/>
      <c r="O381" s="198"/>
      <c r="P381" s="198"/>
      <c r="Q381" s="198"/>
      <c r="R381" s="198"/>
      <c r="S381" s="198"/>
      <c r="T381" s="199"/>
      <c r="AT381" s="200" t="s">
        <v>139</v>
      </c>
      <c r="AU381" s="200" t="s">
        <v>88</v>
      </c>
      <c r="AV381" s="13" t="s">
        <v>88</v>
      </c>
      <c r="AW381" s="13" t="s">
        <v>38</v>
      </c>
      <c r="AX381" s="13" t="s">
        <v>78</v>
      </c>
      <c r="AY381" s="200" t="s">
        <v>126</v>
      </c>
    </row>
    <row r="382" spans="1:65" s="13" customFormat="1" ht="22.5">
      <c r="B382" s="190"/>
      <c r="C382" s="191"/>
      <c r="D382" s="183" t="s">
        <v>139</v>
      </c>
      <c r="E382" s="192" t="s">
        <v>40</v>
      </c>
      <c r="F382" s="193" t="s">
        <v>384</v>
      </c>
      <c r="G382" s="191"/>
      <c r="H382" s="194">
        <v>3.8490000000000002</v>
      </c>
      <c r="I382" s="195"/>
      <c r="J382" s="191"/>
      <c r="K382" s="191"/>
      <c r="L382" s="196"/>
      <c r="M382" s="197"/>
      <c r="N382" s="198"/>
      <c r="O382" s="198"/>
      <c r="P382" s="198"/>
      <c r="Q382" s="198"/>
      <c r="R382" s="198"/>
      <c r="S382" s="198"/>
      <c r="T382" s="199"/>
      <c r="AT382" s="200" t="s">
        <v>139</v>
      </c>
      <c r="AU382" s="200" t="s">
        <v>88</v>
      </c>
      <c r="AV382" s="13" t="s">
        <v>88</v>
      </c>
      <c r="AW382" s="13" t="s">
        <v>38</v>
      </c>
      <c r="AX382" s="13" t="s">
        <v>78</v>
      </c>
      <c r="AY382" s="200" t="s">
        <v>126</v>
      </c>
    </row>
    <row r="383" spans="1:65" s="13" customFormat="1" ht="11.25">
      <c r="B383" s="190"/>
      <c r="C383" s="191"/>
      <c r="D383" s="183" t="s">
        <v>139</v>
      </c>
      <c r="E383" s="192" t="s">
        <v>40</v>
      </c>
      <c r="F383" s="193" t="s">
        <v>385</v>
      </c>
      <c r="G383" s="191"/>
      <c r="H383" s="194">
        <v>1.4059999999999999</v>
      </c>
      <c r="I383" s="195"/>
      <c r="J383" s="191"/>
      <c r="K383" s="191"/>
      <c r="L383" s="196"/>
      <c r="M383" s="197"/>
      <c r="N383" s="198"/>
      <c r="O383" s="198"/>
      <c r="P383" s="198"/>
      <c r="Q383" s="198"/>
      <c r="R383" s="198"/>
      <c r="S383" s="198"/>
      <c r="T383" s="199"/>
      <c r="AT383" s="200" t="s">
        <v>139</v>
      </c>
      <c r="AU383" s="200" t="s">
        <v>88</v>
      </c>
      <c r="AV383" s="13" t="s">
        <v>88</v>
      </c>
      <c r="AW383" s="13" t="s">
        <v>38</v>
      </c>
      <c r="AX383" s="13" t="s">
        <v>78</v>
      </c>
      <c r="AY383" s="200" t="s">
        <v>126</v>
      </c>
    </row>
    <row r="384" spans="1:65" s="13" customFormat="1" ht="22.5">
      <c r="B384" s="190"/>
      <c r="C384" s="191"/>
      <c r="D384" s="183" t="s">
        <v>139</v>
      </c>
      <c r="E384" s="192" t="s">
        <v>40</v>
      </c>
      <c r="F384" s="193" t="s">
        <v>386</v>
      </c>
      <c r="G384" s="191"/>
      <c r="H384" s="194">
        <v>56.012999999999998</v>
      </c>
      <c r="I384" s="195"/>
      <c r="J384" s="191"/>
      <c r="K384" s="191"/>
      <c r="L384" s="196"/>
      <c r="M384" s="197"/>
      <c r="N384" s="198"/>
      <c r="O384" s="198"/>
      <c r="P384" s="198"/>
      <c r="Q384" s="198"/>
      <c r="R384" s="198"/>
      <c r="S384" s="198"/>
      <c r="T384" s="199"/>
      <c r="AT384" s="200" t="s">
        <v>139</v>
      </c>
      <c r="AU384" s="200" t="s">
        <v>88</v>
      </c>
      <c r="AV384" s="13" t="s">
        <v>88</v>
      </c>
      <c r="AW384" s="13" t="s">
        <v>38</v>
      </c>
      <c r="AX384" s="13" t="s">
        <v>78</v>
      </c>
      <c r="AY384" s="200" t="s">
        <v>126</v>
      </c>
    </row>
    <row r="385" spans="1:65" s="13" customFormat="1" ht="11.25">
      <c r="B385" s="190"/>
      <c r="C385" s="191"/>
      <c r="D385" s="183" t="s">
        <v>139</v>
      </c>
      <c r="E385" s="192" t="s">
        <v>40</v>
      </c>
      <c r="F385" s="193" t="s">
        <v>387</v>
      </c>
      <c r="G385" s="191"/>
      <c r="H385" s="194">
        <v>6.1849999999999996</v>
      </c>
      <c r="I385" s="195"/>
      <c r="J385" s="191"/>
      <c r="K385" s="191"/>
      <c r="L385" s="196"/>
      <c r="M385" s="197"/>
      <c r="N385" s="198"/>
      <c r="O385" s="198"/>
      <c r="P385" s="198"/>
      <c r="Q385" s="198"/>
      <c r="R385" s="198"/>
      <c r="S385" s="198"/>
      <c r="T385" s="199"/>
      <c r="AT385" s="200" t="s">
        <v>139</v>
      </c>
      <c r="AU385" s="200" t="s">
        <v>88</v>
      </c>
      <c r="AV385" s="13" t="s">
        <v>88</v>
      </c>
      <c r="AW385" s="13" t="s">
        <v>38</v>
      </c>
      <c r="AX385" s="13" t="s">
        <v>78</v>
      </c>
      <c r="AY385" s="200" t="s">
        <v>126</v>
      </c>
    </row>
    <row r="386" spans="1:65" s="13" customFormat="1" ht="11.25">
      <c r="B386" s="190"/>
      <c r="C386" s="191"/>
      <c r="D386" s="183" t="s">
        <v>139</v>
      </c>
      <c r="E386" s="192" t="s">
        <v>40</v>
      </c>
      <c r="F386" s="193" t="s">
        <v>388</v>
      </c>
      <c r="G386" s="191"/>
      <c r="H386" s="194">
        <v>4.6260000000000003</v>
      </c>
      <c r="I386" s="195"/>
      <c r="J386" s="191"/>
      <c r="K386" s="191"/>
      <c r="L386" s="196"/>
      <c r="M386" s="197"/>
      <c r="N386" s="198"/>
      <c r="O386" s="198"/>
      <c r="P386" s="198"/>
      <c r="Q386" s="198"/>
      <c r="R386" s="198"/>
      <c r="S386" s="198"/>
      <c r="T386" s="199"/>
      <c r="AT386" s="200" t="s">
        <v>139</v>
      </c>
      <c r="AU386" s="200" t="s">
        <v>88</v>
      </c>
      <c r="AV386" s="13" t="s">
        <v>88</v>
      </c>
      <c r="AW386" s="13" t="s">
        <v>38</v>
      </c>
      <c r="AX386" s="13" t="s">
        <v>78</v>
      </c>
      <c r="AY386" s="200" t="s">
        <v>126</v>
      </c>
    </row>
    <row r="387" spans="1:65" s="13" customFormat="1" ht="11.25">
      <c r="B387" s="190"/>
      <c r="C387" s="191"/>
      <c r="D387" s="183" t="s">
        <v>139</v>
      </c>
      <c r="E387" s="192" t="s">
        <v>40</v>
      </c>
      <c r="F387" s="193" t="s">
        <v>389</v>
      </c>
      <c r="G387" s="191"/>
      <c r="H387" s="194">
        <v>2.4239999999999999</v>
      </c>
      <c r="I387" s="195"/>
      <c r="J387" s="191"/>
      <c r="K387" s="191"/>
      <c r="L387" s="196"/>
      <c r="M387" s="197"/>
      <c r="N387" s="198"/>
      <c r="O387" s="198"/>
      <c r="P387" s="198"/>
      <c r="Q387" s="198"/>
      <c r="R387" s="198"/>
      <c r="S387" s="198"/>
      <c r="T387" s="199"/>
      <c r="AT387" s="200" t="s">
        <v>139</v>
      </c>
      <c r="AU387" s="200" t="s">
        <v>88</v>
      </c>
      <c r="AV387" s="13" t="s">
        <v>88</v>
      </c>
      <c r="AW387" s="13" t="s">
        <v>38</v>
      </c>
      <c r="AX387" s="13" t="s">
        <v>78</v>
      </c>
      <c r="AY387" s="200" t="s">
        <v>126</v>
      </c>
    </row>
    <row r="388" spans="1:65" s="2" customFormat="1" ht="24.2" customHeight="1">
      <c r="A388" s="35"/>
      <c r="B388" s="36"/>
      <c r="C388" s="170" t="s">
        <v>390</v>
      </c>
      <c r="D388" s="170" t="s">
        <v>128</v>
      </c>
      <c r="E388" s="171" t="s">
        <v>391</v>
      </c>
      <c r="F388" s="172" t="s">
        <v>392</v>
      </c>
      <c r="G388" s="173" t="s">
        <v>131</v>
      </c>
      <c r="H388" s="174">
        <v>77.951999999999998</v>
      </c>
      <c r="I388" s="175"/>
      <c r="J388" s="176">
        <f>ROUND(I388*H388,2)</f>
        <v>0</v>
      </c>
      <c r="K388" s="172" t="s">
        <v>132</v>
      </c>
      <c r="L388" s="40"/>
      <c r="M388" s="177" t="s">
        <v>40</v>
      </c>
      <c r="N388" s="178" t="s">
        <v>49</v>
      </c>
      <c r="O388" s="65"/>
      <c r="P388" s="179">
        <f>O388*H388</f>
        <v>0</v>
      </c>
      <c r="Q388" s="179">
        <v>2.3099999999999999E-2</v>
      </c>
      <c r="R388" s="179">
        <f>Q388*H388</f>
        <v>1.8006911999999999</v>
      </c>
      <c r="S388" s="179">
        <v>2.3E-3</v>
      </c>
      <c r="T388" s="180">
        <f>S388*H388</f>
        <v>0.17928959999999999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1" t="s">
        <v>133</v>
      </c>
      <c r="AT388" s="181" t="s">
        <v>128</v>
      </c>
      <c r="AU388" s="181" t="s">
        <v>88</v>
      </c>
      <c r="AY388" s="18" t="s">
        <v>126</v>
      </c>
      <c r="BE388" s="182">
        <f>IF(N388="základní",J388,0)</f>
        <v>0</v>
      </c>
      <c r="BF388" s="182">
        <f>IF(N388="snížená",J388,0)</f>
        <v>0</v>
      </c>
      <c r="BG388" s="182">
        <f>IF(N388="zákl. přenesená",J388,0)</f>
        <v>0</v>
      </c>
      <c r="BH388" s="182">
        <f>IF(N388="sníž. přenesená",J388,0)</f>
        <v>0</v>
      </c>
      <c r="BI388" s="182">
        <f>IF(N388="nulová",J388,0)</f>
        <v>0</v>
      </c>
      <c r="BJ388" s="18" t="s">
        <v>86</v>
      </c>
      <c r="BK388" s="182">
        <f>ROUND(I388*H388,2)</f>
        <v>0</v>
      </c>
      <c r="BL388" s="18" t="s">
        <v>133</v>
      </c>
      <c r="BM388" s="181" t="s">
        <v>393</v>
      </c>
    </row>
    <row r="389" spans="1:65" s="2" customFormat="1" ht="29.25">
      <c r="A389" s="35"/>
      <c r="B389" s="36"/>
      <c r="C389" s="37"/>
      <c r="D389" s="183" t="s">
        <v>135</v>
      </c>
      <c r="E389" s="37"/>
      <c r="F389" s="184" t="s">
        <v>394</v>
      </c>
      <c r="G389" s="37"/>
      <c r="H389" s="37"/>
      <c r="I389" s="185"/>
      <c r="J389" s="37"/>
      <c r="K389" s="37"/>
      <c r="L389" s="40"/>
      <c r="M389" s="186"/>
      <c r="N389" s="187"/>
      <c r="O389" s="65"/>
      <c r="P389" s="65"/>
      <c r="Q389" s="65"/>
      <c r="R389" s="65"/>
      <c r="S389" s="65"/>
      <c r="T389" s="66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135</v>
      </c>
      <c r="AU389" s="18" t="s">
        <v>88</v>
      </c>
    </row>
    <row r="390" spans="1:65" s="2" customFormat="1" ht="11.25">
      <c r="A390" s="35"/>
      <c r="B390" s="36"/>
      <c r="C390" s="37"/>
      <c r="D390" s="188" t="s">
        <v>137</v>
      </c>
      <c r="E390" s="37"/>
      <c r="F390" s="189" t="s">
        <v>395</v>
      </c>
      <c r="G390" s="37"/>
      <c r="H390" s="37"/>
      <c r="I390" s="185"/>
      <c r="J390" s="37"/>
      <c r="K390" s="37"/>
      <c r="L390" s="40"/>
      <c r="M390" s="186"/>
      <c r="N390" s="187"/>
      <c r="O390" s="65"/>
      <c r="P390" s="65"/>
      <c r="Q390" s="65"/>
      <c r="R390" s="65"/>
      <c r="S390" s="65"/>
      <c r="T390" s="66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137</v>
      </c>
      <c r="AU390" s="18" t="s">
        <v>88</v>
      </c>
    </row>
    <row r="391" spans="1:65" s="2" customFormat="1" ht="39">
      <c r="A391" s="35"/>
      <c r="B391" s="36"/>
      <c r="C391" s="37"/>
      <c r="D391" s="183" t="s">
        <v>340</v>
      </c>
      <c r="E391" s="37"/>
      <c r="F391" s="221" t="s">
        <v>381</v>
      </c>
      <c r="G391" s="37"/>
      <c r="H391" s="37"/>
      <c r="I391" s="185"/>
      <c r="J391" s="37"/>
      <c r="K391" s="37"/>
      <c r="L391" s="40"/>
      <c r="M391" s="186"/>
      <c r="N391" s="187"/>
      <c r="O391" s="65"/>
      <c r="P391" s="65"/>
      <c r="Q391" s="65"/>
      <c r="R391" s="65"/>
      <c r="S391" s="65"/>
      <c r="T391" s="66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8" t="s">
        <v>340</v>
      </c>
      <c r="AU391" s="18" t="s">
        <v>88</v>
      </c>
    </row>
    <row r="392" spans="1:65" s="14" customFormat="1" ht="11.25">
      <c r="B392" s="211"/>
      <c r="C392" s="212"/>
      <c r="D392" s="183" t="s">
        <v>139</v>
      </c>
      <c r="E392" s="213" t="s">
        <v>40</v>
      </c>
      <c r="F392" s="214" t="s">
        <v>270</v>
      </c>
      <c r="G392" s="212"/>
      <c r="H392" s="213" t="s">
        <v>40</v>
      </c>
      <c r="I392" s="215"/>
      <c r="J392" s="212"/>
      <c r="K392" s="212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139</v>
      </c>
      <c r="AU392" s="220" t="s">
        <v>88</v>
      </c>
      <c r="AV392" s="14" t="s">
        <v>86</v>
      </c>
      <c r="AW392" s="14" t="s">
        <v>38</v>
      </c>
      <c r="AX392" s="14" t="s">
        <v>78</v>
      </c>
      <c r="AY392" s="220" t="s">
        <v>126</v>
      </c>
    </row>
    <row r="393" spans="1:65" s="13" customFormat="1" ht="22.5">
      <c r="B393" s="190"/>
      <c r="C393" s="191"/>
      <c r="D393" s="183" t="s">
        <v>139</v>
      </c>
      <c r="E393" s="192" t="s">
        <v>40</v>
      </c>
      <c r="F393" s="193" t="s">
        <v>396</v>
      </c>
      <c r="G393" s="191"/>
      <c r="H393" s="194">
        <v>1.2889999999999999</v>
      </c>
      <c r="I393" s="195"/>
      <c r="J393" s="191"/>
      <c r="K393" s="191"/>
      <c r="L393" s="196"/>
      <c r="M393" s="197"/>
      <c r="N393" s="198"/>
      <c r="O393" s="198"/>
      <c r="P393" s="198"/>
      <c r="Q393" s="198"/>
      <c r="R393" s="198"/>
      <c r="S393" s="198"/>
      <c r="T393" s="199"/>
      <c r="AT393" s="200" t="s">
        <v>139</v>
      </c>
      <c r="AU393" s="200" t="s">
        <v>88</v>
      </c>
      <c r="AV393" s="13" t="s">
        <v>88</v>
      </c>
      <c r="AW393" s="13" t="s">
        <v>38</v>
      </c>
      <c r="AX393" s="13" t="s">
        <v>78</v>
      </c>
      <c r="AY393" s="200" t="s">
        <v>126</v>
      </c>
    </row>
    <row r="394" spans="1:65" s="13" customFormat="1" ht="33.75">
      <c r="B394" s="190"/>
      <c r="C394" s="191"/>
      <c r="D394" s="183" t="s">
        <v>139</v>
      </c>
      <c r="E394" s="192" t="s">
        <v>40</v>
      </c>
      <c r="F394" s="193" t="s">
        <v>397</v>
      </c>
      <c r="G394" s="191"/>
      <c r="H394" s="194">
        <v>0.436</v>
      </c>
      <c r="I394" s="195"/>
      <c r="J394" s="191"/>
      <c r="K394" s="191"/>
      <c r="L394" s="196"/>
      <c r="M394" s="197"/>
      <c r="N394" s="198"/>
      <c r="O394" s="198"/>
      <c r="P394" s="198"/>
      <c r="Q394" s="198"/>
      <c r="R394" s="198"/>
      <c r="S394" s="198"/>
      <c r="T394" s="199"/>
      <c r="AT394" s="200" t="s">
        <v>139</v>
      </c>
      <c r="AU394" s="200" t="s">
        <v>88</v>
      </c>
      <c r="AV394" s="13" t="s">
        <v>88</v>
      </c>
      <c r="AW394" s="13" t="s">
        <v>38</v>
      </c>
      <c r="AX394" s="13" t="s">
        <v>78</v>
      </c>
      <c r="AY394" s="200" t="s">
        <v>126</v>
      </c>
    </row>
    <row r="395" spans="1:65" s="13" customFormat="1" ht="22.5">
      <c r="B395" s="190"/>
      <c r="C395" s="191"/>
      <c r="D395" s="183" t="s">
        <v>139</v>
      </c>
      <c r="E395" s="192" t="s">
        <v>40</v>
      </c>
      <c r="F395" s="193" t="s">
        <v>398</v>
      </c>
      <c r="G395" s="191"/>
      <c r="H395" s="194">
        <v>1.9239999999999999</v>
      </c>
      <c r="I395" s="195"/>
      <c r="J395" s="191"/>
      <c r="K395" s="191"/>
      <c r="L395" s="196"/>
      <c r="M395" s="197"/>
      <c r="N395" s="198"/>
      <c r="O395" s="198"/>
      <c r="P395" s="198"/>
      <c r="Q395" s="198"/>
      <c r="R395" s="198"/>
      <c r="S395" s="198"/>
      <c r="T395" s="199"/>
      <c r="AT395" s="200" t="s">
        <v>139</v>
      </c>
      <c r="AU395" s="200" t="s">
        <v>88</v>
      </c>
      <c r="AV395" s="13" t="s">
        <v>88</v>
      </c>
      <c r="AW395" s="13" t="s">
        <v>38</v>
      </c>
      <c r="AX395" s="13" t="s">
        <v>78</v>
      </c>
      <c r="AY395" s="200" t="s">
        <v>126</v>
      </c>
    </row>
    <row r="396" spans="1:65" s="13" customFormat="1" ht="11.25">
      <c r="B396" s="190"/>
      <c r="C396" s="191"/>
      <c r="D396" s="183" t="s">
        <v>139</v>
      </c>
      <c r="E396" s="192" t="s">
        <v>40</v>
      </c>
      <c r="F396" s="193" t="s">
        <v>399</v>
      </c>
      <c r="G396" s="191"/>
      <c r="H396" s="194">
        <v>0.70299999999999996</v>
      </c>
      <c r="I396" s="195"/>
      <c r="J396" s="191"/>
      <c r="K396" s="191"/>
      <c r="L396" s="196"/>
      <c r="M396" s="197"/>
      <c r="N396" s="198"/>
      <c r="O396" s="198"/>
      <c r="P396" s="198"/>
      <c r="Q396" s="198"/>
      <c r="R396" s="198"/>
      <c r="S396" s="198"/>
      <c r="T396" s="199"/>
      <c r="AT396" s="200" t="s">
        <v>139</v>
      </c>
      <c r="AU396" s="200" t="s">
        <v>88</v>
      </c>
      <c r="AV396" s="13" t="s">
        <v>88</v>
      </c>
      <c r="AW396" s="13" t="s">
        <v>38</v>
      </c>
      <c r="AX396" s="13" t="s">
        <v>78</v>
      </c>
      <c r="AY396" s="200" t="s">
        <v>126</v>
      </c>
    </row>
    <row r="397" spans="1:65" s="13" customFormat="1" ht="22.5">
      <c r="B397" s="190"/>
      <c r="C397" s="191"/>
      <c r="D397" s="183" t="s">
        <v>139</v>
      </c>
      <c r="E397" s="192" t="s">
        <v>40</v>
      </c>
      <c r="F397" s="193" t="s">
        <v>400</v>
      </c>
      <c r="G397" s="191"/>
      <c r="H397" s="194">
        <v>28.006</v>
      </c>
      <c r="I397" s="195"/>
      <c r="J397" s="191"/>
      <c r="K397" s="191"/>
      <c r="L397" s="196"/>
      <c r="M397" s="197"/>
      <c r="N397" s="198"/>
      <c r="O397" s="198"/>
      <c r="P397" s="198"/>
      <c r="Q397" s="198"/>
      <c r="R397" s="198"/>
      <c r="S397" s="198"/>
      <c r="T397" s="199"/>
      <c r="AT397" s="200" t="s">
        <v>139</v>
      </c>
      <c r="AU397" s="200" t="s">
        <v>88</v>
      </c>
      <c r="AV397" s="13" t="s">
        <v>88</v>
      </c>
      <c r="AW397" s="13" t="s">
        <v>38</v>
      </c>
      <c r="AX397" s="13" t="s">
        <v>78</v>
      </c>
      <c r="AY397" s="200" t="s">
        <v>126</v>
      </c>
    </row>
    <row r="398" spans="1:65" s="13" customFormat="1" ht="11.25">
      <c r="B398" s="190"/>
      <c r="C398" s="191"/>
      <c r="D398" s="183" t="s">
        <v>139</v>
      </c>
      <c r="E398" s="192" t="s">
        <v>40</v>
      </c>
      <c r="F398" s="193" t="s">
        <v>401</v>
      </c>
      <c r="G398" s="191"/>
      <c r="H398" s="194">
        <v>3.093</v>
      </c>
      <c r="I398" s="195"/>
      <c r="J398" s="191"/>
      <c r="K398" s="191"/>
      <c r="L398" s="196"/>
      <c r="M398" s="197"/>
      <c r="N398" s="198"/>
      <c r="O398" s="198"/>
      <c r="P398" s="198"/>
      <c r="Q398" s="198"/>
      <c r="R398" s="198"/>
      <c r="S398" s="198"/>
      <c r="T398" s="199"/>
      <c r="AT398" s="200" t="s">
        <v>139</v>
      </c>
      <c r="AU398" s="200" t="s">
        <v>88</v>
      </c>
      <c r="AV398" s="13" t="s">
        <v>88</v>
      </c>
      <c r="AW398" s="13" t="s">
        <v>38</v>
      </c>
      <c r="AX398" s="13" t="s">
        <v>78</v>
      </c>
      <c r="AY398" s="200" t="s">
        <v>126</v>
      </c>
    </row>
    <row r="399" spans="1:65" s="13" customFormat="1" ht="11.25">
      <c r="B399" s="190"/>
      <c r="C399" s="191"/>
      <c r="D399" s="183" t="s">
        <v>139</v>
      </c>
      <c r="E399" s="192" t="s">
        <v>40</v>
      </c>
      <c r="F399" s="193" t="s">
        <v>402</v>
      </c>
      <c r="G399" s="191"/>
      <c r="H399" s="194">
        <v>2.3130000000000002</v>
      </c>
      <c r="I399" s="195"/>
      <c r="J399" s="191"/>
      <c r="K399" s="191"/>
      <c r="L399" s="196"/>
      <c r="M399" s="197"/>
      <c r="N399" s="198"/>
      <c r="O399" s="198"/>
      <c r="P399" s="198"/>
      <c r="Q399" s="198"/>
      <c r="R399" s="198"/>
      <c r="S399" s="198"/>
      <c r="T399" s="199"/>
      <c r="AT399" s="200" t="s">
        <v>139</v>
      </c>
      <c r="AU399" s="200" t="s">
        <v>88</v>
      </c>
      <c r="AV399" s="13" t="s">
        <v>88</v>
      </c>
      <c r="AW399" s="13" t="s">
        <v>38</v>
      </c>
      <c r="AX399" s="13" t="s">
        <v>78</v>
      </c>
      <c r="AY399" s="200" t="s">
        <v>126</v>
      </c>
    </row>
    <row r="400" spans="1:65" s="13" customFormat="1" ht="11.25">
      <c r="B400" s="190"/>
      <c r="C400" s="191"/>
      <c r="D400" s="183" t="s">
        <v>139</v>
      </c>
      <c r="E400" s="192" t="s">
        <v>40</v>
      </c>
      <c r="F400" s="193" t="s">
        <v>403</v>
      </c>
      <c r="G400" s="191"/>
      <c r="H400" s="194">
        <v>1.212</v>
      </c>
      <c r="I400" s="195"/>
      <c r="J400" s="191"/>
      <c r="K400" s="191"/>
      <c r="L400" s="196"/>
      <c r="M400" s="197"/>
      <c r="N400" s="198"/>
      <c r="O400" s="198"/>
      <c r="P400" s="198"/>
      <c r="Q400" s="198"/>
      <c r="R400" s="198"/>
      <c r="S400" s="198"/>
      <c r="T400" s="199"/>
      <c r="AT400" s="200" t="s">
        <v>139</v>
      </c>
      <c r="AU400" s="200" t="s">
        <v>88</v>
      </c>
      <c r="AV400" s="13" t="s">
        <v>88</v>
      </c>
      <c r="AW400" s="13" t="s">
        <v>38</v>
      </c>
      <c r="AX400" s="13" t="s">
        <v>78</v>
      </c>
      <c r="AY400" s="200" t="s">
        <v>126</v>
      </c>
    </row>
    <row r="401" spans="1:65" s="13" customFormat="1" ht="11.25">
      <c r="B401" s="190"/>
      <c r="C401" s="191"/>
      <c r="D401" s="183" t="s">
        <v>139</v>
      </c>
      <c r="E401" s="191"/>
      <c r="F401" s="193" t="s">
        <v>404</v>
      </c>
      <c r="G401" s="191"/>
      <c r="H401" s="194">
        <v>77.951999999999998</v>
      </c>
      <c r="I401" s="195"/>
      <c r="J401" s="191"/>
      <c r="K401" s="191"/>
      <c r="L401" s="196"/>
      <c r="M401" s="197"/>
      <c r="N401" s="198"/>
      <c r="O401" s="198"/>
      <c r="P401" s="198"/>
      <c r="Q401" s="198"/>
      <c r="R401" s="198"/>
      <c r="S401" s="198"/>
      <c r="T401" s="199"/>
      <c r="AT401" s="200" t="s">
        <v>139</v>
      </c>
      <c r="AU401" s="200" t="s">
        <v>88</v>
      </c>
      <c r="AV401" s="13" t="s">
        <v>88</v>
      </c>
      <c r="AW401" s="13" t="s">
        <v>4</v>
      </c>
      <c r="AX401" s="13" t="s">
        <v>86</v>
      </c>
      <c r="AY401" s="200" t="s">
        <v>126</v>
      </c>
    </row>
    <row r="402" spans="1:65" s="2" customFormat="1" ht="24.2" customHeight="1">
      <c r="A402" s="35"/>
      <c r="B402" s="36"/>
      <c r="C402" s="170" t="s">
        <v>405</v>
      </c>
      <c r="D402" s="170" t="s">
        <v>128</v>
      </c>
      <c r="E402" s="171" t="s">
        <v>406</v>
      </c>
      <c r="F402" s="172" t="s">
        <v>407</v>
      </c>
      <c r="G402" s="173" t="s">
        <v>131</v>
      </c>
      <c r="H402" s="174">
        <v>70.927000000000007</v>
      </c>
      <c r="I402" s="175"/>
      <c r="J402" s="176">
        <f>ROUND(I402*H402,2)</f>
        <v>0</v>
      </c>
      <c r="K402" s="172" t="s">
        <v>132</v>
      </c>
      <c r="L402" s="40"/>
      <c r="M402" s="177" t="s">
        <v>40</v>
      </c>
      <c r="N402" s="178" t="s">
        <v>49</v>
      </c>
      <c r="O402" s="65"/>
      <c r="P402" s="179">
        <f>O402*H402</f>
        <v>0</v>
      </c>
      <c r="Q402" s="179">
        <v>6.93E-2</v>
      </c>
      <c r="R402" s="179">
        <f>Q402*H402</f>
        <v>4.9152411000000003</v>
      </c>
      <c r="S402" s="179">
        <v>7.0000000000000001E-3</v>
      </c>
      <c r="T402" s="180">
        <f>S402*H402</f>
        <v>0.49648900000000007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1" t="s">
        <v>133</v>
      </c>
      <c r="AT402" s="181" t="s">
        <v>128</v>
      </c>
      <c r="AU402" s="181" t="s">
        <v>88</v>
      </c>
      <c r="AY402" s="18" t="s">
        <v>126</v>
      </c>
      <c r="BE402" s="182">
        <f>IF(N402="základní",J402,0)</f>
        <v>0</v>
      </c>
      <c r="BF402" s="182">
        <f>IF(N402="snížená",J402,0)</f>
        <v>0</v>
      </c>
      <c r="BG402" s="182">
        <f>IF(N402="zákl. přenesená",J402,0)</f>
        <v>0</v>
      </c>
      <c r="BH402" s="182">
        <f>IF(N402="sníž. přenesená",J402,0)</f>
        <v>0</v>
      </c>
      <c r="BI402" s="182">
        <f>IF(N402="nulová",J402,0)</f>
        <v>0</v>
      </c>
      <c r="BJ402" s="18" t="s">
        <v>86</v>
      </c>
      <c r="BK402" s="182">
        <f>ROUND(I402*H402,2)</f>
        <v>0</v>
      </c>
      <c r="BL402" s="18" t="s">
        <v>133</v>
      </c>
      <c r="BM402" s="181" t="s">
        <v>408</v>
      </c>
    </row>
    <row r="403" spans="1:65" s="2" customFormat="1" ht="19.5">
      <c r="A403" s="35"/>
      <c r="B403" s="36"/>
      <c r="C403" s="37"/>
      <c r="D403" s="183" t="s">
        <v>135</v>
      </c>
      <c r="E403" s="37"/>
      <c r="F403" s="184" t="s">
        <v>409</v>
      </c>
      <c r="G403" s="37"/>
      <c r="H403" s="37"/>
      <c r="I403" s="185"/>
      <c r="J403" s="37"/>
      <c r="K403" s="37"/>
      <c r="L403" s="40"/>
      <c r="M403" s="186"/>
      <c r="N403" s="187"/>
      <c r="O403" s="65"/>
      <c r="P403" s="65"/>
      <c r="Q403" s="65"/>
      <c r="R403" s="65"/>
      <c r="S403" s="65"/>
      <c r="T403" s="66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135</v>
      </c>
      <c r="AU403" s="18" t="s">
        <v>88</v>
      </c>
    </row>
    <row r="404" spans="1:65" s="2" customFormat="1" ht="11.25">
      <c r="A404" s="35"/>
      <c r="B404" s="36"/>
      <c r="C404" s="37"/>
      <c r="D404" s="188" t="s">
        <v>137</v>
      </c>
      <c r="E404" s="37"/>
      <c r="F404" s="189" t="s">
        <v>410</v>
      </c>
      <c r="G404" s="37"/>
      <c r="H404" s="37"/>
      <c r="I404" s="185"/>
      <c r="J404" s="37"/>
      <c r="K404" s="37"/>
      <c r="L404" s="40"/>
      <c r="M404" s="186"/>
      <c r="N404" s="187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137</v>
      </c>
      <c r="AU404" s="18" t="s">
        <v>88</v>
      </c>
    </row>
    <row r="405" spans="1:65" s="2" customFormat="1" ht="39">
      <c r="A405" s="35"/>
      <c r="B405" s="36"/>
      <c r="C405" s="37"/>
      <c r="D405" s="183" t="s">
        <v>340</v>
      </c>
      <c r="E405" s="37"/>
      <c r="F405" s="221" t="s">
        <v>381</v>
      </c>
      <c r="G405" s="37"/>
      <c r="H405" s="37"/>
      <c r="I405" s="185"/>
      <c r="J405" s="37"/>
      <c r="K405" s="37"/>
      <c r="L405" s="40"/>
      <c r="M405" s="186"/>
      <c r="N405" s="187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340</v>
      </c>
      <c r="AU405" s="18" t="s">
        <v>88</v>
      </c>
    </row>
    <row r="406" spans="1:65" s="14" customFormat="1" ht="11.25">
      <c r="B406" s="211"/>
      <c r="C406" s="212"/>
      <c r="D406" s="183" t="s">
        <v>139</v>
      </c>
      <c r="E406" s="213" t="s">
        <v>40</v>
      </c>
      <c r="F406" s="214" t="s">
        <v>291</v>
      </c>
      <c r="G406" s="212"/>
      <c r="H406" s="213" t="s">
        <v>40</v>
      </c>
      <c r="I406" s="215"/>
      <c r="J406" s="212"/>
      <c r="K406" s="212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139</v>
      </c>
      <c r="AU406" s="220" t="s">
        <v>88</v>
      </c>
      <c r="AV406" s="14" t="s">
        <v>86</v>
      </c>
      <c r="AW406" s="14" t="s">
        <v>38</v>
      </c>
      <c r="AX406" s="14" t="s">
        <v>78</v>
      </c>
      <c r="AY406" s="220" t="s">
        <v>126</v>
      </c>
    </row>
    <row r="407" spans="1:65" s="13" customFormat="1" ht="11.25">
      <c r="B407" s="190"/>
      <c r="C407" s="191"/>
      <c r="D407" s="183" t="s">
        <v>139</v>
      </c>
      <c r="E407" s="192" t="s">
        <v>40</v>
      </c>
      <c r="F407" s="193" t="s">
        <v>411</v>
      </c>
      <c r="G407" s="191"/>
      <c r="H407" s="194">
        <v>57.293999999999997</v>
      </c>
      <c r="I407" s="195"/>
      <c r="J407" s="191"/>
      <c r="K407" s="191"/>
      <c r="L407" s="196"/>
      <c r="M407" s="197"/>
      <c r="N407" s="198"/>
      <c r="O407" s="198"/>
      <c r="P407" s="198"/>
      <c r="Q407" s="198"/>
      <c r="R407" s="198"/>
      <c r="S407" s="198"/>
      <c r="T407" s="199"/>
      <c r="AT407" s="200" t="s">
        <v>139</v>
      </c>
      <c r="AU407" s="200" t="s">
        <v>88</v>
      </c>
      <c r="AV407" s="13" t="s">
        <v>88</v>
      </c>
      <c r="AW407" s="13" t="s">
        <v>38</v>
      </c>
      <c r="AX407" s="13" t="s">
        <v>78</v>
      </c>
      <c r="AY407" s="200" t="s">
        <v>126</v>
      </c>
    </row>
    <row r="408" spans="1:65" s="13" customFormat="1" ht="22.5">
      <c r="B408" s="190"/>
      <c r="C408" s="191"/>
      <c r="D408" s="183" t="s">
        <v>139</v>
      </c>
      <c r="E408" s="192" t="s">
        <v>40</v>
      </c>
      <c r="F408" s="193" t="s">
        <v>412</v>
      </c>
      <c r="G408" s="191"/>
      <c r="H408" s="194">
        <v>9.9220000000000006</v>
      </c>
      <c r="I408" s="195"/>
      <c r="J408" s="191"/>
      <c r="K408" s="191"/>
      <c r="L408" s="196"/>
      <c r="M408" s="197"/>
      <c r="N408" s="198"/>
      <c r="O408" s="198"/>
      <c r="P408" s="198"/>
      <c r="Q408" s="198"/>
      <c r="R408" s="198"/>
      <c r="S408" s="198"/>
      <c r="T408" s="199"/>
      <c r="AT408" s="200" t="s">
        <v>139</v>
      </c>
      <c r="AU408" s="200" t="s">
        <v>88</v>
      </c>
      <c r="AV408" s="13" t="s">
        <v>88</v>
      </c>
      <c r="AW408" s="13" t="s">
        <v>38</v>
      </c>
      <c r="AX408" s="13" t="s">
        <v>78</v>
      </c>
      <c r="AY408" s="200" t="s">
        <v>126</v>
      </c>
    </row>
    <row r="409" spans="1:65" s="13" customFormat="1" ht="11.25">
      <c r="B409" s="190"/>
      <c r="C409" s="191"/>
      <c r="D409" s="183" t="s">
        <v>139</v>
      </c>
      <c r="E409" s="192" t="s">
        <v>40</v>
      </c>
      <c r="F409" s="193" t="s">
        <v>413</v>
      </c>
      <c r="G409" s="191"/>
      <c r="H409" s="194">
        <v>0.64200000000000002</v>
      </c>
      <c r="I409" s="195"/>
      <c r="J409" s="191"/>
      <c r="K409" s="191"/>
      <c r="L409" s="196"/>
      <c r="M409" s="197"/>
      <c r="N409" s="198"/>
      <c r="O409" s="198"/>
      <c r="P409" s="198"/>
      <c r="Q409" s="198"/>
      <c r="R409" s="198"/>
      <c r="S409" s="198"/>
      <c r="T409" s="199"/>
      <c r="AT409" s="200" t="s">
        <v>139</v>
      </c>
      <c r="AU409" s="200" t="s">
        <v>88</v>
      </c>
      <c r="AV409" s="13" t="s">
        <v>88</v>
      </c>
      <c r="AW409" s="13" t="s">
        <v>38</v>
      </c>
      <c r="AX409" s="13" t="s">
        <v>78</v>
      </c>
      <c r="AY409" s="200" t="s">
        <v>126</v>
      </c>
    </row>
    <row r="410" spans="1:65" s="13" customFormat="1" ht="11.25">
      <c r="B410" s="190"/>
      <c r="C410" s="191"/>
      <c r="D410" s="183" t="s">
        <v>139</v>
      </c>
      <c r="E410" s="192" t="s">
        <v>40</v>
      </c>
      <c r="F410" s="193" t="s">
        <v>414</v>
      </c>
      <c r="G410" s="191"/>
      <c r="H410" s="194">
        <v>1.82</v>
      </c>
      <c r="I410" s="195"/>
      <c r="J410" s="191"/>
      <c r="K410" s="191"/>
      <c r="L410" s="196"/>
      <c r="M410" s="197"/>
      <c r="N410" s="198"/>
      <c r="O410" s="198"/>
      <c r="P410" s="198"/>
      <c r="Q410" s="198"/>
      <c r="R410" s="198"/>
      <c r="S410" s="198"/>
      <c r="T410" s="199"/>
      <c r="AT410" s="200" t="s">
        <v>139</v>
      </c>
      <c r="AU410" s="200" t="s">
        <v>88</v>
      </c>
      <c r="AV410" s="13" t="s">
        <v>88</v>
      </c>
      <c r="AW410" s="13" t="s">
        <v>38</v>
      </c>
      <c r="AX410" s="13" t="s">
        <v>78</v>
      </c>
      <c r="AY410" s="200" t="s">
        <v>126</v>
      </c>
    </row>
    <row r="411" spans="1:65" s="13" customFormat="1" ht="22.5">
      <c r="B411" s="190"/>
      <c r="C411" s="191"/>
      <c r="D411" s="183" t="s">
        <v>139</v>
      </c>
      <c r="E411" s="192" t="s">
        <v>40</v>
      </c>
      <c r="F411" s="193" t="s">
        <v>415</v>
      </c>
      <c r="G411" s="191"/>
      <c r="H411" s="194">
        <v>0.88900000000000001</v>
      </c>
      <c r="I411" s="195"/>
      <c r="J411" s="191"/>
      <c r="K411" s="191"/>
      <c r="L411" s="196"/>
      <c r="M411" s="197"/>
      <c r="N411" s="198"/>
      <c r="O411" s="198"/>
      <c r="P411" s="198"/>
      <c r="Q411" s="198"/>
      <c r="R411" s="198"/>
      <c r="S411" s="198"/>
      <c r="T411" s="199"/>
      <c r="AT411" s="200" t="s">
        <v>139</v>
      </c>
      <c r="AU411" s="200" t="s">
        <v>88</v>
      </c>
      <c r="AV411" s="13" t="s">
        <v>88</v>
      </c>
      <c r="AW411" s="13" t="s">
        <v>38</v>
      </c>
      <c r="AX411" s="13" t="s">
        <v>78</v>
      </c>
      <c r="AY411" s="200" t="s">
        <v>126</v>
      </c>
    </row>
    <row r="412" spans="1:65" s="13" customFormat="1" ht="11.25">
      <c r="B412" s="190"/>
      <c r="C412" s="191"/>
      <c r="D412" s="183" t="s">
        <v>139</v>
      </c>
      <c r="E412" s="192" t="s">
        <v>40</v>
      </c>
      <c r="F412" s="193" t="s">
        <v>416</v>
      </c>
      <c r="G412" s="191"/>
      <c r="H412" s="194">
        <v>0.76800000000000002</v>
      </c>
      <c r="I412" s="195"/>
      <c r="J412" s="191"/>
      <c r="K412" s="191"/>
      <c r="L412" s="196"/>
      <c r="M412" s="197"/>
      <c r="N412" s="198"/>
      <c r="O412" s="198"/>
      <c r="P412" s="198"/>
      <c r="Q412" s="198"/>
      <c r="R412" s="198"/>
      <c r="S412" s="198"/>
      <c r="T412" s="199"/>
      <c r="AT412" s="200" t="s">
        <v>139</v>
      </c>
      <c r="AU412" s="200" t="s">
        <v>88</v>
      </c>
      <c r="AV412" s="13" t="s">
        <v>88</v>
      </c>
      <c r="AW412" s="13" t="s">
        <v>38</v>
      </c>
      <c r="AX412" s="13" t="s">
        <v>78</v>
      </c>
      <c r="AY412" s="200" t="s">
        <v>126</v>
      </c>
    </row>
    <row r="413" spans="1:65" s="13" customFormat="1" ht="11.25">
      <c r="B413" s="190"/>
      <c r="C413" s="191"/>
      <c r="D413" s="183" t="s">
        <v>139</v>
      </c>
      <c r="E413" s="192" t="s">
        <v>40</v>
      </c>
      <c r="F413" s="193" t="s">
        <v>417</v>
      </c>
      <c r="G413" s="191"/>
      <c r="H413" s="194">
        <v>-0.40799999999999997</v>
      </c>
      <c r="I413" s="195"/>
      <c r="J413" s="191"/>
      <c r="K413" s="191"/>
      <c r="L413" s="196"/>
      <c r="M413" s="197"/>
      <c r="N413" s="198"/>
      <c r="O413" s="198"/>
      <c r="P413" s="198"/>
      <c r="Q413" s="198"/>
      <c r="R413" s="198"/>
      <c r="S413" s="198"/>
      <c r="T413" s="199"/>
      <c r="AT413" s="200" t="s">
        <v>139</v>
      </c>
      <c r="AU413" s="200" t="s">
        <v>88</v>
      </c>
      <c r="AV413" s="13" t="s">
        <v>88</v>
      </c>
      <c r="AW413" s="13" t="s">
        <v>38</v>
      </c>
      <c r="AX413" s="13" t="s">
        <v>78</v>
      </c>
      <c r="AY413" s="200" t="s">
        <v>126</v>
      </c>
    </row>
    <row r="414" spans="1:65" s="2" customFormat="1" ht="33" customHeight="1">
      <c r="A414" s="35"/>
      <c r="B414" s="36"/>
      <c r="C414" s="170" t="s">
        <v>418</v>
      </c>
      <c r="D414" s="170" t="s">
        <v>128</v>
      </c>
      <c r="E414" s="171" t="s">
        <v>419</v>
      </c>
      <c r="F414" s="172" t="s">
        <v>420</v>
      </c>
      <c r="G414" s="173" t="s">
        <v>131</v>
      </c>
      <c r="H414" s="174">
        <v>70.926000000000002</v>
      </c>
      <c r="I414" s="175"/>
      <c r="J414" s="176">
        <f>ROUND(I414*H414,2)</f>
        <v>0</v>
      </c>
      <c r="K414" s="172" t="s">
        <v>132</v>
      </c>
      <c r="L414" s="40"/>
      <c r="M414" s="177" t="s">
        <v>40</v>
      </c>
      <c r="N414" s="178" t="s">
        <v>49</v>
      </c>
      <c r="O414" s="65"/>
      <c r="P414" s="179">
        <f>O414*H414</f>
        <v>0</v>
      </c>
      <c r="Q414" s="179">
        <v>2.3099999999999999E-2</v>
      </c>
      <c r="R414" s="179">
        <f>Q414*H414</f>
        <v>1.6383905999999999</v>
      </c>
      <c r="S414" s="179">
        <v>2.3E-3</v>
      </c>
      <c r="T414" s="180">
        <f>S414*H414</f>
        <v>0.16312979999999999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1" t="s">
        <v>133</v>
      </c>
      <c r="AT414" s="181" t="s">
        <v>128</v>
      </c>
      <c r="AU414" s="181" t="s">
        <v>88</v>
      </c>
      <c r="AY414" s="18" t="s">
        <v>126</v>
      </c>
      <c r="BE414" s="182">
        <f>IF(N414="základní",J414,0)</f>
        <v>0</v>
      </c>
      <c r="BF414" s="182">
        <f>IF(N414="snížená",J414,0)</f>
        <v>0</v>
      </c>
      <c r="BG414" s="182">
        <f>IF(N414="zákl. přenesená",J414,0)</f>
        <v>0</v>
      </c>
      <c r="BH414" s="182">
        <f>IF(N414="sníž. přenesená",J414,0)</f>
        <v>0</v>
      </c>
      <c r="BI414" s="182">
        <f>IF(N414="nulová",J414,0)</f>
        <v>0</v>
      </c>
      <c r="BJ414" s="18" t="s">
        <v>86</v>
      </c>
      <c r="BK414" s="182">
        <f>ROUND(I414*H414,2)</f>
        <v>0</v>
      </c>
      <c r="BL414" s="18" t="s">
        <v>133</v>
      </c>
      <c r="BM414" s="181" t="s">
        <v>421</v>
      </c>
    </row>
    <row r="415" spans="1:65" s="2" customFormat="1" ht="29.25">
      <c r="A415" s="35"/>
      <c r="B415" s="36"/>
      <c r="C415" s="37"/>
      <c r="D415" s="183" t="s">
        <v>135</v>
      </c>
      <c r="E415" s="37"/>
      <c r="F415" s="184" t="s">
        <v>422</v>
      </c>
      <c r="G415" s="37"/>
      <c r="H415" s="37"/>
      <c r="I415" s="185"/>
      <c r="J415" s="37"/>
      <c r="K415" s="37"/>
      <c r="L415" s="40"/>
      <c r="M415" s="186"/>
      <c r="N415" s="187"/>
      <c r="O415" s="65"/>
      <c r="P415" s="65"/>
      <c r="Q415" s="65"/>
      <c r="R415" s="65"/>
      <c r="S415" s="65"/>
      <c r="T415" s="66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8" t="s">
        <v>135</v>
      </c>
      <c r="AU415" s="18" t="s">
        <v>88</v>
      </c>
    </row>
    <row r="416" spans="1:65" s="2" customFormat="1" ht="11.25">
      <c r="A416" s="35"/>
      <c r="B416" s="36"/>
      <c r="C416" s="37"/>
      <c r="D416" s="188" t="s">
        <v>137</v>
      </c>
      <c r="E416" s="37"/>
      <c r="F416" s="189" t="s">
        <v>423</v>
      </c>
      <c r="G416" s="37"/>
      <c r="H416" s="37"/>
      <c r="I416" s="185"/>
      <c r="J416" s="37"/>
      <c r="K416" s="37"/>
      <c r="L416" s="40"/>
      <c r="M416" s="186"/>
      <c r="N416" s="187"/>
      <c r="O416" s="65"/>
      <c r="P416" s="65"/>
      <c r="Q416" s="65"/>
      <c r="R416" s="65"/>
      <c r="S416" s="65"/>
      <c r="T416" s="66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137</v>
      </c>
      <c r="AU416" s="18" t="s">
        <v>88</v>
      </c>
    </row>
    <row r="417" spans="1:65" s="2" customFormat="1" ht="39">
      <c r="A417" s="35"/>
      <c r="B417" s="36"/>
      <c r="C417" s="37"/>
      <c r="D417" s="183" t="s">
        <v>340</v>
      </c>
      <c r="E417" s="37"/>
      <c r="F417" s="221" t="s">
        <v>381</v>
      </c>
      <c r="G417" s="37"/>
      <c r="H417" s="37"/>
      <c r="I417" s="185"/>
      <c r="J417" s="37"/>
      <c r="K417" s="37"/>
      <c r="L417" s="40"/>
      <c r="M417" s="186"/>
      <c r="N417" s="187"/>
      <c r="O417" s="65"/>
      <c r="P417" s="65"/>
      <c r="Q417" s="65"/>
      <c r="R417" s="65"/>
      <c r="S417" s="65"/>
      <c r="T417" s="66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340</v>
      </c>
      <c r="AU417" s="18" t="s">
        <v>88</v>
      </c>
    </row>
    <row r="418" spans="1:65" s="14" customFormat="1" ht="11.25">
      <c r="B418" s="211"/>
      <c r="C418" s="212"/>
      <c r="D418" s="183" t="s">
        <v>139</v>
      </c>
      <c r="E418" s="213" t="s">
        <v>40</v>
      </c>
      <c r="F418" s="214" t="s">
        <v>291</v>
      </c>
      <c r="G418" s="212"/>
      <c r="H418" s="213" t="s">
        <v>40</v>
      </c>
      <c r="I418" s="215"/>
      <c r="J418" s="212"/>
      <c r="K418" s="212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139</v>
      </c>
      <c r="AU418" s="220" t="s">
        <v>88</v>
      </c>
      <c r="AV418" s="14" t="s">
        <v>86</v>
      </c>
      <c r="AW418" s="14" t="s">
        <v>38</v>
      </c>
      <c r="AX418" s="14" t="s">
        <v>78</v>
      </c>
      <c r="AY418" s="220" t="s">
        <v>126</v>
      </c>
    </row>
    <row r="419" spans="1:65" s="13" customFormat="1" ht="11.25">
      <c r="B419" s="190"/>
      <c r="C419" s="191"/>
      <c r="D419" s="183" t="s">
        <v>139</v>
      </c>
      <c r="E419" s="192" t="s">
        <v>40</v>
      </c>
      <c r="F419" s="193" t="s">
        <v>424</v>
      </c>
      <c r="G419" s="191"/>
      <c r="H419" s="194">
        <v>28.646999999999998</v>
      </c>
      <c r="I419" s="195"/>
      <c r="J419" s="191"/>
      <c r="K419" s="191"/>
      <c r="L419" s="196"/>
      <c r="M419" s="197"/>
      <c r="N419" s="198"/>
      <c r="O419" s="198"/>
      <c r="P419" s="198"/>
      <c r="Q419" s="198"/>
      <c r="R419" s="198"/>
      <c r="S419" s="198"/>
      <c r="T419" s="199"/>
      <c r="AT419" s="200" t="s">
        <v>139</v>
      </c>
      <c r="AU419" s="200" t="s">
        <v>88</v>
      </c>
      <c r="AV419" s="13" t="s">
        <v>88</v>
      </c>
      <c r="AW419" s="13" t="s">
        <v>38</v>
      </c>
      <c r="AX419" s="13" t="s">
        <v>78</v>
      </c>
      <c r="AY419" s="200" t="s">
        <v>126</v>
      </c>
    </row>
    <row r="420" spans="1:65" s="13" customFormat="1" ht="22.5">
      <c r="B420" s="190"/>
      <c r="C420" s="191"/>
      <c r="D420" s="183" t="s">
        <v>139</v>
      </c>
      <c r="E420" s="192" t="s">
        <v>40</v>
      </c>
      <c r="F420" s="193" t="s">
        <v>425</v>
      </c>
      <c r="G420" s="191"/>
      <c r="H420" s="194">
        <v>4.9610000000000003</v>
      </c>
      <c r="I420" s="195"/>
      <c r="J420" s="191"/>
      <c r="K420" s="191"/>
      <c r="L420" s="196"/>
      <c r="M420" s="197"/>
      <c r="N420" s="198"/>
      <c r="O420" s="198"/>
      <c r="P420" s="198"/>
      <c r="Q420" s="198"/>
      <c r="R420" s="198"/>
      <c r="S420" s="198"/>
      <c r="T420" s="199"/>
      <c r="AT420" s="200" t="s">
        <v>139</v>
      </c>
      <c r="AU420" s="200" t="s">
        <v>88</v>
      </c>
      <c r="AV420" s="13" t="s">
        <v>88</v>
      </c>
      <c r="AW420" s="13" t="s">
        <v>38</v>
      </c>
      <c r="AX420" s="13" t="s">
        <v>78</v>
      </c>
      <c r="AY420" s="200" t="s">
        <v>126</v>
      </c>
    </row>
    <row r="421" spans="1:65" s="13" customFormat="1" ht="11.25">
      <c r="B421" s="190"/>
      <c r="C421" s="191"/>
      <c r="D421" s="183" t="s">
        <v>139</v>
      </c>
      <c r="E421" s="192" t="s">
        <v>40</v>
      </c>
      <c r="F421" s="193" t="s">
        <v>426</v>
      </c>
      <c r="G421" s="191"/>
      <c r="H421" s="194">
        <v>0.32100000000000001</v>
      </c>
      <c r="I421" s="195"/>
      <c r="J421" s="191"/>
      <c r="K421" s="191"/>
      <c r="L421" s="196"/>
      <c r="M421" s="197"/>
      <c r="N421" s="198"/>
      <c r="O421" s="198"/>
      <c r="P421" s="198"/>
      <c r="Q421" s="198"/>
      <c r="R421" s="198"/>
      <c r="S421" s="198"/>
      <c r="T421" s="199"/>
      <c r="AT421" s="200" t="s">
        <v>139</v>
      </c>
      <c r="AU421" s="200" t="s">
        <v>88</v>
      </c>
      <c r="AV421" s="13" t="s">
        <v>88</v>
      </c>
      <c r="AW421" s="13" t="s">
        <v>38</v>
      </c>
      <c r="AX421" s="13" t="s">
        <v>78</v>
      </c>
      <c r="AY421" s="200" t="s">
        <v>126</v>
      </c>
    </row>
    <row r="422" spans="1:65" s="13" customFormat="1" ht="11.25">
      <c r="B422" s="190"/>
      <c r="C422" s="191"/>
      <c r="D422" s="183" t="s">
        <v>139</v>
      </c>
      <c r="E422" s="192" t="s">
        <v>40</v>
      </c>
      <c r="F422" s="193" t="s">
        <v>427</v>
      </c>
      <c r="G422" s="191"/>
      <c r="H422" s="194">
        <v>0.91</v>
      </c>
      <c r="I422" s="195"/>
      <c r="J422" s="191"/>
      <c r="K422" s="191"/>
      <c r="L422" s="196"/>
      <c r="M422" s="197"/>
      <c r="N422" s="198"/>
      <c r="O422" s="198"/>
      <c r="P422" s="198"/>
      <c r="Q422" s="198"/>
      <c r="R422" s="198"/>
      <c r="S422" s="198"/>
      <c r="T422" s="199"/>
      <c r="AT422" s="200" t="s">
        <v>139</v>
      </c>
      <c r="AU422" s="200" t="s">
        <v>88</v>
      </c>
      <c r="AV422" s="13" t="s">
        <v>88</v>
      </c>
      <c r="AW422" s="13" t="s">
        <v>38</v>
      </c>
      <c r="AX422" s="13" t="s">
        <v>78</v>
      </c>
      <c r="AY422" s="200" t="s">
        <v>126</v>
      </c>
    </row>
    <row r="423" spans="1:65" s="13" customFormat="1" ht="22.5">
      <c r="B423" s="190"/>
      <c r="C423" s="191"/>
      <c r="D423" s="183" t="s">
        <v>139</v>
      </c>
      <c r="E423" s="192" t="s">
        <v>40</v>
      </c>
      <c r="F423" s="193" t="s">
        <v>428</v>
      </c>
      <c r="G423" s="191"/>
      <c r="H423" s="194">
        <v>0.44400000000000001</v>
      </c>
      <c r="I423" s="195"/>
      <c r="J423" s="191"/>
      <c r="K423" s="191"/>
      <c r="L423" s="196"/>
      <c r="M423" s="197"/>
      <c r="N423" s="198"/>
      <c r="O423" s="198"/>
      <c r="P423" s="198"/>
      <c r="Q423" s="198"/>
      <c r="R423" s="198"/>
      <c r="S423" s="198"/>
      <c r="T423" s="199"/>
      <c r="AT423" s="200" t="s">
        <v>139</v>
      </c>
      <c r="AU423" s="200" t="s">
        <v>88</v>
      </c>
      <c r="AV423" s="13" t="s">
        <v>88</v>
      </c>
      <c r="AW423" s="13" t="s">
        <v>38</v>
      </c>
      <c r="AX423" s="13" t="s">
        <v>78</v>
      </c>
      <c r="AY423" s="200" t="s">
        <v>126</v>
      </c>
    </row>
    <row r="424" spans="1:65" s="13" customFormat="1" ht="11.25">
      <c r="B424" s="190"/>
      <c r="C424" s="191"/>
      <c r="D424" s="183" t="s">
        <v>139</v>
      </c>
      <c r="E424" s="192" t="s">
        <v>40</v>
      </c>
      <c r="F424" s="193" t="s">
        <v>429</v>
      </c>
      <c r="G424" s="191"/>
      <c r="H424" s="194">
        <v>0.38400000000000001</v>
      </c>
      <c r="I424" s="195"/>
      <c r="J424" s="191"/>
      <c r="K424" s="191"/>
      <c r="L424" s="196"/>
      <c r="M424" s="197"/>
      <c r="N424" s="198"/>
      <c r="O424" s="198"/>
      <c r="P424" s="198"/>
      <c r="Q424" s="198"/>
      <c r="R424" s="198"/>
      <c r="S424" s="198"/>
      <c r="T424" s="199"/>
      <c r="AT424" s="200" t="s">
        <v>139</v>
      </c>
      <c r="AU424" s="200" t="s">
        <v>88</v>
      </c>
      <c r="AV424" s="13" t="s">
        <v>88</v>
      </c>
      <c r="AW424" s="13" t="s">
        <v>38</v>
      </c>
      <c r="AX424" s="13" t="s">
        <v>78</v>
      </c>
      <c r="AY424" s="200" t="s">
        <v>126</v>
      </c>
    </row>
    <row r="425" spans="1:65" s="13" customFormat="1" ht="11.25">
      <c r="B425" s="190"/>
      <c r="C425" s="191"/>
      <c r="D425" s="183" t="s">
        <v>139</v>
      </c>
      <c r="E425" s="192" t="s">
        <v>40</v>
      </c>
      <c r="F425" s="193" t="s">
        <v>430</v>
      </c>
      <c r="G425" s="191"/>
      <c r="H425" s="194">
        <v>-0.20399999999999999</v>
      </c>
      <c r="I425" s="195"/>
      <c r="J425" s="191"/>
      <c r="K425" s="191"/>
      <c r="L425" s="196"/>
      <c r="M425" s="197"/>
      <c r="N425" s="198"/>
      <c r="O425" s="198"/>
      <c r="P425" s="198"/>
      <c r="Q425" s="198"/>
      <c r="R425" s="198"/>
      <c r="S425" s="198"/>
      <c r="T425" s="199"/>
      <c r="AT425" s="200" t="s">
        <v>139</v>
      </c>
      <c r="AU425" s="200" t="s">
        <v>88</v>
      </c>
      <c r="AV425" s="13" t="s">
        <v>88</v>
      </c>
      <c r="AW425" s="13" t="s">
        <v>38</v>
      </c>
      <c r="AX425" s="13" t="s">
        <v>78</v>
      </c>
      <c r="AY425" s="200" t="s">
        <v>126</v>
      </c>
    </row>
    <row r="426" spans="1:65" s="13" customFormat="1" ht="11.25">
      <c r="B426" s="190"/>
      <c r="C426" s="191"/>
      <c r="D426" s="183" t="s">
        <v>139</v>
      </c>
      <c r="E426" s="191"/>
      <c r="F426" s="193" t="s">
        <v>431</v>
      </c>
      <c r="G426" s="191"/>
      <c r="H426" s="194">
        <v>70.926000000000002</v>
      </c>
      <c r="I426" s="195"/>
      <c r="J426" s="191"/>
      <c r="K426" s="191"/>
      <c r="L426" s="196"/>
      <c r="M426" s="197"/>
      <c r="N426" s="198"/>
      <c r="O426" s="198"/>
      <c r="P426" s="198"/>
      <c r="Q426" s="198"/>
      <c r="R426" s="198"/>
      <c r="S426" s="198"/>
      <c r="T426" s="199"/>
      <c r="AT426" s="200" t="s">
        <v>139</v>
      </c>
      <c r="AU426" s="200" t="s">
        <v>88</v>
      </c>
      <c r="AV426" s="13" t="s">
        <v>88</v>
      </c>
      <c r="AW426" s="13" t="s">
        <v>4</v>
      </c>
      <c r="AX426" s="13" t="s">
        <v>86</v>
      </c>
      <c r="AY426" s="200" t="s">
        <v>126</v>
      </c>
    </row>
    <row r="427" spans="1:65" s="2" customFormat="1" ht="24.2" customHeight="1">
      <c r="A427" s="35"/>
      <c r="B427" s="36"/>
      <c r="C427" s="170" t="s">
        <v>432</v>
      </c>
      <c r="D427" s="170" t="s">
        <v>128</v>
      </c>
      <c r="E427" s="171" t="s">
        <v>433</v>
      </c>
      <c r="F427" s="172" t="s">
        <v>434</v>
      </c>
      <c r="G427" s="173" t="s">
        <v>131</v>
      </c>
      <c r="H427" s="174">
        <v>224.16</v>
      </c>
      <c r="I427" s="175"/>
      <c r="J427" s="176">
        <f>ROUND(I427*H427,2)</f>
        <v>0</v>
      </c>
      <c r="K427" s="172" t="s">
        <v>132</v>
      </c>
      <c r="L427" s="40"/>
      <c r="M427" s="177" t="s">
        <v>40</v>
      </c>
      <c r="N427" s="178" t="s">
        <v>49</v>
      </c>
      <c r="O427" s="65"/>
      <c r="P427" s="179">
        <f>O427*H427</f>
        <v>0</v>
      </c>
      <c r="Q427" s="179">
        <v>0</v>
      </c>
      <c r="R427" s="179">
        <f>Q427*H427</f>
        <v>0</v>
      </c>
      <c r="S427" s="179">
        <v>0</v>
      </c>
      <c r="T427" s="180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1" t="s">
        <v>133</v>
      </c>
      <c r="AT427" s="181" t="s">
        <v>128</v>
      </c>
      <c r="AU427" s="181" t="s">
        <v>88</v>
      </c>
      <c r="AY427" s="18" t="s">
        <v>126</v>
      </c>
      <c r="BE427" s="182">
        <f>IF(N427="základní",J427,0)</f>
        <v>0</v>
      </c>
      <c r="BF427" s="182">
        <f>IF(N427="snížená",J427,0)</f>
        <v>0</v>
      </c>
      <c r="BG427" s="182">
        <f>IF(N427="zákl. přenesená",J427,0)</f>
        <v>0</v>
      </c>
      <c r="BH427" s="182">
        <f>IF(N427="sníž. přenesená",J427,0)</f>
        <v>0</v>
      </c>
      <c r="BI427" s="182">
        <f>IF(N427="nulová",J427,0)</f>
        <v>0</v>
      </c>
      <c r="BJ427" s="18" t="s">
        <v>86</v>
      </c>
      <c r="BK427" s="182">
        <f>ROUND(I427*H427,2)</f>
        <v>0</v>
      </c>
      <c r="BL427" s="18" t="s">
        <v>133</v>
      </c>
      <c r="BM427" s="181" t="s">
        <v>435</v>
      </c>
    </row>
    <row r="428" spans="1:65" s="2" customFormat="1" ht="19.5">
      <c r="A428" s="35"/>
      <c r="B428" s="36"/>
      <c r="C428" s="37"/>
      <c r="D428" s="183" t="s">
        <v>135</v>
      </c>
      <c r="E428" s="37"/>
      <c r="F428" s="184" t="s">
        <v>436</v>
      </c>
      <c r="G428" s="37"/>
      <c r="H428" s="37"/>
      <c r="I428" s="185"/>
      <c r="J428" s="37"/>
      <c r="K428" s="37"/>
      <c r="L428" s="40"/>
      <c r="M428" s="186"/>
      <c r="N428" s="187"/>
      <c r="O428" s="65"/>
      <c r="P428" s="65"/>
      <c r="Q428" s="65"/>
      <c r="R428" s="65"/>
      <c r="S428" s="65"/>
      <c r="T428" s="66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8" t="s">
        <v>135</v>
      </c>
      <c r="AU428" s="18" t="s">
        <v>88</v>
      </c>
    </row>
    <row r="429" spans="1:65" s="2" customFormat="1" ht="11.25">
      <c r="A429" s="35"/>
      <c r="B429" s="36"/>
      <c r="C429" s="37"/>
      <c r="D429" s="188" t="s">
        <v>137</v>
      </c>
      <c r="E429" s="37"/>
      <c r="F429" s="189" t="s">
        <v>437</v>
      </c>
      <c r="G429" s="37"/>
      <c r="H429" s="37"/>
      <c r="I429" s="185"/>
      <c r="J429" s="37"/>
      <c r="K429" s="37"/>
      <c r="L429" s="40"/>
      <c r="M429" s="186"/>
      <c r="N429" s="187"/>
      <c r="O429" s="65"/>
      <c r="P429" s="65"/>
      <c r="Q429" s="65"/>
      <c r="R429" s="65"/>
      <c r="S429" s="65"/>
      <c r="T429" s="66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137</v>
      </c>
      <c r="AU429" s="18" t="s">
        <v>88</v>
      </c>
    </row>
    <row r="430" spans="1:65" s="13" customFormat="1" ht="11.25">
      <c r="B430" s="190"/>
      <c r="C430" s="191"/>
      <c r="D430" s="183" t="s">
        <v>139</v>
      </c>
      <c r="E430" s="192" t="s">
        <v>40</v>
      </c>
      <c r="F430" s="193" t="s">
        <v>230</v>
      </c>
      <c r="G430" s="191"/>
      <c r="H430" s="194">
        <v>224.16</v>
      </c>
      <c r="I430" s="195"/>
      <c r="J430" s="191"/>
      <c r="K430" s="191"/>
      <c r="L430" s="196"/>
      <c r="M430" s="197"/>
      <c r="N430" s="198"/>
      <c r="O430" s="198"/>
      <c r="P430" s="198"/>
      <c r="Q430" s="198"/>
      <c r="R430" s="198"/>
      <c r="S430" s="198"/>
      <c r="T430" s="199"/>
      <c r="AT430" s="200" t="s">
        <v>139</v>
      </c>
      <c r="AU430" s="200" t="s">
        <v>88</v>
      </c>
      <c r="AV430" s="13" t="s">
        <v>88</v>
      </c>
      <c r="AW430" s="13" t="s">
        <v>38</v>
      </c>
      <c r="AX430" s="13" t="s">
        <v>78</v>
      </c>
      <c r="AY430" s="200" t="s">
        <v>126</v>
      </c>
    </row>
    <row r="431" spans="1:65" s="12" customFormat="1" ht="22.9" customHeight="1">
      <c r="B431" s="154"/>
      <c r="C431" s="155"/>
      <c r="D431" s="156" t="s">
        <v>77</v>
      </c>
      <c r="E431" s="168" t="s">
        <v>438</v>
      </c>
      <c r="F431" s="168" t="s">
        <v>439</v>
      </c>
      <c r="G431" s="155"/>
      <c r="H431" s="155"/>
      <c r="I431" s="158"/>
      <c r="J431" s="169">
        <f>BK431</f>
        <v>0</v>
      </c>
      <c r="K431" s="155"/>
      <c r="L431" s="160"/>
      <c r="M431" s="161"/>
      <c r="N431" s="162"/>
      <c r="O431" s="162"/>
      <c r="P431" s="163">
        <f>SUM(P432:P443)</f>
        <v>0</v>
      </c>
      <c r="Q431" s="162"/>
      <c r="R431" s="163">
        <f>SUM(R432:R443)</f>
        <v>0</v>
      </c>
      <c r="S431" s="162"/>
      <c r="T431" s="164">
        <f>SUM(T432:T443)</f>
        <v>0</v>
      </c>
      <c r="AR431" s="165" t="s">
        <v>86</v>
      </c>
      <c r="AT431" s="166" t="s">
        <v>77</v>
      </c>
      <c r="AU431" s="166" t="s">
        <v>86</v>
      </c>
      <c r="AY431" s="165" t="s">
        <v>126</v>
      </c>
      <c r="BK431" s="167">
        <f>SUM(BK432:BK443)</f>
        <v>0</v>
      </c>
    </row>
    <row r="432" spans="1:65" s="2" customFormat="1" ht="24.2" customHeight="1">
      <c r="A432" s="35"/>
      <c r="B432" s="36"/>
      <c r="C432" s="170" t="s">
        <v>440</v>
      </c>
      <c r="D432" s="170" t="s">
        <v>128</v>
      </c>
      <c r="E432" s="171" t="s">
        <v>441</v>
      </c>
      <c r="F432" s="172" t="s">
        <v>442</v>
      </c>
      <c r="G432" s="173" t="s">
        <v>163</v>
      </c>
      <c r="H432" s="174">
        <v>39.375</v>
      </c>
      <c r="I432" s="175"/>
      <c r="J432" s="176">
        <f>ROUND(I432*H432,2)</f>
        <v>0</v>
      </c>
      <c r="K432" s="172" t="s">
        <v>132</v>
      </c>
      <c r="L432" s="40"/>
      <c r="M432" s="177" t="s">
        <v>40</v>
      </c>
      <c r="N432" s="178" t="s">
        <v>49</v>
      </c>
      <c r="O432" s="65"/>
      <c r="P432" s="179">
        <f>O432*H432</f>
        <v>0</v>
      </c>
      <c r="Q432" s="179">
        <v>0</v>
      </c>
      <c r="R432" s="179">
        <f>Q432*H432</f>
        <v>0</v>
      </c>
      <c r="S432" s="179">
        <v>0</v>
      </c>
      <c r="T432" s="180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1" t="s">
        <v>133</v>
      </c>
      <c r="AT432" s="181" t="s">
        <v>128</v>
      </c>
      <c r="AU432" s="181" t="s">
        <v>88</v>
      </c>
      <c r="AY432" s="18" t="s">
        <v>126</v>
      </c>
      <c r="BE432" s="182">
        <f>IF(N432="základní",J432,0)</f>
        <v>0</v>
      </c>
      <c r="BF432" s="182">
        <f>IF(N432="snížená",J432,0)</f>
        <v>0</v>
      </c>
      <c r="BG432" s="182">
        <f>IF(N432="zákl. přenesená",J432,0)</f>
        <v>0</v>
      </c>
      <c r="BH432" s="182">
        <f>IF(N432="sníž. přenesená",J432,0)</f>
        <v>0</v>
      </c>
      <c r="BI432" s="182">
        <f>IF(N432="nulová",J432,0)</f>
        <v>0</v>
      </c>
      <c r="BJ432" s="18" t="s">
        <v>86</v>
      </c>
      <c r="BK432" s="182">
        <f>ROUND(I432*H432,2)</f>
        <v>0</v>
      </c>
      <c r="BL432" s="18" t="s">
        <v>133</v>
      </c>
      <c r="BM432" s="181" t="s">
        <v>443</v>
      </c>
    </row>
    <row r="433" spans="1:65" s="2" customFormat="1" ht="19.5">
      <c r="A433" s="35"/>
      <c r="B433" s="36"/>
      <c r="C433" s="37"/>
      <c r="D433" s="183" t="s">
        <v>135</v>
      </c>
      <c r="E433" s="37"/>
      <c r="F433" s="184" t="s">
        <v>444</v>
      </c>
      <c r="G433" s="37"/>
      <c r="H433" s="37"/>
      <c r="I433" s="185"/>
      <c r="J433" s="37"/>
      <c r="K433" s="37"/>
      <c r="L433" s="40"/>
      <c r="M433" s="186"/>
      <c r="N433" s="187"/>
      <c r="O433" s="65"/>
      <c r="P433" s="65"/>
      <c r="Q433" s="65"/>
      <c r="R433" s="65"/>
      <c r="S433" s="65"/>
      <c r="T433" s="66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T433" s="18" t="s">
        <v>135</v>
      </c>
      <c r="AU433" s="18" t="s">
        <v>88</v>
      </c>
    </row>
    <row r="434" spans="1:65" s="2" customFormat="1" ht="11.25">
      <c r="A434" s="35"/>
      <c r="B434" s="36"/>
      <c r="C434" s="37"/>
      <c r="D434" s="188" t="s">
        <v>137</v>
      </c>
      <c r="E434" s="37"/>
      <c r="F434" s="189" t="s">
        <v>445</v>
      </c>
      <c r="G434" s="37"/>
      <c r="H434" s="37"/>
      <c r="I434" s="185"/>
      <c r="J434" s="37"/>
      <c r="K434" s="37"/>
      <c r="L434" s="40"/>
      <c r="M434" s="186"/>
      <c r="N434" s="187"/>
      <c r="O434" s="65"/>
      <c r="P434" s="65"/>
      <c r="Q434" s="65"/>
      <c r="R434" s="65"/>
      <c r="S434" s="65"/>
      <c r="T434" s="66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8" t="s">
        <v>137</v>
      </c>
      <c r="AU434" s="18" t="s">
        <v>88</v>
      </c>
    </row>
    <row r="435" spans="1:65" s="2" customFormat="1" ht="24.2" customHeight="1">
      <c r="A435" s="35"/>
      <c r="B435" s="36"/>
      <c r="C435" s="170" t="s">
        <v>446</v>
      </c>
      <c r="D435" s="170" t="s">
        <v>128</v>
      </c>
      <c r="E435" s="171" t="s">
        <v>447</v>
      </c>
      <c r="F435" s="172" t="s">
        <v>448</v>
      </c>
      <c r="G435" s="173" t="s">
        <v>163</v>
      </c>
      <c r="H435" s="174">
        <v>39.375</v>
      </c>
      <c r="I435" s="175"/>
      <c r="J435" s="176">
        <f>ROUND(I435*H435,2)</f>
        <v>0</v>
      </c>
      <c r="K435" s="172" t="s">
        <v>132</v>
      </c>
      <c r="L435" s="40"/>
      <c r="M435" s="177" t="s">
        <v>40</v>
      </c>
      <c r="N435" s="178" t="s">
        <v>49</v>
      </c>
      <c r="O435" s="65"/>
      <c r="P435" s="179">
        <f>O435*H435</f>
        <v>0</v>
      </c>
      <c r="Q435" s="179">
        <v>0</v>
      </c>
      <c r="R435" s="179">
        <f>Q435*H435</f>
        <v>0</v>
      </c>
      <c r="S435" s="179">
        <v>0</v>
      </c>
      <c r="T435" s="180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181" t="s">
        <v>133</v>
      </c>
      <c r="AT435" s="181" t="s">
        <v>128</v>
      </c>
      <c r="AU435" s="181" t="s">
        <v>88</v>
      </c>
      <c r="AY435" s="18" t="s">
        <v>126</v>
      </c>
      <c r="BE435" s="182">
        <f>IF(N435="základní",J435,0)</f>
        <v>0</v>
      </c>
      <c r="BF435" s="182">
        <f>IF(N435="snížená",J435,0)</f>
        <v>0</v>
      </c>
      <c r="BG435" s="182">
        <f>IF(N435="zákl. přenesená",J435,0)</f>
        <v>0</v>
      </c>
      <c r="BH435" s="182">
        <f>IF(N435="sníž. přenesená",J435,0)</f>
        <v>0</v>
      </c>
      <c r="BI435" s="182">
        <f>IF(N435="nulová",J435,0)</f>
        <v>0</v>
      </c>
      <c r="BJ435" s="18" t="s">
        <v>86</v>
      </c>
      <c r="BK435" s="182">
        <f>ROUND(I435*H435,2)</f>
        <v>0</v>
      </c>
      <c r="BL435" s="18" t="s">
        <v>133</v>
      </c>
      <c r="BM435" s="181" t="s">
        <v>449</v>
      </c>
    </row>
    <row r="436" spans="1:65" s="2" customFormat="1" ht="19.5">
      <c r="A436" s="35"/>
      <c r="B436" s="36"/>
      <c r="C436" s="37"/>
      <c r="D436" s="183" t="s">
        <v>135</v>
      </c>
      <c r="E436" s="37"/>
      <c r="F436" s="184" t="s">
        <v>450</v>
      </c>
      <c r="G436" s="37"/>
      <c r="H436" s="37"/>
      <c r="I436" s="185"/>
      <c r="J436" s="37"/>
      <c r="K436" s="37"/>
      <c r="L436" s="40"/>
      <c r="M436" s="186"/>
      <c r="N436" s="187"/>
      <c r="O436" s="65"/>
      <c r="P436" s="65"/>
      <c r="Q436" s="65"/>
      <c r="R436" s="65"/>
      <c r="S436" s="65"/>
      <c r="T436" s="66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8" t="s">
        <v>135</v>
      </c>
      <c r="AU436" s="18" t="s">
        <v>88</v>
      </c>
    </row>
    <row r="437" spans="1:65" s="2" customFormat="1" ht="11.25">
      <c r="A437" s="35"/>
      <c r="B437" s="36"/>
      <c r="C437" s="37"/>
      <c r="D437" s="188" t="s">
        <v>137</v>
      </c>
      <c r="E437" s="37"/>
      <c r="F437" s="189" t="s">
        <v>451</v>
      </c>
      <c r="G437" s="37"/>
      <c r="H437" s="37"/>
      <c r="I437" s="185"/>
      <c r="J437" s="37"/>
      <c r="K437" s="37"/>
      <c r="L437" s="40"/>
      <c r="M437" s="186"/>
      <c r="N437" s="187"/>
      <c r="O437" s="65"/>
      <c r="P437" s="65"/>
      <c r="Q437" s="65"/>
      <c r="R437" s="65"/>
      <c r="S437" s="65"/>
      <c r="T437" s="66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8" t="s">
        <v>137</v>
      </c>
      <c r="AU437" s="18" t="s">
        <v>88</v>
      </c>
    </row>
    <row r="438" spans="1:65" s="2" customFormat="1" ht="24.2" customHeight="1">
      <c r="A438" s="35"/>
      <c r="B438" s="36"/>
      <c r="C438" s="170" t="s">
        <v>452</v>
      </c>
      <c r="D438" s="170" t="s">
        <v>128</v>
      </c>
      <c r="E438" s="171" t="s">
        <v>453</v>
      </c>
      <c r="F438" s="172" t="s">
        <v>454</v>
      </c>
      <c r="G438" s="173" t="s">
        <v>163</v>
      </c>
      <c r="H438" s="174">
        <v>39.375</v>
      </c>
      <c r="I438" s="175"/>
      <c r="J438" s="176">
        <f>ROUND(I438*H438,2)</f>
        <v>0</v>
      </c>
      <c r="K438" s="172" t="s">
        <v>132</v>
      </c>
      <c r="L438" s="40"/>
      <c r="M438" s="177" t="s">
        <v>40</v>
      </c>
      <c r="N438" s="178" t="s">
        <v>49</v>
      </c>
      <c r="O438" s="65"/>
      <c r="P438" s="179">
        <f>O438*H438</f>
        <v>0</v>
      </c>
      <c r="Q438" s="179">
        <v>0</v>
      </c>
      <c r="R438" s="179">
        <f>Q438*H438</f>
        <v>0</v>
      </c>
      <c r="S438" s="179">
        <v>0</v>
      </c>
      <c r="T438" s="180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81" t="s">
        <v>133</v>
      </c>
      <c r="AT438" s="181" t="s">
        <v>128</v>
      </c>
      <c r="AU438" s="181" t="s">
        <v>88</v>
      </c>
      <c r="AY438" s="18" t="s">
        <v>126</v>
      </c>
      <c r="BE438" s="182">
        <f>IF(N438="základní",J438,0)</f>
        <v>0</v>
      </c>
      <c r="BF438" s="182">
        <f>IF(N438="snížená",J438,0)</f>
        <v>0</v>
      </c>
      <c r="BG438" s="182">
        <f>IF(N438="zákl. přenesená",J438,0)</f>
        <v>0</v>
      </c>
      <c r="BH438" s="182">
        <f>IF(N438="sníž. přenesená",J438,0)</f>
        <v>0</v>
      </c>
      <c r="BI438" s="182">
        <f>IF(N438="nulová",J438,0)</f>
        <v>0</v>
      </c>
      <c r="BJ438" s="18" t="s">
        <v>86</v>
      </c>
      <c r="BK438" s="182">
        <f>ROUND(I438*H438,2)</f>
        <v>0</v>
      </c>
      <c r="BL438" s="18" t="s">
        <v>133</v>
      </c>
      <c r="BM438" s="181" t="s">
        <v>455</v>
      </c>
    </row>
    <row r="439" spans="1:65" s="2" customFormat="1" ht="29.25">
      <c r="A439" s="35"/>
      <c r="B439" s="36"/>
      <c r="C439" s="37"/>
      <c r="D439" s="183" t="s">
        <v>135</v>
      </c>
      <c r="E439" s="37"/>
      <c r="F439" s="184" t="s">
        <v>456</v>
      </c>
      <c r="G439" s="37"/>
      <c r="H439" s="37"/>
      <c r="I439" s="185"/>
      <c r="J439" s="37"/>
      <c r="K439" s="37"/>
      <c r="L439" s="40"/>
      <c r="M439" s="186"/>
      <c r="N439" s="187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135</v>
      </c>
      <c r="AU439" s="18" t="s">
        <v>88</v>
      </c>
    </row>
    <row r="440" spans="1:65" s="2" customFormat="1" ht="11.25">
      <c r="A440" s="35"/>
      <c r="B440" s="36"/>
      <c r="C440" s="37"/>
      <c r="D440" s="188" t="s">
        <v>137</v>
      </c>
      <c r="E440" s="37"/>
      <c r="F440" s="189" t="s">
        <v>457</v>
      </c>
      <c r="G440" s="37"/>
      <c r="H440" s="37"/>
      <c r="I440" s="185"/>
      <c r="J440" s="37"/>
      <c r="K440" s="37"/>
      <c r="L440" s="40"/>
      <c r="M440" s="186"/>
      <c r="N440" s="187"/>
      <c r="O440" s="65"/>
      <c r="P440" s="65"/>
      <c r="Q440" s="65"/>
      <c r="R440" s="65"/>
      <c r="S440" s="65"/>
      <c r="T440" s="66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8" t="s">
        <v>137</v>
      </c>
      <c r="AU440" s="18" t="s">
        <v>88</v>
      </c>
    </row>
    <row r="441" spans="1:65" s="2" customFormat="1" ht="37.9" customHeight="1">
      <c r="A441" s="35"/>
      <c r="B441" s="36"/>
      <c r="C441" s="170" t="s">
        <v>458</v>
      </c>
      <c r="D441" s="170" t="s">
        <v>128</v>
      </c>
      <c r="E441" s="171" t="s">
        <v>459</v>
      </c>
      <c r="F441" s="172" t="s">
        <v>460</v>
      </c>
      <c r="G441" s="173" t="s">
        <v>163</v>
      </c>
      <c r="H441" s="174">
        <v>39.375</v>
      </c>
      <c r="I441" s="175"/>
      <c r="J441" s="176">
        <f>ROUND(I441*H441,2)</f>
        <v>0</v>
      </c>
      <c r="K441" s="172" t="s">
        <v>132</v>
      </c>
      <c r="L441" s="40"/>
      <c r="M441" s="177" t="s">
        <v>40</v>
      </c>
      <c r="N441" s="178" t="s">
        <v>49</v>
      </c>
      <c r="O441" s="65"/>
      <c r="P441" s="179">
        <f>O441*H441</f>
        <v>0</v>
      </c>
      <c r="Q441" s="179">
        <v>0</v>
      </c>
      <c r="R441" s="179">
        <f>Q441*H441</f>
        <v>0</v>
      </c>
      <c r="S441" s="179">
        <v>0</v>
      </c>
      <c r="T441" s="180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81" t="s">
        <v>133</v>
      </c>
      <c r="AT441" s="181" t="s">
        <v>128</v>
      </c>
      <c r="AU441" s="181" t="s">
        <v>88</v>
      </c>
      <c r="AY441" s="18" t="s">
        <v>126</v>
      </c>
      <c r="BE441" s="182">
        <f>IF(N441="základní",J441,0)</f>
        <v>0</v>
      </c>
      <c r="BF441" s="182">
        <f>IF(N441="snížená",J441,0)</f>
        <v>0</v>
      </c>
      <c r="BG441" s="182">
        <f>IF(N441="zákl. přenesená",J441,0)</f>
        <v>0</v>
      </c>
      <c r="BH441" s="182">
        <f>IF(N441="sníž. přenesená",J441,0)</f>
        <v>0</v>
      </c>
      <c r="BI441" s="182">
        <f>IF(N441="nulová",J441,0)</f>
        <v>0</v>
      </c>
      <c r="BJ441" s="18" t="s">
        <v>86</v>
      </c>
      <c r="BK441" s="182">
        <f>ROUND(I441*H441,2)</f>
        <v>0</v>
      </c>
      <c r="BL441" s="18" t="s">
        <v>133</v>
      </c>
      <c r="BM441" s="181" t="s">
        <v>461</v>
      </c>
    </row>
    <row r="442" spans="1:65" s="2" customFormat="1" ht="29.25">
      <c r="A442" s="35"/>
      <c r="B442" s="36"/>
      <c r="C442" s="37"/>
      <c r="D442" s="183" t="s">
        <v>135</v>
      </c>
      <c r="E442" s="37"/>
      <c r="F442" s="184" t="s">
        <v>462</v>
      </c>
      <c r="G442" s="37"/>
      <c r="H442" s="37"/>
      <c r="I442" s="185"/>
      <c r="J442" s="37"/>
      <c r="K442" s="37"/>
      <c r="L442" s="40"/>
      <c r="M442" s="186"/>
      <c r="N442" s="187"/>
      <c r="O442" s="65"/>
      <c r="P442" s="65"/>
      <c r="Q442" s="65"/>
      <c r="R442" s="65"/>
      <c r="S442" s="65"/>
      <c r="T442" s="66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8" t="s">
        <v>135</v>
      </c>
      <c r="AU442" s="18" t="s">
        <v>88</v>
      </c>
    </row>
    <row r="443" spans="1:65" s="2" customFormat="1" ht="11.25">
      <c r="A443" s="35"/>
      <c r="B443" s="36"/>
      <c r="C443" s="37"/>
      <c r="D443" s="188" t="s">
        <v>137</v>
      </c>
      <c r="E443" s="37"/>
      <c r="F443" s="189" t="s">
        <v>463</v>
      </c>
      <c r="G443" s="37"/>
      <c r="H443" s="37"/>
      <c r="I443" s="185"/>
      <c r="J443" s="37"/>
      <c r="K443" s="37"/>
      <c r="L443" s="40"/>
      <c r="M443" s="186"/>
      <c r="N443" s="187"/>
      <c r="O443" s="65"/>
      <c r="P443" s="65"/>
      <c r="Q443" s="65"/>
      <c r="R443" s="65"/>
      <c r="S443" s="65"/>
      <c r="T443" s="66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137</v>
      </c>
      <c r="AU443" s="18" t="s">
        <v>88</v>
      </c>
    </row>
    <row r="444" spans="1:65" s="12" customFormat="1" ht="22.9" customHeight="1">
      <c r="B444" s="154"/>
      <c r="C444" s="155"/>
      <c r="D444" s="156" t="s">
        <v>77</v>
      </c>
      <c r="E444" s="168" t="s">
        <v>464</v>
      </c>
      <c r="F444" s="168" t="s">
        <v>465</v>
      </c>
      <c r="G444" s="155"/>
      <c r="H444" s="155"/>
      <c r="I444" s="158"/>
      <c r="J444" s="169">
        <f>BK444</f>
        <v>0</v>
      </c>
      <c r="K444" s="155"/>
      <c r="L444" s="160"/>
      <c r="M444" s="161"/>
      <c r="N444" s="162"/>
      <c r="O444" s="162"/>
      <c r="P444" s="163">
        <f>SUM(P445:P447)</f>
        <v>0</v>
      </c>
      <c r="Q444" s="162"/>
      <c r="R444" s="163">
        <f>SUM(R445:R447)</f>
        <v>0</v>
      </c>
      <c r="S444" s="162"/>
      <c r="T444" s="164">
        <f>SUM(T445:T447)</f>
        <v>0</v>
      </c>
      <c r="AR444" s="165" t="s">
        <v>86</v>
      </c>
      <c r="AT444" s="166" t="s">
        <v>77</v>
      </c>
      <c r="AU444" s="166" t="s">
        <v>86</v>
      </c>
      <c r="AY444" s="165" t="s">
        <v>126</v>
      </c>
      <c r="BK444" s="167">
        <f>SUM(BK445:BK447)</f>
        <v>0</v>
      </c>
    </row>
    <row r="445" spans="1:65" s="2" customFormat="1" ht="21.75" customHeight="1">
      <c r="A445" s="35"/>
      <c r="B445" s="36"/>
      <c r="C445" s="170" t="s">
        <v>466</v>
      </c>
      <c r="D445" s="170" t="s">
        <v>128</v>
      </c>
      <c r="E445" s="171" t="s">
        <v>467</v>
      </c>
      <c r="F445" s="172" t="s">
        <v>468</v>
      </c>
      <c r="G445" s="173" t="s">
        <v>163</v>
      </c>
      <c r="H445" s="174">
        <v>56.115000000000002</v>
      </c>
      <c r="I445" s="175"/>
      <c r="J445" s="176">
        <f>ROUND(I445*H445,2)</f>
        <v>0</v>
      </c>
      <c r="K445" s="172" t="s">
        <v>132</v>
      </c>
      <c r="L445" s="40"/>
      <c r="M445" s="177" t="s">
        <v>40</v>
      </c>
      <c r="N445" s="178" t="s">
        <v>49</v>
      </c>
      <c r="O445" s="65"/>
      <c r="P445" s="179">
        <f>O445*H445</f>
        <v>0</v>
      </c>
      <c r="Q445" s="179">
        <v>0</v>
      </c>
      <c r="R445" s="179">
        <f>Q445*H445</f>
        <v>0</v>
      </c>
      <c r="S445" s="179">
        <v>0</v>
      </c>
      <c r="T445" s="180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1" t="s">
        <v>133</v>
      </c>
      <c r="AT445" s="181" t="s">
        <v>128</v>
      </c>
      <c r="AU445" s="181" t="s">
        <v>88</v>
      </c>
      <c r="AY445" s="18" t="s">
        <v>126</v>
      </c>
      <c r="BE445" s="182">
        <f>IF(N445="základní",J445,0)</f>
        <v>0</v>
      </c>
      <c r="BF445" s="182">
        <f>IF(N445="snížená",J445,0)</f>
        <v>0</v>
      </c>
      <c r="BG445" s="182">
        <f>IF(N445="zákl. přenesená",J445,0)</f>
        <v>0</v>
      </c>
      <c r="BH445" s="182">
        <f>IF(N445="sníž. přenesená",J445,0)</f>
        <v>0</v>
      </c>
      <c r="BI445" s="182">
        <f>IF(N445="nulová",J445,0)</f>
        <v>0</v>
      </c>
      <c r="BJ445" s="18" t="s">
        <v>86</v>
      </c>
      <c r="BK445" s="182">
        <f>ROUND(I445*H445,2)</f>
        <v>0</v>
      </c>
      <c r="BL445" s="18" t="s">
        <v>133</v>
      </c>
      <c r="BM445" s="181" t="s">
        <v>469</v>
      </c>
    </row>
    <row r="446" spans="1:65" s="2" customFormat="1" ht="39">
      <c r="A446" s="35"/>
      <c r="B446" s="36"/>
      <c r="C446" s="37"/>
      <c r="D446" s="183" t="s">
        <v>135</v>
      </c>
      <c r="E446" s="37"/>
      <c r="F446" s="184" t="s">
        <v>470</v>
      </c>
      <c r="G446" s="37"/>
      <c r="H446" s="37"/>
      <c r="I446" s="185"/>
      <c r="J446" s="37"/>
      <c r="K446" s="37"/>
      <c r="L446" s="40"/>
      <c r="M446" s="186"/>
      <c r="N446" s="187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135</v>
      </c>
      <c r="AU446" s="18" t="s">
        <v>88</v>
      </c>
    </row>
    <row r="447" spans="1:65" s="2" customFormat="1" ht="11.25">
      <c r="A447" s="35"/>
      <c r="B447" s="36"/>
      <c r="C447" s="37"/>
      <c r="D447" s="188" t="s">
        <v>137</v>
      </c>
      <c r="E447" s="37"/>
      <c r="F447" s="189" t="s">
        <v>471</v>
      </c>
      <c r="G447" s="37"/>
      <c r="H447" s="37"/>
      <c r="I447" s="185"/>
      <c r="J447" s="37"/>
      <c r="K447" s="37"/>
      <c r="L447" s="40"/>
      <c r="M447" s="186"/>
      <c r="N447" s="187"/>
      <c r="O447" s="65"/>
      <c r="P447" s="65"/>
      <c r="Q447" s="65"/>
      <c r="R447" s="65"/>
      <c r="S447" s="65"/>
      <c r="T447" s="66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8" t="s">
        <v>137</v>
      </c>
      <c r="AU447" s="18" t="s">
        <v>88</v>
      </c>
    </row>
    <row r="448" spans="1:65" s="12" customFormat="1" ht="25.9" customHeight="1">
      <c r="B448" s="154"/>
      <c r="C448" s="155"/>
      <c r="D448" s="156" t="s">
        <v>77</v>
      </c>
      <c r="E448" s="157" t="s">
        <v>472</v>
      </c>
      <c r="F448" s="157" t="s">
        <v>473</v>
      </c>
      <c r="G448" s="155"/>
      <c r="H448" s="155"/>
      <c r="I448" s="158"/>
      <c r="J448" s="159">
        <f>BK448</f>
        <v>0</v>
      </c>
      <c r="K448" s="155"/>
      <c r="L448" s="160"/>
      <c r="M448" s="161"/>
      <c r="N448" s="162"/>
      <c r="O448" s="162"/>
      <c r="P448" s="163">
        <f>P449+P497</f>
        <v>0</v>
      </c>
      <c r="Q448" s="162"/>
      <c r="R448" s="163">
        <f>R449+R497</f>
        <v>1.2929727</v>
      </c>
      <c r="S448" s="162"/>
      <c r="T448" s="164">
        <f>T449+T497</f>
        <v>0</v>
      </c>
      <c r="AR448" s="165" t="s">
        <v>88</v>
      </c>
      <c r="AT448" s="166" t="s">
        <v>77</v>
      </c>
      <c r="AU448" s="166" t="s">
        <v>78</v>
      </c>
      <c r="AY448" s="165" t="s">
        <v>126</v>
      </c>
      <c r="BK448" s="167">
        <f>BK449+BK497</f>
        <v>0</v>
      </c>
    </row>
    <row r="449" spans="1:65" s="12" customFormat="1" ht="22.9" customHeight="1">
      <c r="B449" s="154"/>
      <c r="C449" s="155"/>
      <c r="D449" s="156" t="s">
        <v>77</v>
      </c>
      <c r="E449" s="168" t="s">
        <v>474</v>
      </c>
      <c r="F449" s="168" t="s">
        <v>475</v>
      </c>
      <c r="G449" s="155"/>
      <c r="H449" s="155"/>
      <c r="I449" s="158"/>
      <c r="J449" s="169">
        <f>BK449</f>
        <v>0</v>
      </c>
      <c r="K449" s="155"/>
      <c r="L449" s="160"/>
      <c r="M449" s="161"/>
      <c r="N449" s="162"/>
      <c r="O449" s="162"/>
      <c r="P449" s="163">
        <f>SUM(P450:P496)</f>
        <v>0</v>
      </c>
      <c r="Q449" s="162"/>
      <c r="R449" s="163">
        <f>SUM(R450:R496)</f>
        <v>1.190976</v>
      </c>
      <c r="S449" s="162"/>
      <c r="T449" s="164">
        <f>SUM(T450:T496)</f>
        <v>0</v>
      </c>
      <c r="AR449" s="165" t="s">
        <v>88</v>
      </c>
      <c r="AT449" s="166" t="s">
        <v>77</v>
      </c>
      <c r="AU449" s="166" t="s">
        <v>86</v>
      </c>
      <c r="AY449" s="165" t="s">
        <v>126</v>
      </c>
      <c r="BK449" s="167">
        <f>SUM(BK450:BK496)</f>
        <v>0</v>
      </c>
    </row>
    <row r="450" spans="1:65" s="2" customFormat="1" ht="33" customHeight="1">
      <c r="A450" s="35"/>
      <c r="B450" s="36"/>
      <c r="C450" s="170" t="s">
        <v>476</v>
      </c>
      <c r="D450" s="170" t="s">
        <v>128</v>
      </c>
      <c r="E450" s="171" t="s">
        <v>477</v>
      </c>
      <c r="F450" s="172" t="s">
        <v>478</v>
      </c>
      <c r="G450" s="173" t="s">
        <v>131</v>
      </c>
      <c r="H450" s="174">
        <v>69.099999999999994</v>
      </c>
      <c r="I450" s="175"/>
      <c r="J450" s="176">
        <f>ROUND(I450*H450,2)</f>
        <v>0</v>
      </c>
      <c r="K450" s="172" t="s">
        <v>132</v>
      </c>
      <c r="L450" s="40"/>
      <c r="M450" s="177" t="s">
        <v>40</v>
      </c>
      <c r="N450" s="178" t="s">
        <v>49</v>
      </c>
      <c r="O450" s="65"/>
      <c r="P450" s="179">
        <f>O450*H450</f>
        <v>0</v>
      </c>
      <c r="Q450" s="179">
        <v>0</v>
      </c>
      <c r="R450" s="179">
        <f>Q450*H450</f>
        <v>0</v>
      </c>
      <c r="S450" s="179">
        <v>0</v>
      </c>
      <c r="T450" s="180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1" t="s">
        <v>238</v>
      </c>
      <c r="AT450" s="181" t="s">
        <v>128</v>
      </c>
      <c r="AU450" s="181" t="s">
        <v>88</v>
      </c>
      <c r="AY450" s="18" t="s">
        <v>126</v>
      </c>
      <c r="BE450" s="182">
        <f>IF(N450="základní",J450,0)</f>
        <v>0</v>
      </c>
      <c r="BF450" s="182">
        <f>IF(N450="snížená",J450,0)</f>
        <v>0</v>
      </c>
      <c r="BG450" s="182">
        <f>IF(N450="zákl. přenesená",J450,0)</f>
        <v>0</v>
      </c>
      <c r="BH450" s="182">
        <f>IF(N450="sníž. přenesená",J450,0)</f>
        <v>0</v>
      </c>
      <c r="BI450" s="182">
        <f>IF(N450="nulová",J450,0)</f>
        <v>0</v>
      </c>
      <c r="BJ450" s="18" t="s">
        <v>86</v>
      </c>
      <c r="BK450" s="182">
        <f>ROUND(I450*H450,2)</f>
        <v>0</v>
      </c>
      <c r="BL450" s="18" t="s">
        <v>238</v>
      </c>
      <c r="BM450" s="181" t="s">
        <v>479</v>
      </c>
    </row>
    <row r="451" spans="1:65" s="2" customFormat="1" ht="19.5">
      <c r="A451" s="35"/>
      <c r="B451" s="36"/>
      <c r="C451" s="37"/>
      <c r="D451" s="183" t="s">
        <v>135</v>
      </c>
      <c r="E451" s="37"/>
      <c r="F451" s="184" t="s">
        <v>480</v>
      </c>
      <c r="G451" s="37"/>
      <c r="H451" s="37"/>
      <c r="I451" s="185"/>
      <c r="J451" s="37"/>
      <c r="K451" s="37"/>
      <c r="L451" s="40"/>
      <c r="M451" s="186"/>
      <c r="N451" s="187"/>
      <c r="O451" s="65"/>
      <c r="P451" s="65"/>
      <c r="Q451" s="65"/>
      <c r="R451" s="65"/>
      <c r="S451" s="65"/>
      <c r="T451" s="66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135</v>
      </c>
      <c r="AU451" s="18" t="s">
        <v>88</v>
      </c>
    </row>
    <row r="452" spans="1:65" s="2" customFormat="1" ht="11.25">
      <c r="A452" s="35"/>
      <c r="B452" s="36"/>
      <c r="C452" s="37"/>
      <c r="D452" s="188" t="s">
        <v>137</v>
      </c>
      <c r="E452" s="37"/>
      <c r="F452" s="189" t="s">
        <v>481</v>
      </c>
      <c r="G452" s="37"/>
      <c r="H452" s="37"/>
      <c r="I452" s="185"/>
      <c r="J452" s="37"/>
      <c r="K452" s="37"/>
      <c r="L452" s="40"/>
      <c r="M452" s="186"/>
      <c r="N452" s="187"/>
      <c r="O452" s="65"/>
      <c r="P452" s="65"/>
      <c r="Q452" s="65"/>
      <c r="R452" s="65"/>
      <c r="S452" s="65"/>
      <c r="T452" s="66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8" t="s">
        <v>137</v>
      </c>
      <c r="AU452" s="18" t="s">
        <v>88</v>
      </c>
    </row>
    <row r="453" spans="1:65" s="14" customFormat="1" ht="11.25">
      <c r="B453" s="211"/>
      <c r="C453" s="212"/>
      <c r="D453" s="183" t="s">
        <v>139</v>
      </c>
      <c r="E453" s="213" t="s">
        <v>40</v>
      </c>
      <c r="F453" s="214" t="s">
        <v>291</v>
      </c>
      <c r="G453" s="212"/>
      <c r="H453" s="213" t="s">
        <v>40</v>
      </c>
      <c r="I453" s="215"/>
      <c r="J453" s="212"/>
      <c r="K453" s="212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139</v>
      </c>
      <c r="AU453" s="220" t="s">
        <v>88</v>
      </c>
      <c r="AV453" s="14" t="s">
        <v>86</v>
      </c>
      <c r="AW453" s="14" t="s">
        <v>38</v>
      </c>
      <c r="AX453" s="14" t="s">
        <v>78</v>
      </c>
      <c r="AY453" s="220" t="s">
        <v>126</v>
      </c>
    </row>
    <row r="454" spans="1:65" s="13" customFormat="1" ht="11.25">
      <c r="B454" s="190"/>
      <c r="C454" s="191"/>
      <c r="D454" s="183" t="s">
        <v>139</v>
      </c>
      <c r="E454" s="192" t="s">
        <v>40</v>
      </c>
      <c r="F454" s="193" t="s">
        <v>293</v>
      </c>
      <c r="G454" s="191"/>
      <c r="H454" s="194">
        <v>49.607999999999997</v>
      </c>
      <c r="I454" s="195"/>
      <c r="J454" s="191"/>
      <c r="K454" s="191"/>
      <c r="L454" s="196"/>
      <c r="M454" s="197"/>
      <c r="N454" s="198"/>
      <c r="O454" s="198"/>
      <c r="P454" s="198"/>
      <c r="Q454" s="198"/>
      <c r="R454" s="198"/>
      <c r="S454" s="198"/>
      <c r="T454" s="199"/>
      <c r="AT454" s="200" t="s">
        <v>139</v>
      </c>
      <c r="AU454" s="200" t="s">
        <v>88</v>
      </c>
      <c r="AV454" s="13" t="s">
        <v>88</v>
      </c>
      <c r="AW454" s="13" t="s">
        <v>38</v>
      </c>
      <c r="AX454" s="13" t="s">
        <v>78</v>
      </c>
      <c r="AY454" s="200" t="s">
        <v>126</v>
      </c>
    </row>
    <row r="455" spans="1:65" s="13" customFormat="1" ht="11.25">
      <c r="B455" s="190"/>
      <c r="C455" s="191"/>
      <c r="D455" s="183" t="s">
        <v>139</v>
      </c>
      <c r="E455" s="192" t="s">
        <v>40</v>
      </c>
      <c r="F455" s="193" t="s">
        <v>295</v>
      </c>
      <c r="G455" s="191"/>
      <c r="H455" s="194">
        <v>9.0980000000000008</v>
      </c>
      <c r="I455" s="195"/>
      <c r="J455" s="191"/>
      <c r="K455" s="191"/>
      <c r="L455" s="196"/>
      <c r="M455" s="197"/>
      <c r="N455" s="198"/>
      <c r="O455" s="198"/>
      <c r="P455" s="198"/>
      <c r="Q455" s="198"/>
      <c r="R455" s="198"/>
      <c r="S455" s="198"/>
      <c r="T455" s="199"/>
      <c r="AT455" s="200" t="s">
        <v>139</v>
      </c>
      <c r="AU455" s="200" t="s">
        <v>88</v>
      </c>
      <c r="AV455" s="13" t="s">
        <v>88</v>
      </c>
      <c r="AW455" s="13" t="s">
        <v>38</v>
      </c>
      <c r="AX455" s="13" t="s">
        <v>78</v>
      </c>
      <c r="AY455" s="200" t="s">
        <v>126</v>
      </c>
    </row>
    <row r="456" spans="1:65" s="13" customFormat="1" ht="11.25">
      <c r="B456" s="190"/>
      <c r="C456" s="191"/>
      <c r="D456" s="183" t="s">
        <v>139</v>
      </c>
      <c r="E456" s="192" t="s">
        <v>40</v>
      </c>
      <c r="F456" s="193" t="s">
        <v>296</v>
      </c>
      <c r="G456" s="191"/>
      <c r="H456" s="194">
        <v>4.444</v>
      </c>
      <c r="I456" s="195"/>
      <c r="J456" s="191"/>
      <c r="K456" s="191"/>
      <c r="L456" s="196"/>
      <c r="M456" s="197"/>
      <c r="N456" s="198"/>
      <c r="O456" s="198"/>
      <c r="P456" s="198"/>
      <c r="Q456" s="198"/>
      <c r="R456" s="198"/>
      <c r="S456" s="198"/>
      <c r="T456" s="199"/>
      <c r="AT456" s="200" t="s">
        <v>139</v>
      </c>
      <c r="AU456" s="200" t="s">
        <v>88</v>
      </c>
      <c r="AV456" s="13" t="s">
        <v>88</v>
      </c>
      <c r="AW456" s="13" t="s">
        <v>38</v>
      </c>
      <c r="AX456" s="13" t="s">
        <v>78</v>
      </c>
      <c r="AY456" s="200" t="s">
        <v>126</v>
      </c>
    </row>
    <row r="457" spans="1:65" s="13" customFormat="1" ht="11.25">
      <c r="B457" s="190"/>
      <c r="C457" s="191"/>
      <c r="D457" s="183" t="s">
        <v>139</v>
      </c>
      <c r="E457" s="192" t="s">
        <v>40</v>
      </c>
      <c r="F457" s="193" t="s">
        <v>298</v>
      </c>
      <c r="G457" s="191"/>
      <c r="H457" s="194">
        <v>-2.04</v>
      </c>
      <c r="I457" s="195"/>
      <c r="J457" s="191"/>
      <c r="K457" s="191"/>
      <c r="L457" s="196"/>
      <c r="M457" s="197"/>
      <c r="N457" s="198"/>
      <c r="O457" s="198"/>
      <c r="P457" s="198"/>
      <c r="Q457" s="198"/>
      <c r="R457" s="198"/>
      <c r="S457" s="198"/>
      <c r="T457" s="199"/>
      <c r="AT457" s="200" t="s">
        <v>139</v>
      </c>
      <c r="AU457" s="200" t="s">
        <v>88</v>
      </c>
      <c r="AV457" s="13" t="s">
        <v>88</v>
      </c>
      <c r="AW457" s="13" t="s">
        <v>38</v>
      </c>
      <c r="AX457" s="13" t="s">
        <v>78</v>
      </c>
      <c r="AY457" s="200" t="s">
        <v>126</v>
      </c>
    </row>
    <row r="458" spans="1:65" s="13" customFormat="1" ht="11.25">
      <c r="B458" s="190"/>
      <c r="C458" s="191"/>
      <c r="D458" s="183" t="s">
        <v>139</v>
      </c>
      <c r="E458" s="192" t="s">
        <v>40</v>
      </c>
      <c r="F458" s="193" t="s">
        <v>140</v>
      </c>
      <c r="G458" s="191"/>
      <c r="H458" s="194">
        <v>7.99</v>
      </c>
      <c r="I458" s="195"/>
      <c r="J458" s="191"/>
      <c r="K458" s="191"/>
      <c r="L458" s="196"/>
      <c r="M458" s="197"/>
      <c r="N458" s="198"/>
      <c r="O458" s="198"/>
      <c r="P458" s="198"/>
      <c r="Q458" s="198"/>
      <c r="R458" s="198"/>
      <c r="S458" s="198"/>
      <c r="T458" s="199"/>
      <c r="AT458" s="200" t="s">
        <v>139</v>
      </c>
      <c r="AU458" s="200" t="s">
        <v>88</v>
      </c>
      <c r="AV458" s="13" t="s">
        <v>88</v>
      </c>
      <c r="AW458" s="13" t="s">
        <v>38</v>
      </c>
      <c r="AX458" s="13" t="s">
        <v>78</v>
      </c>
      <c r="AY458" s="200" t="s">
        <v>126</v>
      </c>
    </row>
    <row r="459" spans="1:65" s="2" customFormat="1" ht="16.5" customHeight="1">
      <c r="A459" s="35"/>
      <c r="B459" s="36"/>
      <c r="C459" s="201" t="s">
        <v>482</v>
      </c>
      <c r="D459" s="201" t="s">
        <v>212</v>
      </c>
      <c r="E459" s="202" t="s">
        <v>483</v>
      </c>
      <c r="F459" s="203" t="s">
        <v>484</v>
      </c>
      <c r="G459" s="204" t="s">
        <v>485</v>
      </c>
      <c r="H459" s="205">
        <v>276.39999999999998</v>
      </c>
      <c r="I459" s="206"/>
      <c r="J459" s="207">
        <f>ROUND(I459*H459,2)</f>
        <v>0</v>
      </c>
      <c r="K459" s="203" t="s">
        <v>40</v>
      </c>
      <c r="L459" s="208"/>
      <c r="M459" s="209" t="s">
        <v>40</v>
      </c>
      <c r="N459" s="210" t="s">
        <v>49</v>
      </c>
      <c r="O459" s="65"/>
      <c r="P459" s="179">
        <f>O459*H459</f>
        <v>0</v>
      </c>
      <c r="Q459" s="179">
        <v>1E-3</v>
      </c>
      <c r="R459" s="179">
        <f>Q459*H459</f>
        <v>0.27639999999999998</v>
      </c>
      <c r="S459" s="179">
        <v>0</v>
      </c>
      <c r="T459" s="180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1" t="s">
        <v>355</v>
      </c>
      <c r="AT459" s="181" t="s">
        <v>212</v>
      </c>
      <c r="AU459" s="181" t="s">
        <v>88</v>
      </c>
      <c r="AY459" s="18" t="s">
        <v>126</v>
      </c>
      <c r="BE459" s="182">
        <f>IF(N459="základní",J459,0)</f>
        <v>0</v>
      </c>
      <c r="BF459" s="182">
        <f>IF(N459="snížená",J459,0)</f>
        <v>0</v>
      </c>
      <c r="BG459" s="182">
        <f>IF(N459="zákl. přenesená",J459,0)</f>
        <v>0</v>
      </c>
      <c r="BH459" s="182">
        <f>IF(N459="sníž. přenesená",J459,0)</f>
        <v>0</v>
      </c>
      <c r="BI459" s="182">
        <f>IF(N459="nulová",J459,0)</f>
        <v>0</v>
      </c>
      <c r="BJ459" s="18" t="s">
        <v>86</v>
      </c>
      <c r="BK459" s="182">
        <f>ROUND(I459*H459,2)</f>
        <v>0</v>
      </c>
      <c r="BL459" s="18" t="s">
        <v>238</v>
      </c>
      <c r="BM459" s="181" t="s">
        <v>486</v>
      </c>
    </row>
    <row r="460" spans="1:65" s="2" customFormat="1" ht="11.25">
      <c r="A460" s="35"/>
      <c r="B460" s="36"/>
      <c r="C460" s="37"/>
      <c r="D460" s="183" t="s">
        <v>135</v>
      </c>
      <c r="E460" s="37"/>
      <c r="F460" s="184" t="s">
        <v>484</v>
      </c>
      <c r="G460" s="37"/>
      <c r="H460" s="37"/>
      <c r="I460" s="185"/>
      <c r="J460" s="37"/>
      <c r="K460" s="37"/>
      <c r="L460" s="40"/>
      <c r="M460" s="186"/>
      <c r="N460" s="187"/>
      <c r="O460" s="65"/>
      <c r="P460" s="65"/>
      <c r="Q460" s="65"/>
      <c r="R460" s="65"/>
      <c r="S460" s="65"/>
      <c r="T460" s="66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8" t="s">
        <v>135</v>
      </c>
      <c r="AU460" s="18" t="s">
        <v>88</v>
      </c>
    </row>
    <row r="461" spans="1:65" s="2" customFormat="1" ht="58.5">
      <c r="A461" s="35"/>
      <c r="B461" s="36"/>
      <c r="C461" s="37"/>
      <c r="D461" s="183" t="s">
        <v>340</v>
      </c>
      <c r="E461" s="37"/>
      <c r="F461" s="221" t="s">
        <v>487</v>
      </c>
      <c r="G461" s="37"/>
      <c r="H461" s="37"/>
      <c r="I461" s="185"/>
      <c r="J461" s="37"/>
      <c r="K461" s="37"/>
      <c r="L461" s="40"/>
      <c r="M461" s="186"/>
      <c r="N461" s="187"/>
      <c r="O461" s="65"/>
      <c r="P461" s="65"/>
      <c r="Q461" s="65"/>
      <c r="R461" s="65"/>
      <c r="S461" s="65"/>
      <c r="T461" s="66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8" t="s">
        <v>340</v>
      </c>
      <c r="AU461" s="18" t="s">
        <v>88</v>
      </c>
    </row>
    <row r="462" spans="1:65" s="14" customFormat="1" ht="11.25">
      <c r="B462" s="211"/>
      <c r="C462" s="212"/>
      <c r="D462" s="183" t="s">
        <v>139</v>
      </c>
      <c r="E462" s="213" t="s">
        <v>40</v>
      </c>
      <c r="F462" s="214" t="s">
        <v>291</v>
      </c>
      <c r="G462" s="212"/>
      <c r="H462" s="213" t="s">
        <v>40</v>
      </c>
      <c r="I462" s="215"/>
      <c r="J462" s="212"/>
      <c r="K462" s="212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139</v>
      </c>
      <c r="AU462" s="220" t="s">
        <v>88</v>
      </c>
      <c r="AV462" s="14" t="s">
        <v>86</v>
      </c>
      <c r="AW462" s="14" t="s">
        <v>38</v>
      </c>
      <c r="AX462" s="14" t="s">
        <v>78</v>
      </c>
      <c r="AY462" s="220" t="s">
        <v>126</v>
      </c>
    </row>
    <row r="463" spans="1:65" s="13" customFormat="1" ht="11.25">
      <c r="B463" s="190"/>
      <c r="C463" s="191"/>
      <c r="D463" s="183" t="s">
        <v>139</v>
      </c>
      <c r="E463" s="192" t="s">
        <v>40</v>
      </c>
      <c r="F463" s="193" t="s">
        <v>293</v>
      </c>
      <c r="G463" s="191"/>
      <c r="H463" s="194">
        <v>49.607999999999997</v>
      </c>
      <c r="I463" s="195"/>
      <c r="J463" s="191"/>
      <c r="K463" s="191"/>
      <c r="L463" s="196"/>
      <c r="M463" s="197"/>
      <c r="N463" s="198"/>
      <c r="O463" s="198"/>
      <c r="P463" s="198"/>
      <c r="Q463" s="198"/>
      <c r="R463" s="198"/>
      <c r="S463" s="198"/>
      <c r="T463" s="199"/>
      <c r="AT463" s="200" t="s">
        <v>139</v>
      </c>
      <c r="AU463" s="200" t="s">
        <v>88</v>
      </c>
      <c r="AV463" s="13" t="s">
        <v>88</v>
      </c>
      <c r="AW463" s="13" t="s">
        <v>38</v>
      </c>
      <c r="AX463" s="13" t="s">
        <v>78</v>
      </c>
      <c r="AY463" s="200" t="s">
        <v>126</v>
      </c>
    </row>
    <row r="464" spans="1:65" s="13" customFormat="1" ht="11.25">
      <c r="B464" s="190"/>
      <c r="C464" s="191"/>
      <c r="D464" s="183" t="s">
        <v>139</v>
      </c>
      <c r="E464" s="192" t="s">
        <v>40</v>
      </c>
      <c r="F464" s="193" t="s">
        <v>295</v>
      </c>
      <c r="G464" s="191"/>
      <c r="H464" s="194">
        <v>9.0980000000000008</v>
      </c>
      <c r="I464" s="195"/>
      <c r="J464" s="191"/>
      <c r="K464" s="191"/>
      <c r="L464" s="196"/>
      <c r="M464" s="197"/>
      <c r="N464" s="198"/>
      <c r="O464" s="198"/>
      <c r="P464" s="198"/>
      <c r="Q464" s="198"/>
      <c r="R464" s="198"/>
      <c r="S464" s="198"/>
      <c r="T464" s="199"/>
      <c r="AT464" s="200" t="s">
        <v>139</v>
      </c>
      <c r="AU464" s="200" t="s">
        <v>88</v>
      </c>
      <c r="AV464" s="13" t="s">
        <v>88</v>
      </c>
      <c r="AW464" s="13" t="s">
        <v>38</v>
      </c>
      <c r="AX464" s="13" t="s">
        <v>78</v>
      </c>
      <c r="AY464" s="200" t="s">
        <v>126</v>
      </c>
    </row>
    <row r="465" spans="1:65" s="13" customFormat="1" ht="11.25">
      <c r="B465" s="190"/>
      <c r="C465" s="191"/>
      <c r="D465" s="183" t="s">
        <v>139</v>
      </c>
      <c r="E465" s="192" t="s">
        <v>40</v>
      </c>
      <c r="F465" s="193" t="s">
        <v>296</v>
      </c>
      <c r="G465" s="191"/>
      <c r="H465" s="194">
        <v>4.444</v>
      </c>
      <c r="I465" s="195"/>
      <c r="J465" s="191"/>
      <c r="K465" s="191"/>
      <c r="L465" s="196"/>
      <c r="M465" s="197"/>
      <c r="N465" s="198"/>
      <c r="O465" s="198"/>
      <c r="P465" s="198"/>
      <c r="Q465" s="198"/>
      <c r="R465" s="198"/>
      <c r="S465" s="198"/>
      <c r="T465" s="199"/>
      <c r="AT465" s="200" t="s">
        <v>139</v>
      </c>
      <c r="AU465" s="200" t="s">
        <v>88</v>
      </c>
      <c r="AV465" s="13" t="s">
        <v>88</v>
      </c>
      <c r="AW465" s="13" t="s">
        <v>38</v>
      </c>
      <c r="AX465" s="13" t="s">
        <v>78</v>
      </c>
      <c r="AY465" s="200" t="s">
        <v>126</v>
      </c>
    </row>
    <row r="466" spans="1:65" s="13" customFormat="1" ht="11.25">
      <c r="B466" s="190"/>
      <c r="C466" s="191"/>
      <c r="D466" s="183" t="s">
        <v>139</v>
      </c>
      <c r="E466" s="192" t="s">
        <v>40</v>
      </c>
      <c r="F466" s="193" t="s">
        <v>298</v>
      </c>
      <c r="G466" s="191"/>
      <c r="H466" s="194">
        <v>-2.04</v>
      </c>
      <c r="I466" s="195"/>
      <c r="J466" s="191"/>
      <c r="K466" s="191"/>
      <c r="L466" s="196"/>
      <c r="M466" s="197"/>
      <c r="N466" s="198"/>
      <c r="O466" s="198"/>
      <c r="P466" s="198"/>
      <c r="Q466" s="198"/>
      <c r="R466" s="198"/>
      <c r="S466" s="198"/>
      <c r="T466" s="199"/>
      <c r="AT466" s="200" t="s">
        <v>139</v>
      </c>
      <c r="AU466" s="200" t="s">
        <v>88</v>
      </c>
      <c r="AV466" s="13" t="s">
        <v>88</v>
      </c>
      <c r="AW466" s="13" t="s">
        <v>38</v>
      </c>
      <c r="AX466" s="13" t="s">
        <v>78</v>
      </c>
      <c r="AY466" s="200" t="s">
        <v>126</v>
      </c>
    </row>
    <row r="467" spans="1:65" s="13" customFormat="1" ht="11.25">
      <c r="B467" s="190"/>
      <c r="C467" s="191"/>
      <c r="D467" s="183" t="s">
        <v>139</v>
      </c>
      <c r="E467" s="192" t="s">
        <v>40</v>
      </c>
      <c r="F467" s="193" t="s">
        <v>140</v>
      </c>
      <c r="G467" s="191"/>
      <c r="H467" s="194">
        <v>7.99</v>
      </c>
      <c r="I467" s="195"/>
      <c r="J467" s="191"/>
      <c r="K467" s="191"/>
      <c r="L467" s="196"/>
      <c r="M467" s="197"/>
      <c r="N467" s="198"/>
      <c r="O467" s="198"/>
      <c r="P467" s="198"/>
      <c r="Q467" s="198"/>
      <c r="R467" s="198"/>
      <c r="S467" s="198"/>
      <c r="T467" s="199"/>
      <c r="AT467" s="200" t="s">
        <v>139</v>
      </c>
      <c r="AU467" s="200" t="s">
        <v>88</v>
      </c>
      <c r="AV467" s="13" t="s">
        <v>88</v>
      </c>
      <c r="AW467" s="13" t="s">
        <v>38</v>
      </c>
      <c r="AX467" s="13" t="s">
        <v>78</v>
      </c>
      <c r="AY467" s="200" t="s">
        <v>126</v>
      </c>
    </row>
    <row r="468" spans="1:65" s="13" customFormat="1" ht="11.25">
      <c r="B468" s="190"/>
      <c r="C468" s="191"/>
      <c r="D468" s="183" t="s">
        <v>139</v>
      </c>
      <c r="E468" s="191"/>
      <c r="F468" s="193" t="s">
        <v>488</v>
      </c>
      <c r="G468" s="191"/>
      <c r="H468" s="194">
        <v>276.39999999999998</v>
      </c>
      <c r="I468" s="195"/>
      <c r="J468" s="191"/>
      <c r="K468" s="191"/>
      <c r="L468" s="196"/>
      <c r="M468" s="197"/>
      <c r="N468" s="198"/>
      <c r="O468" s="198"/>
      <c r="P468" s="198"/>
      <c r="Q468" s="198"/>
      <c r="R468" s="198"/>
      <c r="S468" s="198"/>
      <c r="T468" s="199"/>
      <c r="AT468" s="200" t="s">
        <v>139</v>
      </c>
      <c r="AU468" s="200" t="s">
        <v>88</v>
      </c>
      <c r="AV468" s="13" t="s">
        <v>88</v>
      </c>
      <c r="AW468" s="13" t="s">
        <v>4</v>
      </c>
      <c r="AX468" s="13" t="s">
        <v>86</v>
      </c>
      <c r="AY468" s="200" t="s">
        <v>126</v>
      </c>
    </row>
    <row r="469" spans="1:65" s="2" customFormat="1" ht="24.2" customHeight="1">
      <c r="A469" s="35"/>
      <c r="B469" s="36"/>
      <c r="C469" s="170" t="s">
        <v>489</v>
      </c>
      <c r="D469" s="170" t="s">
        <v>128</v>
      </c>
      <c r="E469" s="171" t="s">
        <v>490</v>
      </c>
      <c r="F469" s="172" t="s">
        <v>491</v>
      </c>
      <c r="G469" s="173" t="s">
        <v>131</v>
      </c>
      <c r="H469" s="174">
        <v>203.239</v>
      </c>
      <c r="I469" s="175"/>
      <c r="J469" s="176">
        <f>ROUND(I469*H469,2)</f>
        <v>0</v>
      </c>
      <c r="K469" s="172" t="s">
        <v>132</v>
      </c>
      <c r="L469" s="40"/>
      <c r="M469" s="177" t="s">
        <v>40</v>
      </c>
      <c r="N469" s="178" t="s">
        <v>49</v>
      </c>
      <c r="O469" s="65"/>
      <c r="P469" s="179">
        <f>O469*H469</f>
        <v>0</v>
      </c>
      <c r="Q469" s="179">
        <v>0</v>
      </c>
      <c r="R469" s="179">
        <f>Q469*H469</f>
        <v>0</v>
      </c>
      <c r="S469" s="179">
        <v>0</v>
      </c>
      <c r="T469" s="180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81" t="s">
        <v>238</v>
      </c>
      <c r="AT469" s="181" t="s">
        <v>128</v>
      </c>
      <c r="AU469" s="181" t="s">
        <v>88</v>
      </c>
      <c r="AY469" s="18" t="s">
        <v>126</v>
      </c>
      <c r="BE469" s="182">
        <f>IF(N469="základní",J469,0)</f>
        <v>0</v>
      </c>
      <c r="BF469" s="182">
        <f>IF(N469="snížená",J469,0)</f>
        <v>0</v>
      </c>
      <c r="BG469" s="182">
        <f>IF(N469="zákl. přenesená",J469,0)</f>
        <v>0</v>
      </c>
      <c r="BH469" s="182">
        <f>IF(N469="sníž. přenesená",J469,0)</f>
        <v>0</v>
      </c>
      <c r="BI469" s="182">
        <f>IF(N469="nulová",J469,0)</f>
        <v>0</v>
      </c>
      <c r="BJ469" s="18" t="s">
        <v>86</v>
      </c>
      <c r="BK469" s="182">
        <f>ROUND(I469*H469,2)</f>
        <v>0</v>
      </c>
      <c r="BL469" s="18" t="s">
        <v>238</v>
      </c>
      <c r="BM469" s="181" t="s">
        <v>492</v>
      </c>
    </row>
    <row r="470" spans="1:65" s="2" customFormat="1" ht="19.5">
      <c r="A470" s="35"/>
      <c r="B470" s="36"/>
      <c r="C470" s="37"/>
      <c r="D470" s="183" t="s">
        <v>135</v>
      </c>
      <c r="E470" s="37"/>
      <c r="F470" s="184" t="s">
        <v>493</v>
      </c>
      <c r="G470" s="37"/>
      <c r="H470" s="37"/>
      <c r="I470" s="185"/>
      <c r="J470" s="37"/>
      <c r="K470" s="37"/>
      <c r="L470" s="40"/>
      <c r="M470" s="186"/>
      <c r="N470" s="187"/>
      <c r="O470" s="65"/>
      <c r="P470" s="65"/>
      <c r="Q470" s="65"/>
      <c r="R470" s="65"/>
      <c r="S470" s="65"/>
      <c r="T470" s="66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8" t="s">
        <v>135</v>
      </c>
      <c r="AU470" s="18" t="s">
        <v>88</v>
      </c>
    </row>
    <row r="471" spans="1:65" s="2" customFormat="1" ht="11.25">
      <c r="A471" s="35"/>
      <c r="B471" s="36"/>
      <c r="C471" s="37"/>
      <c r="D471" s="188" t="s">
        <v>137</v>
      </c>
      <c r="E471" s="37"/>
      <c r="F471" s="189" t="s">
        <v>494</v>
      </c>
      <c r="G471" s="37"/>
      <c r="H471" s="37"/>
      <c r="I471" s="185"/>
      <c r="J471" s="37"/>
      <c r="K471" s="37"/>
      <c r="L471" s="40"/>
      <c r="M471" s="186"/>
      <c r="N471" s="187"/>
      <c r="O471" s="65"/>
      <c r="P471" s="65"/>
      <c r="Q471" s="65"/>
      <c r="R471" s="65"/>
      <c r="S471" s="65"/>
      <c r="T471" s="66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137</v>
      </c>
      <c r="AU471" s="18" t="s">
        <v>88</v>
      </c>
    </row>
    <row r="472" spans="1:65" s="14" customFormat="1" ht="11.25">
      <c r="B472" s="211"/>
      <c r="C472" s="212"/>
      <c r="D472" s="183" t="s">
        <v>139</v>
      </c>
      <c r="E472" s="213" t="s">
        <v>40</v>
      </c>
      <c r="F472" s="214" t="s">
        <v>270</v>
      </c>
      <c r="G472" s="212"/>
      <c r="H472" s="213" t="s">
        <v>40</v>
      </c>
      <c r="I472" s="215"/>
      <c r="J472" s="212"/>
      <c r="K472" s="212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139</v>
      </c>
      <c r="AU472" s="220" t="s">
        <v>88</v>
      </c>
      <c r="AV472" s="14" t="s">
        <v>86</v>
      </c>
      <c r="AW472" s="14" t="s">
        <v>38</v>
      </c>
      <c r="AX472" s="14" t="s">
        <v>78</v>
      </c>
      <c r="AY472" s="220" t="s">
        <v>126</v>
      </c>
    </row>
    <row r="473" spans="1:65" s="13" customFormat="1" ht="22.5">
      <c r="B473" s="190"/>
      <c r="C473" s="191"/>
      <c r="D473" s="183" t="s">
        <v>139</v>
      </c>
      <c r="E473" s="192" t="s">
        <v>40</v>
      </c>
      <c r="F473" s="193" t="s">
        <v>271</v>
      </c>
      <c r="G473" s="191"/>
      <c r="H473" s="194">
        <v>12.885</v>
      </c>
      <c r="I473" s="195"/>
      <c r="J473" s="191"/>
      <c r="K473" s="191"/>
      <c r="L473" s="196"/>
      <c r="M473" s="197"/>
      <c r="N473" s="198"/>
      <c r="O473" s="198"/>
      <c r="P473" s="198"/>
      <c r="Q473" s="198"/>
      <c r="R473" s="198"/>
      <c r="S473" s="198"/>
      <c r="T473" s="199"/>
      <c r="AT473" s="200" t="s">
        <v>139</v>
      </c>
      <c r="AU473" s="200" t="s">
        <v>88</v>
      </c>
      <c r="AV473" s="13" t="s">
        <v>88</v>
      </c>
      <c r="AW473" s="13" t="s">
        <v>38</v>
      </c>
      <c r="AX473" s="13" t="s">
        <v>78</v>
      </c>
      <c r="AY473" s="200" t="s">
        <v>126</v>
      </c>
    </row>
    <row r="474" spans="1:65" s="13" customFormat="1" ht="22.5">
      <c r="B474" s="190"/>
      <c r="C474" s="191"/>
      <c r="D474" s="183" t="s">
        <v>139</v>
      </c>
      <c r="E474" s="192" t="s">
        <v>40</v>
      </c>
      <c r="F474" s="193" t="s">
        <v>272</v>
      </c>
      <c r="G474" s="191"/>
      <c r="H474" s="194">
        <v>4.3570000000000002</v>
      </c>
      <c r="I474" s="195"/>
      <c r="J474" s="191"/>
      <c r="K474" s="191"/>
      <c r="L474" s="196"/>
      <c r="M474" s="197"/>
      <c r="N474" s="198"/>
      <c r="O474" s="198"/>
      <c r="P474" s="198"/>
      <c r="Q474" s="198"/>
      <c r="R474" s="198"/>
      <c r="S474" s="198"/>
      <c r="T474" s="199"/>
      <c r="AT474" s="200" t="s">
        <v>139</v>
      </c>
      <c r="AU474" s="200" t="s">
        <v>88</v>
      </c>
      <c r="AV474" s="13" t="s">
        <v>88</v>
      </c>
      <c r="AW474" s="13" t="s">
        <v>38</v>
      </c>
      <c r="AX474" s="13" t="s">
        <v>78</v>
      </c>
      <c r="AY474" s="200" t="s">
        <v>126</v>
      </c>
    </row>
    <row r="475" spans="1:65" s="13" customFormat="1" ht="11.25">
      <c r="B475" s="190"/>
      <c r="C475" s="191"/>
      <c r="D475" s="183" t="s">
        <v>139</v>
      </c>
      <c r="E475" s="192" t="s">
        <v>40</v>
      </c>
      <c r="F475" s="193" t="s">
        <v>273</v>
      </c>
      <c r="G475" s="191"/>
      <c r="H475" s="194">
        <v>19.244</v>
      </c>
      <c r="I475" s="195"/>
      <c r="J475" s="191"/>
      <c r="K475" s="191"/>
      <c r="L475" s="196"/>
      <c r="M475" s="197"/>
      <c r="N475" s="198"/>
      <c r="O475" s="198"/>
      <c r="P475" s="198"/>
      <c r="Q475" s="198"/>
      <c r="R475" s="198"/>
      <c r="S475" s="198"/>
      <c r="T475" s="199"/>
      <c r="AT475" s="200" t="s">
        <v>139</v>
      </c>
      <c r="AU475" s="200" t="s">
        <v>88</v>
      </c>
      <c r="AV475" s="13" t="s">
        <v>88</v>
      </c>
      <c r="AW475" s="13" t="s">
        <v>38</v>
      </c>
      <c r="AX475" s="13" t="s">
        <v>78</v>
      </c>
      <c r="AY475" s="200" t="s">
        <v>126</v>
      </c>
    </row>
    <row r="476" spans="1:65" s="13" customFormat="1" ht="11.25">
      <c r="B476" s="190"/>
      <c r="C476" s="191"/>
      <c r="D476" s="183" t="s">
        <v>139</v>
      </c>
      <c r="E476" s="192" t="s">
        <v>40</v>
      </c>
      <c r="F476" s="193" t="s">
        <v>274</v>
      </c>
      <c r="G476" s="191"/>
      <c r="H476" s="194">
        <v>7.03</v>
      </c>
      <c r="I476" s="195"/>
      <c r="J476" s="191"/>
      <c r="K476" s="191"/>
      <c r="L476" s="196"/>
      <c r="M476" s="197"/>
      <c r="N476" s="198"/>
      <c r="O476" s="198"/>
      <c r="P476" s="198"/>
      <c r="Q476" s="198"/>
      <c r="R476" s="198"/>
      <c r="S476" s="198"/>
      <c r="T476" s="199"/>
      <c r="AT476" s="200" t="s">
        <v>139</v>
      </c>
      <c r="AU476" s="200" t="s">
        <v>88</v>
      </c>
      <c r="AV476" s="13" t="s">
        <v>88</v>
      </c>
      <c r="AW476" s="13" t="s">
        <v>38</v>
      </c>
      <c r="AX476" s="13" t="s">
        <v>78</v>
      </c>
      <c r="AY476" s="200" t="s">
        <v>126</v>
      </c>
    </row>
    <row r="477" spans="1:65" s="13" customFormat="1" ht="11.25">
      <c r="B477" s="190"/>
      <c r="C477" s="191"/>
      <c r="D477" s="183" t="s">
        <v>139</v>
      </c>
      <c r="E477" s="192" t="s">
        <v>40</v>
      </c>
      <c r="F477" s="193" t="s">
        <v>495</v>
      </c>
      <c r="G477" s="191"/>
      <c r="H477" s="194">
        <v>93.548000000000002</v>
      </c>
      <c r="I477" s="195"/>
      <c r="J477" s="191"/>
      <c r="K477" s="191"/>
      <c r="L477" s="196"/>
      <c r="M477" s="197"/>
      <c r="N477" s="198"/>
      <c r="O477" s="198"/>
      <c r="P477" s="198"/>
      <c r="Q477" s="198"/>
      <c r="R477" s="198"/>
      <c r="S477" s="198"/>
      <c r="T477" s="199"/>
      <c r="AT477" s="200" t="s">
        <v>139</v>
      </c>
      <c r="AU477" s="200" t="s">
        <v>88</v>
      </c>
      <c r="AV477" s="13" t="s">
        <v>88</v>
      </c>
      <c r="AW477" s="13" t="s">
        <v>38</v>
      </c>
      <c r="AX477" s="13" t="s">
        <v>78</v>
      </c>
      <c r="AY477" s="200" t="s">
        <v>126</v>
      </c>
    </row>
    <row r="478" spans="1:65" s="13" customFormat="1" ht="11.25">
      <c r="B478" s="190"/>
      <c r="C478" s="191"/>
      <c r="D478" s="183" t="s">
        <v>139</v>
      </c>
      <c r="E478" s="192" t="s">
        <v>40</v>
      </c>
      <c r="F478" s="193" t="s">
        <v>276</v>
      </c>
      <c r="G478" s="191"/>
      <c r="H478" s="194">
        <v>30.927</v>
      </c>
      <c r="I478" s="195"/>
      <c r="J478" s="191"/>
      <c r="K478" s="191"/>
      <c r="L478" s="196"/>
      <c r="M478" s="197"/>
      <c r="N478" s="198"/>
      <c r="O478" s="198"/>
      <c r="P478" s="198"/>
      <c r="Q478" s="198"/>
      <c r="R478" s="198"/>
      <c r="S478" s="198"/>
      <c r="T478" s="199"/>
      <c r="AT478" s="200" t="s">
        <v>139</v>
      </c>
      <c r="AU478" s="200" t="s">
        <v>88</v>
      </c>
      <c r="AV478" s="13" t="s">
        <v>88</v>
      </c>
      <c r="AW478" s="13" t="s">
        <v>38</v>
      </c>
      <c r="AX478" s="13" t="s">
        <v>78</v>
      </c>
      <c r="AY478" s="200" t="s">
        <v>126</v>
      </c>
    </row>
    <row r="479" spans="1:65" s="13" customFormat="1" ht="11.25">
      <c r="B479" s="190"/>
      <c r="C479" s="191"/>
      <c r="D479" s="183" t="s">
        <v>139</v>
      </c>
      <c r="E479" s="192" t="s">
        <v>40</v>
      </c>
      <c r="F479" s="193" t="s">
        <v>277</v>
      </c>
      <c r="G479" s="191"/>
      <c r="H479" s="194">
        <v>23.128</v>
      </c>
      <c r="I479" s="195"/>
      <c r="J479" s="191"/>
      <c r="K479" s="191"/>
      <c r="L479" s="196"/>
      <c r="M479" s="197"/>
      <c r="N479" s="198"/>
      <c r="O479" s="198"/>
      <c r="P479" s="198"/>
      <c r="Q479" s="198"/>
      <c r="R479" s="198"/>
      <c r="S479" s="198"/>
      <c r="T479" s="199"/>
      <c r="AT479" s="200" t="s">
        <v>139</v>
      </c>
      <c r="AU479" s="200" t="s">
        <v>88</v>
      </c>
      <c r="AV479" s="13" t="s">
        <v>88</v>
      </c>
      <c r="AW479" s="13" t="s">
        <v>38</v>
      </c>
      <c r="AX479" s="13" t="s">
        <v>78</v>
      </c>
      <c r="AY479" s="200" t="s">
        <v>126</v>
      </c>
    </row>
    <row r="480" spans="1:65" s="13" customFormat="1" ht="11.25">
      <c r="B480" s="190"/>
      <c r="C480" s="191"/>
      <c r="D480" s="183" t="s">
        <v>139</v>
      </c>
      <c r="E480" s="192" t="s">
        <v>40</v>
      </c>
      <c r="F480" s="193" t="s">
        <v>278</v>
      </c>
      <c r="G480" s="191"/>
      <c r="H480" s="194">
        <v>12.12</v>
      </c>
      <c r="I480" s="195"/>
      <c r="J480" s="191"/>
      <c r="K480" s="191"/>
      <c r="L480" s="196"/>
      <c r="M480" s="197"/>
      <c r="N480" s="198"/>
      <c r="O480" s="198"/>
      <c r="P480" s="198"/>
      <c r="Q480" s="198"/>
      <c r="R480" s="198"/>
      <c r="S480" s="198"/>
      <c r="T480" s="199"/>
      <c r="AT480" s="200" t="s">
        <v>139</v>
      </c>
      <c r="AU480" s="200" t="s">
        <v>88</v>
      </c>
      <c r="AV480" s="13" t="s">
        <v>88</v>
      </c>
      <c r="AW480" s="13" t="s">
        <v>38</v>
      </c>
      <c r="AX480" s="13" t="s">
        <v>78</v>
      </c>
      <c r="AY480" s="200" t="s">
        <v>126</v>
      </c>
    </row>
    <row r="481" spans="1:65" s="2" customFormat="1" ht="16.5" customHeight="1">
      <c r="A481" s="35"/>
      <c r="B481" s="36"/>
      <c r="C481" s="201" t="s">
        <v>496</v>
      </c>
      <c r="D481" s="201" t="s">
        <v>212</v>
      </c>
      <c r="E481" s="202" t="s">
        <v>497</v>
      </c>
      <c r="F481" s="203" t="s">
        <v>498</v>
      </c>
      <c r="G481" s="204" t="s">
        <v>485</v>
      </c>
      <c r="H481" s="205">
        <v>914.57600000000002</v>
      </c>
      <c r="I481" s="206"/>
      <c r="J481" s="207">
        <f>ROUND(I481*H481,2)</f>
        <v>0</v>
      </c>
      <c r="K481" s="203" t="s">
        <v>40</v>
      </c>
      <c r="L481" s="208"/>
      <c r="M481" s="209" t="s">
        <v>40</v>
      </c>
      <c r="N481" s="210" t="s">
        <v>49</v>
      </c>
      <c r="O481" s="65"/>
      <c r="P481" s="179">
        <f>O481*H481</f>
        <v>0</v>
      </c>
      <c r="Q481" s="179">
        <v>1E-3</v>
      </c>
      <c r="R481" s="179">
        <f>Q481*H481</f>
        <v>0.91457600000000006</v>
      </c>
      <c r="S481" s="179">
        <v>0</v>
      </c>
      <c r="T481" s="180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81" t="s">
        <v>355</v>
      </c>
      <c r="AT481" s="181" t="s">
        <v>212</v>
      </c>
      <c r="AU481" s="181" t="s">
        <v>88</v>
      </c>
      <c r="AY481" s="18" t="s">
        <v>126</v>
      </c>
      <c r="BE481" s="182">
        <f>IF(N481="základní",J481,0)</f>
        <v>0</v>
      </c>
      <c r="BF481" s="182">
        <f>IF(N481="snížená",J481,0)</f>
        <v>0</v>
      </c>
      <c r="BG481" s="182">
        <f>IF(N481="zákl. přenesená",J481,0)</f>
        <v>0</v>
      </c>
      <c r="BH481" s="182">
        <f>IF(N481="sníž. přenesená",J481,0)</f>
        <v>0</v>
      </c>
      <c r="BI481" s="182">
        <f>IF(N481="nulová",J481,0)</f>
        <v>0</v>
      </c>
      <c r="BJ481" s="18" t="s">
        <v>86</v>
      </c>
      <c r="BK481" s="182">
        <f>ROUND(I481*H481,2)</f>
        <v>0</v>
      </c>
      <c r="BL481" s="18" t="s">
        <v>238</v>
      </c>
      <c r="BM481" s="181" t="s">
        <v>499</v>
      </c>
    </row>
    <row r="482" spans="1:65" s="2" customFormat="1" ht="11.25">
      <c r="A482" s="35"/>
      <c r="B482" s="36"/>
      <c r="C482" s="37"/>
      <c r="D482" s="183" t="s">
        <v>135</v>
      </c>
      <c r="E482" s="37"/>
      <c r="F482" s="184" t="s">
        <v>498</v>
      </c>
      <c r="G482" s="37"/>
      <c r="H482" s="37"/>
      <c r="I482" s="185"/>
      <c r="J482" s="37"/>
      <c r="K482" s="37"/>
      <c r="L482" s="40"/>
      <c r="M482" s="186"/>
      <c r="N482" s="187"/>
      <c r="O482" s="65"/>
      <c r="P482" s="65"/>
      <c r="Q482" s="65"/>
      <c r="R482" s="65"/>
      <c r="S482" s="65"/>
      <c r="T482" s="66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135</v>
      </c>
      <c r="AU482" s="18" t="s">
        <v>88</v>
      </c>
    </row>
    <row r="483" spans="1:65" s="2" customFormat="1" ht="78">
      <c r="A483" s="35"/>
      <c r="B483" s="36"/>
      <c r="C483" s="37"/>
      <c r="D483" s="183" t="s">
        <v>340</v>
      </c>
      <c r="E483" s="37"/>
      <c r="F483" s="221" t="s">
        <v>500</v>
      </c>
      <c r="G483" s="37"/>
      <c r="H483" s="37"/>
      <c r="I483" s="185"/>
      <c r="J483" s="37"/>
      <c r="K483" s="37"/>
      <c r="L483" s="40"/>
      <c r="M483" s="186"/>
      <c r="N483" s="187"/>
      <c r="O483" s="65"/>
      <c r="P483" s="65"/>
      <c r="Q483" s="65"/>
      <c r="R483" s="65"/>
      <c r="S483" s="65"/>
      <c r="T483" s="66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T483" s="18" t="s">
        <v>340</v>
      </c>
      <c r="AU483" s="18" t="s">
        <v>88</v>
      </c>
    </row>
    <row r="484" spans="1:65" s="14" customFormat="1" ht="11.25">
      <c r="B484" s="211"/>
      <c r="C484" s="212"/>
      <c r="D484" s="183" t="s">
        <v>139</v>
      </c>
      <c r="E484" s="213" t="s">
        <v>40</v>
      </c>
      <c r="F484" s="214" t="s">
        <v>270</v>
      </c>
      <c r="G484" s="212"/>
      <c r="H484" s="213" t="s">
        <v>40</v>
      </c>
      <c r="I484" s="215"/>
      <c r="J484" s="212"/>
      <c r="K484" s="212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139</v>
      </c>
      <c r="AU484" s="220" t="s">
        <v>88</v>
      </c>
      <c r="AV484" s="14" t="s">
        <v>86</v>
      </c>
      <c r="AW484" s="14" t="s">
        <v>38</v>
      </c>
      <c r="AX484" s="14" t="s">
        <v>78</v>
      </c>
      <c r="AY484" s="220" t="s">
        <v>126</v>
      </c>
    </row>
    <row r="485" spans="1:65" s="13" customFormat="1" ht="22.5">
      <c r="B485" s="190"/>
      <c r="C485" s="191"/>
      <c r="D485" s="183" t="s">
        <v>139</v>
      </c>
      <c r="E485" s="192" t="s">
        <v>40</v>
      </c>
      <c r="F485" s="193" t="s">
        <v>271</v>
      </c>
      <c r="G485" s="191"/>
      <c r="H485" s="194">
        <v>12.885</v>
      </c>
      <c r="I485" s="195"/>
      <c r="J485" s="191"/>
      <c r="K485" s="191"/>
      <c r="L485" s="196"/>
      <c r="M485" s="197"/>
      <c r="N485" s="198"/>
      <c r="O485" s="198"/>
      <c r="P485" s="198"/>
      <c r="Q485" s="198"/>
      <c r="R485" s="198"/>
      <c r="S485" s="198"/>
      <c r="T485" s="199"/>
      <c r="AT485" s="200" t="s">
        <v>139</v>
      </c>
      <c r="AU485" s="200" t="s">
        <v>88</v>
      </c>
      <c r="AV485" s="13" t="s">
        <v>88</v>
      </c>
      <c r="AW485" s="13" t="s">
        <v>38</v>
      </c>
      <c r="AX485" s="13" t="s">
        <v>78</v>
      </c>
      <c r="AY485" s="200" t="s">
        <v>126</v>
      </c>
    </row>
    <row r="486" spans="1:65" s="13" customFormat="1" ht="22.5">
      <c r="B486" s="190"/>
      <c r="C486" s="191"/>
      <c r="D486" s="183" t="s">
        <v>139</v>
      </c>
      <c r="E486" s="192" t="s">
        <v>40</v>
      </c>
      <c r="F486" s="193" t="s">
        <v>272</v>
      </c>
      <c r="G486" s="191"/>
      <c r="H486" s="194">
        <v>4.3570000000000002</v>
      </c>
      <c r="I486" s="195"/>
      <c r="J486" s="191"/>
      <c r="K486" s="191"/>
      <c r="L486" s="196"/>
      <c r="M486" s="197"/>
      <c r="N486" s="198"/>
      <c r="O486" s="198"/>
      <c r="P486" s="198"/>
      <c r="Q486" s="198"/>
      <c r="R486" s="198"/>
      <c r="S486" s="198"/>
      <c r="T486" s="199"/>
      <c r="AT486" s="200" t="s">
        <v>139</v>
      </c>
      <c r="AU486" s="200" t="s">
        <v>88</v>
      </c>
      <c r="AV486" s="13" t="s">
        <v>88</v>
      </c>
      <c r="AW486" s="13" t="s">
        <v>38</v>
      </c>
      <c r="AX486" s="13" t="s">
        <v>78</v>
      </c>
      <c r="AY486" s="200" t="s">
        <v>126</v>
      </c>
    </row>
    <row r="487" spans="1:65" s="13" customFormat="1" ht="11.25">
      <c r="B487" s="190"/>
      <c r="C487" s="191"/>
      <c r="D487" s="183" t="s">
        <v>139</v>
      </c>
      <c r="E487" s="192" t="s">
        <v>40</v>
      </c>
      <c r="F487" s="193" t="s">
        <v>273</v>
      </c>
      <c r="G487" s="191"/>
      <c r="H487" s="194">
        <v>19.244</v>
      </c>
      <c r="I487" s="195"/>
      <c r="J487" s="191"/>
      <c r="K487" s="191"/>
      <c r="L487" s="196"/>
      <c r="M487" s="197"/>
      <c r="N487" s="198"/>
      <c r="O487" s="198"/>
      <c r="P487" s="198"/>
      <c r="Q487" s="198"/>
      <c r="R487" s="198"/>
      <c r="S487" s="198"/>
      <c r="T487" s="199"/>
      <c r="AT487" s="200" t="s">
        <v>139</v>
      </c>
      <c r="AU487" s="200" t="s">
        <v>88</v>
      </c>
      <c r="AV487" s="13" t="s">
        <v>88</v>
      </c>
      <c r="AW487" s="13" t="s">
        <v>38</v>
      </c>
      <c r="AX487" s="13" t="s">
        <v>78</v>
      </c>
      <c r="AY487" s="200" t="s">
        <v>126</v>
      </c>
    </row>
    <row r="488" spans="1:65" s="13" customFormat="1" ht="11.25">
      <c r="B488" s="190"/>
      <c r="C488" s="191"/>
      <c r="D488" s="183" t="s">
        <v>139</v>
      </c>
      <c r="E488" s="192" t="s">
        <v>40</v>
      </c>
      <c r="F488" s="193" t="s">
        <v>274</v>
      </c>
      <c r="G488" s="191"/>
      <c r="H488" s="194">
        <v>7.03</v>
      </c>
      <c r="I488" s="195"/>
      <c r="J488" s="191"/>
      <c r="K488" s="191"/>
      <c r="L488" s="196"/>
      <c r="M488" s="197"/>
      <c r="N488" s="198"/>
      <c r="O488" s="198"/>
      <c r="P488" s="198"/>
      <c r="Q488" s="198"/>
      <c r="R488" s="198"/>
      <c r="S488" s="198"/>
      <c r="T488" s="199"/>
      <c r="AT488" s="200" t="s">
        <v>139</v>
      </c>
      <c r="AU488" s="200" t="s">
        <v>88</v>
      </c>
      <c r="AV488" s="13" t="s">
        <v>88</v>
      </c>
      <c r="AW488" s="13" t="s">
        <v>38</v>
      </c>
      <c r="AX488" s="13" t="s">
        <v>78</v>
      </c>
      <c r="AY488" s="200" t="s">
        <v>126</v>
      </c>
    </row>
    <row r="489" spans="1:65" s="13" customFormat="1" ht="11.25">
      <c r="B489" s="190"/>
      <c r="C489" s="191"/>
      <c r="D489" s="183" t="s">
        <v>139</v>
      </c>
      <c r="E489" s="192" t="s">
        <v>40</v>
      </c>
      <c r="F489" s="193" t="s">
        <v>495</v>
      </c>
      <c r="G489" s="191"/>
      <c r="H489" s="194">
        <v>93.548000000000002</v>
      </c>
      <c r="I489" s="195"/>
      <c r="J489" s="191"/>
      <c r="K489" s="191"/>
      <c r="L489" s="196"/>
      <c r="M489" s="197"/>
      <c r="N489" s="198"/>
      <c r="O489" s="198"/>
      <c r="P489" s="198"/>
      <c r="Q489" s="198"/>
      <c r="R489" s="198"/>
      <c r="S489" s="198"/>
      <c r="T489" s="199"/>
      <c r="AT489" s="200" t="s">
        <v>139</v>
      </c>
      <c r="AU489" s="200" t="s">
        <v>88</v>
      </c>
      <c r="AV489" s="13" t="s">
        <v>88</v>
      </c>
      <c r="AW489" s="13" t="s">
        <v>38</v>
      </c>
      <c r="AX489" s="13" t="s">
        <v>78</v>
      </c>
      <c r="AY489" s="200" t="s">
        <v>126</v>
      </c>
    </row>
    <row r="490" spans="1:65" s="13" customFormat="1" ht="11.25">
      <c r="B490" s="190"/>
      <c r="C490" s="191"/>
      <c r="D490" s="183" t="s">
        <v>139</v>
      </c>
      <c r="E490" s="192" t="s">
        <v>40</v>
      </c>
      <c r="F490" s="193" t="s">
        <v>276</v>
      </c>
      <c r="G490" s="191"/>
      <c r="H490" s="194">
        <v>30.927</v>
      </c>
      <c r="I490" s="195"/>
      <c r="J490" s="191"/>
      <c r="K490" s="191"/>
      <c r="L490" s="196"/>
      <c r="M490" s="197"/>
      <c r="N490" s="198"/>
      <c r="O490" s="198"/>
      <c r="P490" s="198"/>
      <c r="Q490" s="198"/>
      <c r="R490" s="198"/>
      <c r="S490" s="198"/>
      <c r="T490" s="199"/>
      <c r="AT490" s="200" t="s">
        <v>139</v>
      </c>
      <c r="AU490" s="200" t="s">
        <v>88</v>
      </c>
      <c r="AV490" s="13" t="s">
        <v>88</v>
      </c>
      <c r="AW490" s="13" t="s">
        <v>38</v>
      </c>
      <c r="AX490" s="13" t="s">
        <v>78</v>
      </c>
      <c r="AY490" s="200" t="s">
        <v>126</v>
      </c>
    </row>
    <row r="491" spans="1:65" s="13" customFormat="1" ht="11.25">
      <c r="B491" s="190"/>
      <c r="C491" s="191"/>
      <c r="D491" s="183" t="s">
        <v>139</v>
      </c>
      <c r="E491" s="192" t="s">
        <v>40</v>
      </c>
      <c r="F491" s="193" t="s">
        <v>277</v>
      </c>
      <c r="G491" s="191"/>
      <c r="H491" s="194">
        <v>23.128</v>
      </c>
      <c r="I491" s="195"/>
      <c r="J491" s="191"/>
      <c r="K491" s="191"/>
      <c r="L491" s="196"/>
      <c r="M491" s="197"/>
      <c r="N491" s="198"/>
      <c r="O491" s="198"/>
      <c r="P491" s="198"/>
      <c r="Q491" s="198"/>
      <c r="R491" s="198"/>
      <c r="S491" s="198"/>
      <c r="T491" s="199"/>
      <c r="AT491" s="200" t="s">
        <v>139</v>
      </c>
      <c r="AU491" s="200" t="s">
        <v>88</v>
      </c>
      <c r="AV491" s="13" t="s">
        <v>88</v>
      </c>
      <c r="AW491" s="13" t="s">
        <v>38</v>
      </c>
      <c r="AX491" s="13" t="s">
        <v>78</v>
      </c>
      <c r="AY491" s="200" t="s">
        <v>126</v>
      </c>
    </row>
    <row r="492" spans="1:65" s="13" customFormat="1" ht="11.25">
      <c r="B492" s="190"/>
      <c r="C492" s="191"/>
      <c r="D492" s="183" t="s">
        <v>139</v>
      </c>
      <c r="E492" s="192" t="s">
        <v>40</v>
      </c>
      <c r="F492" s="193" t="s">
        <v>278</v>
      </c>
      <c r="G492" s="191"/>
      <c r="H492" s="194">
        <v>12.12</v>
      </c>
      <c r="I492" s="195"/>
      <c r="J492" s="191"/>
      <c r="K492" s="191"/>
      <c r="L492" s="196"/>
      <c r="M492" s="197"/>
      <c r="N492" s="198"/>
      <c r="O492" s="198"/>
      <c r="P492" s="198"/>
      <c r="Q492" s="198"/>
      <c r="R492" s="198"/>
      <c r="S492" s="198"/>
      <c r="T492" s="199"/>
      <c r="AT492" s="200" t="s">
        <v>139</v>
      </c>
      <c r="AU492" s="200" t="s">
        <v>88</v>
      </c>
      <c r="AV492" s="13" t="s">
        <v>88</v>
      </c>
      <c r="AW492" s="13" t="s">
        <v>38</v>
      </c>
      <c r="AX492" s="13" t="s">
        <v>78</v>
      </c>
      <c r="AY492" s="200" t="s">
        <v>126</v>
      </c>
    </row>
    <row r="493" spans="1:65" s="13" customFormat="1" ht="11.25">
      <c r="B493" s="190"/>
      <c r="C493" s="191"/>
      <c r="D493" s="183" t="s">
        <v>139</v>
      </c>
      <c r="E493" s="191"/>
      <c r="F493" s="193" t="s">
        <v>501</v>
      </c>
      <c r="G493" s="191"/>
      <c r="H493" s="194">
        <v>914.57600000000002</v>
      </c>
      <c r="I493" s="195"/>
      <c r="J493" s="191"/>
      <c r="K493" s="191"/>
      <c r="L493" s="196"/>
      <c r="M493" s="197"/>
      <c r="N493" s="198"/>
      <c r="O493" s="198"/>
      <c r="P493" s="198"/>
      <c r="Q493" s="198"/>
      <c r="R493" s="198"/>
      <c r="S493" s="198"/>
      <c r="T493" s="199"/>
      <c r="AT493" s="200" t="s">
        <v>139</v>
      </c>
      <c r="AU493" s="200" t="s">
        <v>88</v>
      </c>
      <c r="AV493" s="13" t="s">
        <v>88</v>
      </c>
      <c r="AW493" s="13" t="s">
        <v>4</v>
      </c>
      <c r="AX493" s="13" t="s">
        <v>86</v>
      </c>
      <c r="AY493" s="200" t="s">
        <v>126</v>
      </c>
    </row>
    <row r="494" spans="1:65" s="2" customFormat="1" ht="33" customHeight="1">
      <c r="A494" s="35"/>
      <c r="B494" s="36"/>
      <c r="C494" s="170" t="s">
        <v>502</v>
      </c>
      <c r="D494" s="170" t="s">
        <v>128</v>
      </c>
      <c r="E494" s="171" t="s">
        <v>503</v>
      </c>
      <c r="F494" s="172" t="s">
        <v>504</v>
      </c>
      <c r="G494" s="173" t="s">
        <v>163</v>
      </c>
      <c r="H494" s="174">
        <v>1.1910000000000001</v>
      </c>
      <c r="I494" s="175"/>
      <c r="J494" s="176">
        <f>ROUND(I494*H494,2)</f>
        <v>0</v>
      </c>
      <c r="K494" s="172" t="s">
        <v>132</v>
      </c>
      <c r="L494" s="40"/>
      <c r="M494" s="177" t="s">
        <v>40</v>
      </c>
      <c r="N494" s="178" t="s">
        <v>49</v>
      </c>
      <c r="O494" s="65"/>
      <c r="P494" s="179">
        <f>O494*H494</f>
        <v>0</v>
      </c>
      <c r="Q494" s="179">
        <v>0</v>
      </c>
      <c r="R494" s="179">
        <f>Q494*H494</f>
        <v>0</v>
      </c>
      <c r="S494" s="179">
        <v>0</v>
      </c>
      <c r="T494" s="180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81" t="s">
        <v>238</v>
      </c>
      <c r="AT494" s="181" t="s">
        <v>128</v>
      </c>
      <c r="AU494" s="181" t="s">
        <v>88</v>
      </c>
      <c r="AY494" s="18" t="s">
        <v>126</v>
      </c>
      <c r="BE494" s="182">
        <f>IF(N494="základní",J494,0)</f>
        <v>0</v>
      </c>
      <c r="BF494" s="182">
        <f>IF(N494="snížená",J494,0)</f>
        <v>0</v>
      </c>
      <c r="BG494" s="182">
        <f>IF(N494="zákl. přenesená",J494,0)</f>
        <v>0</v>
      </c>
      <c r="BH494" s="182">
        <f>IF(N494="sníž. přenesená",J494,0)</f>
        <v>0</v>
      </c>
      <c r="BI494" s="182">
        <f>IF(N494="nulová",J494,0)</f>
        <v>0</v>
      </c>
      <c r="BJ494" s="18" t="s">
        <v>86</v>
      </c>
      <c r="BK494" s="182">
        <f>ROUND(I494*H494,2)</f>
        <v>0</v>
      </c>
      <c r="BL494" s="18" t="s">
        <v>238</v>
      </c>
      <c r="BM494" s="181" t="s">
        <v>505</v>
      </c>
    </row>
    <row r="495" spans="1:65" s="2" customFormat="1" ht="29.25">
      <c r="A495" s="35"/>
      <c r="B495" s="36"/>
      <c r="C495" s="37"/>
      <c r="D495" s="183" t="s">
        <v>135</v>
      </c>
      <c r="E495" s="37"/>
      <c r="F495" s="184" t="s">
        <v>506</v>
      </c>
      <c r="G495" s="37"/>
      <c r="H495" s="37"/>
      <c r="I495" s="185"/>
      <c r="J495" s="37"/>
      <c r="K495" s="37"/>
      <c r="L495" s="40"/>
      <c r="M495" s="186"/>
      <c r="N495" s="187"/>
      <c r="O495" s="65"/>
      <c r="P495" s="65"/>
      <c r="Q495" s="65"/>
      <c r="R495" s="65"/>
      <c r="S495" s="65"/>
      <c r="T495" s="66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8" t="s">
        <v>135</v>
      </c>
      <c r="AU495" s="18" t="s">
        <v>88</v>
      </c>
    </row>
    <row r="496" spans="1:65" s="2" customFormat="1" ht="11.25">
      <c r="A496" s="35"/>
      <c r="B496" s="36"/>
      <c r="C496" s="37"/>
      <c r="D496" s="188" t="s">
        <v>137</v>
      </c>
      <c r="E496" s="37"/>
      <c r="F496" s="189" t="s">
        <v>507</v>
      </c>
      <c r="G496" s="37"/>
      <c r="H496" s="37"/>
      <c r="I496" s="185"/>
      <c r="J496" s="37"/>
      <c r="K496" s="37"/>
      <c r="L496" s="40"/>
      <c r="M496" s="186"/>
      <c r="N496" s="187"/>
      <c r="O496" s="65"/>
      <c r="P496" s="65"/>
      <c r="Q496" s="65"/>
      <c r="R496" s="65"/>
      <c r="S496" s="65"/>
      <c r="T496" s="66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T496" s="18" t="s">
        <v>137</v>
      </c>
      <c r="AU496" s="18" t="s">
        <v>88</v>
      </c>
    </row>
    <row r="497" spans="1:65" s="12" customFormat="1" ht="22.9" customHeight="1">
      <c r="B497" s="154"/>
      <c r="C497" s="155"/>
      <c r="D497" s="156" t="s">
        <v>77</v>
      </c>
      <c r="E497" s="168" t="s">
        <v>508</v>
      </c>
      <c r="F497" s="168" t="s">
        <v>509</v>
      </c>
      <c r="G497" s="155"/>
      <c r="H497" s="155"/>
      <c r="I497" s="158"/>
      <c r="J497" s="169">
        <f>BK497</f>
        <v>0</v>
      </c>
      <c r="K497" s="155"/>
      <c r="L497" s="160"/>
      <c r="M497" s="161"/>
      <c r="N497" s="162"/>
      <c r="O497" s="162"/>
      <c r="P497" s="163">
        <f>SUM(P498:P564)</f>
        <v>0</v>
      </c>
      <c r="Q497" s="162"/>
      <c r="R497" s="163">
        <f>SUM(R498:R564)</f>
        <v>0.1019967</v>
      </c>
      <c r="S497" s="162"/>
      <c r="T497" s="164">
        <f>SUM(T498:T564)</f>
        <v>0</v>
      </c>
      <c r="AR497" s="165" t="s">
        <v>88</v>
      </c>
      <c r="AT497" s="166" t="s">
        <v>77</v>
      </c>
      <c r="AU497" s="166" t="s">
        <v>86</v>
      </c>
      <c r="AY497" s="165" t="s">
        <v>126</v>
      </c>
      <c r="BK497" s="167">
        <f>SUM(BK498:BK564)</f>
        <v>0</v>
      </c>
    </row>
    <row r="498" spans="1:65" s="2" customFormat="1" ht="16.5" customHeight="1">
      <c r="A498" s="35"/>
      <c r="B498" s="36"/>
      <c r="C498" s="170" t="s">
        <v>374</v>
      </c>
      <c r="D498" s="170" t="s">
        <v>128</v>
      </c>
      <c r="E498" s="171" t="s">
        <v>510</v>
      </c>
      <c r="F498" s="172" t="s">
        <v>511</v>
      </c>
      <c r="G498" s="173" t="s">
        <v>131</v>
      </c>
      <c r="H498" s="174">
        <v>130.76499999999999</v>
      </c>
      <c r="I498" s="175"/>
      <c r="J498" s="176">
        <f>ROUND(I498*H498,2)</f>
        <v>0</v>
      </c>
      <c r="K498" s="172" t="s">
        <v>132</v>
      </c>
      <c r="L498" s="40"/>
      <c r="M498" s="177" t="s">
        <v>40</v>
      </c>
      <c r="N498" s="178" t="s">
        <v>49</v>
      </c>
      <c r="O498" s="65"/>
      <c r="P498" s="179">
        <f>O498*H498</f>
        <v>0</v>
      </c>
      <c r="Q498" s="179">
        <v>6.9999999999999994E-5</v>
      </c>
      <c r="R498" s="179">
        <f>Q498*H498</f>
        <v>9.1535499999999981E-3</v>
      </c>
      <c r="S498" s="179">
        <v>0</v>
      </c>
      <c r="T498" s="180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81" t="s">
        <v>238</v>
      </c>
      <c r="AT498" s="181" t="s">
        <v>128</v>
      </c>
      <c r="AU498" s="181" t="s">
        <v>88</v>
      </c>
      <c r="AY498" s="18" t="s">
        <v>126</v>
      </c>
      <c r="BE498" s="182">
        <f>IF(N498="základní",J498,0)</f>
        <v>0</v>
      </c>
      <c r="BF498" s="182">
        <f>IF(N498="snížená",J498,0)</f>
        <v>0</v>
      </c>
      <c r="BG498" s="182">
        <f>IF(N498="zákl. přenesená",J498,0)</f>
        <v>0</v>
      </c>
      <c r="BH498" s="182">
        <f>IF(N498="sníž. přenesená",J498,0)</f>
        <v>0</v>
      </c>
      <c r="BI498" s="182">
        <f>IF(N498="nulová",J498,0)</f>
        <v>0</v>
      </c>
      <c r="BJ498" s="18" t="s">
        <v>86</v>
      </c>
      <c r="BK498" s="182">
        <f>ROUND(I498*H498,2)</f>
        <v>0</v>
      </c>
      <c r="BL498" s="18" t="s">
        <v>238</v>
      </c>
      <c r="BM498" s="181" t="s">
        <v>512</v>
      </c>
    </row>
    <row r="499" spans="1:65" s="2" customFormat="1" ht="19.5">
      <c r="A499" s="35"/>
      <c r="B499" s="36"/>
      <c r="C499" s="37"/>
      <c r="D499" s="183" t="s">
        <v>135</v>
      </c>
      <c r="E499" s="37"/>
      <c r="F499" s="184" t="s">
        <v>513</v>
      </c>
      <c r="G499" s="37"/>
      <c r="H499" s="37"/>
      <c r="I499" s="185"/>
      <c r="J499" s="37"/>
      <c r="K499" s="37"/>
      <c r="L499" s="40"/>
      <c r="M499" s="186"/>
      <c r="N499" s="187"/>
      <c r="O499" s="65"/>
      <c r="P499" s="65"/>
      <c r="Q499" s="65"/>
      <c r="R499" s="65"/>
      <c r="S499" s="65"/>
      <c r="T499" s="66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8" t="s">
        <v>135</v>
      </c>
      <c r="AU499" s="18" t="s">
        <v>88</v>
      </c>
    </row>
    <row r="500" spans="1:65" s="2" customFormat="1" ht="11.25">
      <c r="A500" s="35"/>
      <c r="B500" s="36"/>
      <c r="C500" s="37"/>
      <c r="D500" s="188" t="s">
        <v>137</v>
      </c>
      <c r="E500" s="37"/>
      <c r="F500" s="189" t="s">
        <v>514</v>
      </c>
      <c r="G500" s="37"/>
      <c r="H500" s="37"/>
      <c r="I500" s="185"/>
      <c r="J500" s="37"/>
      <c r="K500" s="37"/>
      <c r="L500" s="40"/>
      <c r="M500" s="186"/>
      <c r="N500" s="187"/>
      <c r="O500" s="65"/>
      <c r="P500" s="65"/>
      <c r="Q500" s="65"/>
      <c r="R500" s="65"/>
      <c r="S500" s="65"/>
      <c r="T500" s="66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8" t="s">
        <v>137</v>
      </c>
      <c r="AU500" s="18" t="s">
        <v>88</v>
      </c>
    </row>
    <row r="501" spans="1:65" s="13" customFormat="1" ht="22.5">
      <c r="B501" s="190"/>
      <c r="C501" s="191"/>
      <c r="D501" s="183" t="s">
        <v>139</v>
      </c>
      <c r="E501" s="192" t="s">
        <v>40</v>
      </c>
      <c r="F501" s="193" t="s">
        <v>515</v>
      </c>
      <c r="G501" s="191"/>
      <c r="H501" s="194">
        <v>11.443</v>
      </c>
      <c r="I501" s="195"/>
      <c r="J501" s="191"/>
      <c r="K501" s="191"/>
      <c r="L501" s="196"/>
      <c r="M501" s="197"/>
      <c r="N501" s="198"/>
      <c r="O501" s="198"/>
      <c r="P501" s="198"/>
      <c r="Q501" s="198"/>
      <c r="R501" s="198"/>
      <c r="S501" s="198"/>
      <c r="T501" s="199"/>
      <c r="AT501" s="200" t="s">
        <v>139</v>
      </c>
      <c r="AU501" s="200" t="s">
        <v>88</v>
      </c>
      <c r="AV501" s="13" t="s">
        <v>88</v>
      </c>
      <c r="AW501" s="13" t="s">
        <v>38</v>
      </c>
      <c r="AX501" s="13" t="s">
        <v>78</v>
      </c>
      <c r="AY501" s="200" t="s">
        <v>126</v>
      </c>
    </row>
    <row r="502" spans="1:65" s="13" customFormat="1" ht="11.25">
      <c r="B502" s="190"/>
      <c r="C502" s="191"/>
      <c r="D502" s="183" t="s">
        <v>139</v>
      </c>
      <c r="E502" s="192" t="s">
        <v>40</v>
      </c>
      <c r="F502" s="193" t="s">
        <v>516</v>
      </c>
      <c r="G502" s="191"/>
      <c r="H502" s="194">
        <v>4.08</v>
      </c>
      <c r="I502" s="195"/>
      <c r="J502" s="191"/>
      <c r="K502" s="191"/>
      <c r="L502" s="196"/>
      <c r="M502" s="197"/>
      <c r="N502" s="198"/>
      <c r="O502" s="198"/>
      <c r="P502" s="198"/>
      <c r="Q502" s="198"/>
      <c r="R502" s="198"/>
      <c r="S502" s="198"/>
      <c r="T502" s="199"/>
      <c r="AT502" s="200" t="s">
        <v>139</v>
      </c>
      <c r="AU502" s="200" t="s">
        <v>88</v>
      </c>
      <c r="AV502" s="13" t="s">
        <v>88</v>
      </c>
      <c r="AW502" s="13" t="s">
        <v>38</v>
      </c>
      <c r="AX502" s="13" t="s">
        <v>78</v>
      </c>
      <c r="AY502" s="200" t="s">
        <v>126</v>
      </c>
    </row>
    <row r="503" spans="1:65" s="13" customFormat="1" ht="33.75">
      <c r="B503" s="190"/>
      <c r="C503" s="191"/>
      <c r="D503" s="183" t="s">
        <v>139</v>
      </c>
      <c r="E503" s="192" t="s">
        <v>40</v>
      </c>
      <c r="F503" s="193" t="s">
        <v>517</v>
      </c>
      <c r="G503" s="191"/>
      <c r="H503" s="194">
        <v>79.031999999999996</v>
      </c>
      <c r="I503" s="195"/>
      <c r="J503" s="191"/>
      <c r="K503" s="191"/>
      <c r="L503" s="196"/>
      <c r="M503" s="197"/>
      <c r="N503" s="198"/>
      <c r="O503" s="198"/>
      <c r="P503" s="198"/>
      <c r="Q503" s="198"/>
      <c r="R503" s="198"/>
      <c r="S503" s="198"/>
      <c r="T503" s="199"/>
      <c r="AT503" s="200" t="s">
        <v>139</v>
      </c>
      <c r="AU503" s="200" t="s">
        <v>88</v>
      </c>
      <c r="AV503" s="13" t="s">
        <v>88</v>
      </c>
      <c r="AW503" s="13" t="s">
        <v>38</v>
      </c>
      <c r="AX503" s="13" t="s">
        <v>78</v>
      </c>
      <c r="AY503" s="200" t="s">
        <v>126</v>
      </c>
    </row>
    <row r="504" spans="1:65" s="13" customFormat="1" ht="22.5">
      <c r="B504" s="190"/>
      <c r="C504" s="191"/>
      <c r="D504" s="183" t="s">
        <v>139</v>
      </c>
      <c r="E504" s="192" t="s">
        <v>40</v>
      </c>
      <c r="F504" s="193" t="s">
        <v>518</v>
      </c>
      <c r="G504" s="191"/>
      <c r="H504" s="194">
        <v>13.449</v>
      </c>
      <c r="I504" s="195"/>
      <c r="J504" s="191"/>
      <c r="K504" s="191"/>
      <c r="L504" s="196"/>
      <c r="M504" s="197"/>
      <c r="N504" s="198"/>
      <c r="O504" s="198"/>
      <c r="P504" s="198"/>
      <c r="Q504" s="198"/>
      <c r="R504" s="198"/>
      <c r="S504" s="198"/>
      <c r="T504" s="199"/>
      <c r="AT504" s="200" t="s">
        <v>139</v>
      </c>
      <c r="AU504" s="200" t="s">
        <v>88</v>
      </c>
      <c r="AV504" s="13" t="s">
        <v>88</v>
      </c>
      <c r="AW504" s="13" t="s">
        <v>38</v>
      </c>
      <c r="AX504" s="13" t="s">
        <v>78</v>
      </c>
      <c r="AY504" s="200" t="s">
        <v>126</v>
      </c>
    </row>
    <row r="505" spans="1:65" s="13" customFormat="1" ht="11.25">
      <c r="B505" s="190"/>
      <c r="C505" s="191"/>
      <c r="D505" s="183" t="s">
        <v>139</v>
      </c>
      <c r="E505" s="192" t="s">
        <v>40</v>
      </c>
      <c r="F505" s="193" t="s">
        <v>519</v>
      </c>
      <c r="G505" s="191"/>
      <c r="H505" s="194">
        <v>2.6</v>
      </c>
      <c r="I505" s="195"/>
      <c r="J505" s="191"/>
      <c r="K505" s="191"/>
      <c r="L505" s="196"/>
      <c r="M505" s="197"/>
      <c r="N505" s="198"/>
      <c r="O505" s="198"/>
      <c r="P505" s="198"/>
      <c r="Q505" s="198"/>
      <c r="R505" s="198"/>
      <c r="S505" s="198"/>
      <c r="T505" s="199"/>
      <c r="AT505" s="200" t="s">
        <v>139</v>
      </c>
      <c r="AU505" s="200" t="s">
        <v>88</v>
      </c>
      <c r="AV505" s="13" t="s">
        <v>88</v>
      </c>
      <c r="AW505" s="13" t="s">
        <v>38</v>
      </c>
      <c r="AX505" s="13" t="s">
        <v>78</v>
      </c>
      <c r="AY505" s="200" t="s">
        <v>126</v>
      </c>
    </row>
    <row r="506" spans="1:65" s="13" customFormat="1" ht="33.75">
      <c r="B506" s="190"/>
      <c r="C506" s="191"/>
      <c r="D506" s="183" t="s">
        <v>139</v>
      </c>
      <c r="E506" s="192" t="s">
        <v>40</v>
      </c>
      <c r="F506" s="193" t="s">
        <v>520</v>
      </c>
      <c r="G506" s="191"/>
      <c r="H506" s="194">
        <v>3.12</v>
      </c>
      <c r="I506" s="195"/>
      <c r="J506" s="191"/>
      <c r="K506" s="191"/>
      <c r="L506" s="196"/>
      <c r="M506" s="197"/>
      <c r="N506" s="198"/>
      <c r="O506" s="198"/>
      <c r="P506" s="198"/>
      <c r="Q506" s="198"/>
      <c r="R506" s="198"/>
      <c r="S506" s="198"/>
      <c r="T506" s="199"/>
      <c r="AT506" s="200" t="s">
        <v>139</v>
      </c>
      <c r="AU506" s="200" t="s">
        <v>88</v>
      </c>
      <c r="AV506" s="13" t="s">
        <v>88</v>
      </c>
      <c r="AW506" s="13" t="s">
        <v>38</v>
      </c>
      <c r="AX506" s="13" t="s">
        <v>78</v>
      </c>
      <c r="AY506" s="200" t="s">
        <v>126</v>
      </c>
    </row>
    <row r="507" spans="1:65" s="13" customFormat="1" ht="22.5">
      <c r="B507" s="190"/>
      <c r="C507" s="191"/>
      <c r="D507" s="183" t="s">
        <v>139</v>
      </c>
      <c r="E507" s="192" t="s">
        <v>40</v>
      </c>
      <c r="F507" s="193" t="s">
        <v>521</v>
      </c>
      <c r="G507" s="191"/>
      <c r="H507" s="194">
        <v>2.282</v>
      </c>
      <c r="I507" s="195"/>
      <c r="J507" s="191"/>
      <c r="K507" s="191"/>
      <c r="L507" s="196"/>
      <c r="M507" s="197"/>
      <c r="N507" s="198"/>
      <c r="O507" s="198"/>
      <c r="P507" s="198"/>
      <c r="Q507" s="198"/>
      <c r="R507" s="198"/>
      <c r="S507" s="198"/>
      <c r="T507" s="199"/>
      <c r="AT507" s="200" t="s">
        <v>139</v>
      </c>
      <c r="AU507" s="200" t="s">
        <v>88</v>
      </c>
      <c r="AV507" s="13" t="s">
        <v>88</v>
      </c>
      <c r="AW507" s="13" t="s">
        <v>38</v>
      </c>
      <c r="AX507" s="13" t="s">
        <v>78</v>
      </c>
      <c r="AY507" s="200" t="s">
        <v>126</v>
      </c>
    </row>
    <row r="508" spans="1:65" s="13" customFormat="1" ht="33.75">
      <c r="B508" s="190"/>
      <c r="C508" s="191"/>
      <c r="D508" s="183" t="s">
        <v>139</v>
      </c>
      <c r="E508" s="192" t="s">
        <v>40</v>
      </c>
      <c r="F508" s="193" t="s">
        <v>522</v>
      </c>
      <c r="G508" s="191"/>
      <c r="H508" s="194">
        <v>4.7290000000000001</v>
      </c>
      <c r="I508" s="195"/>
      <c r="J508" s="191"/>
      <c r="K508" s="191"/>
      <c r="L508" s="196"/>
      <c r="M508" s="197"/>
      <c r="N508" s="198"/>
      <c r="O508" s="198"/>
      <c r="P508" s="198"/>
      <c r="Q508" s="198"/>
      <c r="R508" s="198"/>
      <c r="S508" s="198"/>
      <c r="T508" s="199"/>
      <c r="AT508" s="200" t="s">
        <v>139</v>
      </c>
      <c r="AU508" s="200" t="s">
        <v>88</v>
      </c>
      <c r="AV508" s="13" t="s">
        <v>88</v>
      </c>
      <c r="AW508" s="13" t="s">
        <v>38</v>
      </c>
      <c r="AX508" s="13" t="s">
        <v>78</v>
      </c>
      <c r="AY508" s="200" t="s">
        <v>126</v>
      </c>
    </row>
    <row r="509" spans="1:65" s="13" customFormat="1" ht="33.75">
      <c r="B509" s="190"/>
      <c r="C509" s="191"/>
      <c r="D509" s="183" t="s">
        <v>139</v>
      </c>
      <c r="E509" s="192" t="s">
        <v>40</v>
      </c>
      <c r="F509" s="193" t="s">
        <v>523</v>
      </c>
      <c r="G509" s="191"/>
      <c r="H509" s="194">
        <v>5.91</v>
      </c>
      <c r="I509" s="195"/>
      <c r="J509" s="191"/>
      <c r="K509" s="191"/>
      <c r="L509" s="196"/>
      <c r="M509" s="197"/>
      <c r="N509" s="198"/>
      <c r="O509" s="198"/>
      <c r="P509" s="198"/>
      <c r="Q509" s="198"/>
      <c r="R509" s="198"/>
      <c r="S509" s="198"/>
      <c r="T509" s="199"/>
      <c r="AT509" s="200" t="s">
        <v>139</v>
      </c>
      <c r="AU509" s="200" t="s">
        <v>88</v>
      </c>
      <c r="AV509" s="13" t="s">
        <v>88</v>
      </c>
      <c r="AW509" s="13" t="s">
        <v>38</v>
      </c>
      <c r="AX509" s="13" t="s">
        <v>78</v>
      </c>
      <c r="AY509" s="200" t="s">
        <v>126</v>
      </c>
    </row>
    <row r="510" spans="1:65" s="13" customFormat="1" ht="33.75">
      <c r="B510" s="190"/>
      <c r="C510" s="191"/>
      <c r="D510" s="183" t="s">
        <v>139</v>
      </c>
      <c r="E510" s="192" t="s">
        <v>40</v>
      </c>
      <c r="F510" s="193" t="s">
        <v>524</v>
      </c>
      <c r="G510" s="191"/>
      <c r="H510" s="194">
        <v>4.12</v>
      </c>
      <c r="I510" s="195"/>
      <c r="J510" s="191"/>
      <c r="K510" s="191"/>
      <c r="L510" s="196"/>
      <c r="M510" s="197"/>
      <c r="N510" s="198"/>
      <c r="O510" s="198"/>
      <c r="P510" s="198"/>
      <c r="Q510" s="198"/>
      <c r="R510" s="198"/>
      <c r="S510" s="198"/>
      <c r="T510" s="199"/>
      <c r="AT510" s="200" t="s">
        <v>139</v>
      </c>
      <c r="AU510" s="200" t="s">
        <v>88</v>
      </c>
      <c r="AV510" s="13" t="s">
        <v>88</v>
      </c>
      <c r="AW510" s="13" t="s">
        <v>38</v>
      </c>
      <c r="AX510" s="13" t="s">
        <v>78</v>
      </c>
      <c r="AY510" s="200" t="s">
        <v>126</v>
      </c>
    </row>
    <row r="511" spans="1:65" s="2" customFormat="1" ht="24.2" customHeight="1">
      <c r="A511" s="35"/>
      <c r="B511" s="36"/>
      <c r="C511" s="170" t="s">
        <v>525</v>
      </c>
      <c r="D511" s="170" t="s">
        <v>128</v>
      </c>
      <c r="E511" s="171" t="s">
        <v>526</v>
      </c>
      <c r="F511" s="172" t="s">
        <v>527</v>
      </c>
      <c r="G511" s="173" t="s">
        <v>131</v>
      </c>
      <c r="H511" s="174">
        <v>130.76499999999999</v>
      </c>
      <c r="I511" s="175"/>
      <c r="J511" s="176">
        <f>ROUND(I511*H511,2)</f>
        <v>0</v>
      </c>
      <c r="K511" s="172" t="s">
        <v>132</v>
      </c>
      <c r="L511" s="40"/>
      <c r="M511" s="177" t="s">
        <v>40</v>
      </c>
      <c r="N511" s="178" t="s">
        <v>49</v>
      </c>
      <c r="O511" s="65"/>
      <c r="P511" s="179">
        <f>O511*H511</f>
        <v>0</v>
      </c>
      <c r="Q511" s="179">
        <v>6.9999999999999994E-5</v>
      </c>
      <c r="R511" s="179">
        <f>Q511*H511</f>
        <v>9.1535499999999981E-3</v>
      </c>
      <c r="S511" s="179">
        <v>0</v>
      </c>
      <c r="T511" s="180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81" t="s">
        <v>238</v>
      </c>
      <c r="AT511" s="181" t="s">
        <v>128</v>
      </c>
      <c r="AU511" s="181" t="s">
        <v>88</v>
      </c>
      <c r="AY511" s="18" t="s">
        <v>126</v>
      </c>
      <c r="BE511" s="182">
        <f>IF(N511="základní",J511,0)</f>
        <v>0</v>
      </c>
      <c r="BF511" s="182">
        <f>IF(N511="snížená",J511,0)</f>
        <v>0</v>
      </c>
      <c r="BG511" s="182">
        <f>IF(N511="zákl. přenesená",J511,0)</f>
        <v>0</v>
      </c>
      <c r="BH511" s="182">
        <f>IF(N511="sníž. přenesená",J511,0)</f>
        <v>0</v>
      </c>
      <c r="BI511" s="182">
        <f>IF(N511="nulová",J511,0)</f>
        <v>0</v>
      </c>
      <c r="BJ511" s="18" t="s">
        <v>86</v>
      </c>
      <c r="BK511" s="182">
        <f>ROUND(I511*H511,2)</f>
        <v>0</v>
      </c>
      <c r="BL511" s="18" t="s">
        <v>238</v>
      </c>
      <c r="BM511" s="181" t="s">
        <v>528</v>
      </c>
    </row>
    <row r="512" spans="1:65" s="2" customFormat="1" ht="19.5">
      <c r="A512" s="35"/>
      <c r="B512" s="36"/>
      <c r="C512" s="37"/>
      <c r="D512" s="183" t="s">
        <v>135</v>
      </c>
      <c r="E512" s="37"/>
      <c r="F512" s="184" t="s">
        <v>529</v>
      </c>
      <c r="G512" s="37"/>
      <c r="H512" s="37"/>
      <c r="I512" s="185"/>
      <c r="J512" s="37"/>
      <c r="K512" s="37"/>
      <c r="L512" s="40"/>
      <c r="M512" s="186"/>
      <c r="N512" s="187"/>
      <c r="O512" s="65"/>
      <c r="P512" s="65"/>
      <c r="Q512" s="65"/>
      <c r="R512" s="65"/>
      <c r="S512" s="65"/>
      <c r="T512" s="66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8" t="s">
        <v>135</v>
      </c>
      <c r="AU512" s="18" t="s">
        <v>88</v>
      </c>
    </row>
    <row r="513" spans="1:65" s="2" customFormat="1" ht="11.25">
      <c r="A513" s="35"/>
      <c r="B513" s="36"/>
      <c r="C513" s="37"/>
      <c r="D513" s="188" t="s">
        <v>137</v>
      </c>
      <c r="E513" s="37"/>
      <c r="F513" s="189" t="s">
        <v>530</v>
      </c>
      <c r="G513" s="37"/>
      <c r="H513" s="37"/>
      <c r="I513" s="185"/>
      <c r="J513" s="37"/>
      <c r="K513" s="37"/>
      <c r="L513" s="40"/>
      <c r="M513" s="186"/>
      <c r="N513" s="187"/>
      <c r="O513" s="65"/>
      <c r="P513" s="65"/>
      <c r="Q513" s="65"/>
      <c r="R513" s="65"/>
      <c r="S513" s="65"/>
      <c r="T513" s="66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T513" s="18" t="s">
        <v>137</v>
      </c>
      <c r="AU513" s="18" t="s">
        <v>88</v>
      </c>
    </row>
    <row r="514" spans="1:65" s="13" customFormat="1" ht="22.5">
      <c r="B514" s="190"/>
      <c r="C514" s="191"/>
      <c r="D514" s="183" t="s">
        <v>139</v>
      </c>
      <c r="E514" s="192" t="s">
        <v>40</v>
      </c>
      <c r="F514" s="193" t="s">
        <v>515</v>
      </c>
      <c r="G514" s="191"/>
      <c r="H514" s="194">
        <v>11.443</v>
      </c>
      <c r="I514" s="195"/>
      <c r="J514" s="191"/>
      <c r="K514" s="191"/>
      <c r="L514" s="196"/>
      <c r="M514" s="197"/>
      <c r="N514" s="198"/>
      <c r="O514" s="198"/>
      <c r="P514" s="198"/>
      <c r="Q514" s="198"/>
      <c r="R514" s="198"/>
      <c r="S514" s="198"/>
      <c r="T514" s="199"/>
      <c r="AT514" s="200" t="s">
        <v>139</v>
      </c>
      <c r="AU514" s="200" t="s">
        <v>88</v>
      </c>
      <c r="AV514" s="13" t="s">
        <v>88</v>
      </c>
      <c r="AW514" s="13" t="s">
        <v>38</v>
      </c>
      <c r="AX514" s="13" t="s">
        <v>78</v>
      </c>
      <c r="AY514" s="200" t="s">
        <v>126</v>
      </c>
    </row>
    <row r="515" spans="1:65" s="13" customFormat="1" ht="11.25">
      <c r="B515" s="190"/>
      <c r="C515" s="191"/>
      <c r="D515" s="183" t="s">
        <v>139</v>
      </c>
      <c r="E515" s="192" t="s">
        <v>40</v>
      </c>
      <c r="F515" s="193" t="s">
        <v>516</v>
      </c>
      <c r="G515" s="191"/>
      <c r="H515" s="194">
        <v>4.08</v>
      </c>
      <c r="I515" s="195"/>
      <c r="J515" s="191"/>
      <c r="K515" s="191"/>
      <c r="L515" s="196"/>
      <c r="M515" s="197"/>
      <c r="N515" s="198"/>
      <c r="O515" s="198"/>
      <c r="P515" s="198"/>
      <c r="Q515" s="198"/>
      <c r="R515" s="198"/>
      <c r="S515" s="198"/>
      <c r="T515" s="199"/>
      <c r="AT515" s="200" t="s">
        <v>139</v>
      </c>
      <c r="AU515" s="200" t="s">
        <v>88</v>
      </c>
      <c r="AV515" s="13" t="s">
        <v>88</v>
      </c>
      <c r="AW515" s="13" t="s">
        <v>38</v>
      </c>
      <c r="AX515" s="13" t="s">
        <v>78</v>
      </c>
      <c r="AY515" s="200" t="s">
        <v>126</v>
      </c>
    </row>
    <row r="516" spans="1:65" s="13" customFormat="1" ht="33.75">
      <c r="B516" s="190"/>
      <c r="C516" s="191"/>
      <c r="D516" s="183" t="s">
        <v>139</v>
      </c>
      <c r="E516" s="192" t="s">
        <v>40</v>
      </c>
      <c r="F516" s="193" t="s">
        <v>517</v>
      </c>
      <c r="G516" s="191"/>
      <c r="H516" s="194">
        <v>79.031999999999996</v>
      </c>
      <c r="I516" s="195"/>
      <c r="J516" s="191"/>
      <c r="K516" s="191"/>
      <c r="L516" s="196"/>
      <c r="M516" s="197"/>
      <c r="N516" s="198"/>
      <c r="O516" s="198"/>
      <c r="P516" s="198"/>
      <c r="Q516" s="198"/>
      <c r="R516" s="198"/>
      <c r="S516" s="198"/>
      <c r="T516" s="199"/>
      <c r="AT516" s="200" t="s">
        <v>139</v>
      </c>
      <c r="AU516" s="200" t="s">
        <v>88</v>
      </c>
      <c r="AV516" s="13" t="s">
        <v>88</v>
      </c>
      <c r="AW516" s="13" t="s">
        <v>38</v>
      </c>
      <c r="AX516" s="13" t="s">
        <v>78</v>
      </c>
      <c r="AY516" s="200" t="s">
        <v>126</v>
      </c>
    </row>
    <row r="517" spans="1:65" s="13" customFormat="1" ht="22.5">
      <c r="B517" s="190"/>
      <c r="C517" s="191"/>
      <c r="D517" s="183" t="s">
        <v>139</v>
      </c>
      <c r="E517" s="192" t="s">
        <v>40</v>
      </c>
      <c r="F517" s="193" t="s">
        <v>518</v>
      </c>
      <c r="G517" s="191"/>
      <c r="H517" s="194">
        <v>13.449</v>
      </c>
      <c r="I517" s="195"/>
      <c r="J517" s="191"/>
      <c r="K517" s="191"/>
      <c r="L517" s="196"/>
      <c r="M517" s="197"/>
      <c r="N517" s="198"/>
      <c r="O517" s="198"/>
      <c r="P517" s="198"/>
      <c r="Q517" s="198"/>
      <c r="R517" s="198"/>
      <c r="S517" s="198"/>
      <c r="T517" s="199"/>
      <c r="AT517" s="200" t="s">
        <v>139</v>
      </c>
      <c r="AU517" s="200" t="s">
        <v>88</v>
      </c>
      <c r="AV517" s="13" t="s">
        <v>88</v>
      </c>
      <c r="AW517" s="13" t="s">
        <v>38</v>
      </c>
      <c r="AX517" s="13" t="s">
        <v>78</v>
      </c>
      <c r="AY517" s="200" t="s">
        <v>126</v>
      </c>
    </row>
    <row r="518" spans="1:65" s="13" customFormat="1" ht="11.25">
      <c r="B518" s="190"/>
      <c r="C518" s="191"/>
      <c r="D518" s="183" t="s">
        <v>139</v>
      </c>
      <c r="E518" s="192" t="s">
        <v>40</v>
      </c>
      <c r="F518" s="193" t="s">
        <v>519</v>
      </c>
      <c r="G518" s="191"/>
      <c r="H518" s="194">
        <v>2.6</v>
      </c>
      <c r="I518" s="195"/>
      <c r="J518" s="191"/>
      <c r="K518" s="191"/>
      <c r="L518" s="196"/>
      <c r="M518" s="197"/>
      <c r="N518" s="198"/>
      <c r="O518" s="198"/>
      <c r="P518" s="198"/>
      <c r="Q518" s="198"/>
      <c r="R518" s="198"/>
      <c r="S518" s="198"/>
      <c r="T518" s="199"/>
      <c r="AT518" s="200" t="s">
        <v>139</v>
      </c>
      <c r="AU518" s="200" t="s">
        <v>88</v>
      </c>
      <c r="AV518" s="13" t="s">
        <v>88</v>
      </c>
      <c r="AW518" s="13" t="s">
        <v>38</v>
      </c>
      <c r="AX518" s="13" t="s">
        <v>78</v>
      </c>
      <c r="AY518" s="200" t="s">
        <v>126</v>
      </c>
    </row>
    <row r="519" spans="1:65" s="13" customFormat="1" ht="33.75">
      <c r="B519" s="190"/>
      <c r="C519" s="191"/>
      <c r="D519" s="183" t="s">
        <v>139</v>
      </c>
      <c r="E519" s="192" t="s">
        <v>40</v>
      </c>
      <c r="F519" s="193" t="s">
        <v>520</v>
      </c>
      <c r="G519" s="191"/>
      <c r="H519" s="194">
        <v>3.12</v>
      </c>
      <c r="I519" s="195"/>
      <c r="J519" s="191"/>
      <c r="K519" s="191"/>
      <c r="L519" s="196"/>
      <c r="M519" s="197"/>
      <c r="N519" s="198"/>
      <c r="O519" s="198"/>
      <c r="P519" s="198"/>
      <c r="Q519" s="198"/>
      <c r="R519" s="198"/>
      <c r="S519" s="198"/>
      <c r="T519" s="199"/>
      <c r="AT519" s="200" t="s">
        <v>139</v>
      </c>
      <c r="AU519" s="200" t="s">
        <v>88</v>
      </c>
      <c r="AV519" s="13" t="s">
        <v>88</v>
      </c>
      <c r="AW519" s="13" t="s">
        <v>38</v>
      </c>
      <c r="AX519" s="13" t="s">
        <v>78</v>
      </c>
      <c r="AY519" s="200" t="s">
        <v>126</v>
      </c>
    </row>
    <row r="520" spans="1:65" s="13" customFormat="1" ht="22.5">
      <c r="B520" s="190"/>
      <c r="C520" s="191"/>
      <c r="D520" s="183" t="s">
        <v>139</v>
      </c>
      <c r="E520" s="192" t="s">
        <v>40</v>
      </c>
      <c r="F520" s="193" t="s">
        <v>521</v>
      </c>
      <c r="G520" s="191"/>
      <c r="H520" s="194">
        <v>2.282</v>
      </c>
      <c r="I520" s="195"/>
      <c r="J520" s="191"/>
      <c r="K520" s="191"/>
      <c r="L520" s="196"/>
      <c r="M520" s="197"/>
      <c r="N520" s="198"/>
      <c r="O520" s="198"/>
      <c r="P520" s="198"/>
      <c r="Q520" s="198"/>
      <c r="R520" s="198"/>
      <c r="S520" s="198"/>
      <c r="T520" s="199"/>
      <c r="AT520" s="200" t="s">
        <v>139</v>
      </c>
      <c r="AU520" s="200" t="s">
        <v>88</v>
      </c>
      <c r="AV520" s="13" t="s">
        <v>88</v>
      </c>
      <c r="AW520" s="13" t="s">
        <v>38</v>
      </c>
      <c r="AX520" s="13" t="s">
        <v>78</v>
      </c>
      <c r="AY520" s="200" t="s">
        <v>126</v>
      </c>
    </row>
    <row r="521" spans="1:65" s="13" customFormat="1" ht="33.75">
      <c r="B521" s="190"/>
      <c r="C521" s="191"/>
      <c r="D521" s="183" t="s">
        <v>139</v>
      </c>
      <c r="E521" s="192" t="s">
        <v>40</v>
      </c>
      <c r="F521" s="193" t="s">
        <v>522</v>
      </c>
      <c r="G521" s="191"/>
      <c r="H521" s="194">
        <v>4.7290000000000001</v>
      </c>
      <c r="I521" s="195"/>
      <c r="J521" s="191"/>
      <c r="K521" s="191"/>
      <c r="L521" s="196"/>
      <c r="M521" s="197"/>
      <c r="N521" s="198"/>
      <c r="O521" s="198"/>
      <c r="P521" s="198"/>
      <c r="Q521" s="198"/>
      <c r="R521" s="198"/>
      <c r="S521" s="198"/>
      <c r="T521" s="199"/>
      <c r="AT521" s="200" t="s">
        <v>139</v>
      </c>
      <c r="AU521" s="200" t="s">
        <v>88</v>
      </c>
      <c r="AV521" s="13" t="s">
        <v>88</v>
      </c>
      <c r="AW521" s="13" t="s">
        <v>38</v>
      </c>
      <c r="AX521" s="13" t="s">
        <v>78</v>
      </c>
      <c r="AY521" s="200" t="s">
        <v>126</v>
      </c>
    </row>
    <row r="522" spans="1:65" s="13" customFormat="1" ht="33.75">
      <c r="B522" s="190"/>
      <c r="C522" s="191"/>
      <c r="D522" s="183" t="s">
        <v>139</v>
      </c>
      <c r="E522" s="192" t="s">
        <v>40</v>
      </c>
      <c r="F522" s="193" t="s">
        <v>523</v>
      </c>
      <c r="G522" s="191"/>
      <c r="H522" s="194">
        <v>5.91</v>
      </c>
      <c r="I522" s="195"/>
      <c r="J522" s="191"/>
      <c r="K522" s="191"/>
      <c r="L522" s="196"/>
      <c r="M522" s="197"/>
      <c r="N522" s="198"/>
      <c r="O522" s="198"/>
      <c r="P522" s="198"/>
      <c r="Q522" s="198"/>
      <c r="R522" s="198"/>
      <c r="S522" s="198"/>
      <c r="T522" s="199"/>
      <c r="AT522" s="200" t="s">
        <v>139</v>
      </c>
      <c r="AU522" s="200" t="s">
        <v>88</v>
      </c>
      <c r="AV522" s="13" t="s">
        <v>88</v>
      </c>
      <c r="AW522" s="13" t="s">
        <v>38</v>
      </c>
      <c r="AX522" s="13" t="s">
        <v>78</v>
      </c>
      <c r="AY522" s="200" t="s">
        <v>126</v>
      </c>
    </row>
    <row r="523" spans="1:65" s="13" customFormat="1" ht="33.75">
      <c r="B523" s="190"/>
      <c r="C523" s="191"/>
      <c r="D523" s="183" t="s">
        <v>139</v>
      </c>
      <c r="E523" s="192" t="s">
        <v>40</v>
      </c>
      <c r="F523" s="193" t="s">
        <v>524</v>
      </c>
      <c r="G523" s="191"/>
      <c r="H523" s="194">
        <v>4.12</v>
      </c>
      <c r="I523" s="195"/>
      <c r="J523" s="191"/>
      <c r="K523" s="191"/>
      <c r="L523" s="196"/>
      <c r="M523" s="197"/>
      <c r="N523" s="198"/>
      <c r="O523" s="198"/>
      <c r="P523" s="198"/>
      <c r="Q523" s="198"/>
      <c r="R523" s="198"/>
      <c r="S523" s="198"/>
      <c r="T523" s="199"/>
      <c r="AT523" s="200" t="s">
        <v>139</v>
      </c>
      <c r="AU523" s="200" t="s">
        <v>88</v>
      </c>
      <c r="AV523" s="13" t="s">
        <v>88</v>
      </c>
      <c r="AW523" s="13" t="s">
        <v>38</v>
      </c>
      <c r="AX523" s="13" t="s">
        <v>78</v>
      </c>
      <c r="AY523" s="200" t="s">
        <v>126</v>
      </c>
    </row>
    <row r="524" spans="1:65" s="2" customFormat="1" ht="24.2" customHeight="1">
      <c r="A524" s="35"/>
      <c r="B524" s="36"/>
      <c r="C524" s="170" t="s">
        <v>531</v>
      </c>
      <c r="D524" s="170" t="s">
        <v>128</v>
      </c>
      <c r="E524" s="171" t="s">
        <v>532</v>
      </c>
      <c r="F524" s="172" t="s">
        <v>533</v>
      </c>
      <c r="G524" s="173" t="s">
        <v>131</v>
      </c>
      <c r="H524" s="174">
        <v>130.76499999999999</v>
      </c>
      <c r="I524" s="175"/>
      <c r="J524" s="176">
        <f>ROUND(I524*H524,2)</f>
        <v>0</v>
      </c>
      <c r="K524" s="172" t="s">
        <v>132</v>
      </c>
      <c r="L524" s="40"/>
      <c r="M524" s="177" t="s">
        <v>40</v>
      </c>
      <c r="N524" s="178" t="s">
        <v>49</v>
      </c>
      <c r="O524" s="65"/>
      <c r="P524" s="179">
        <f>O524*H524</f>
        <v>0</v>
      </c>
      <c r="Q524" s="179">
        <v>0</v>
      </c>
      <c r="R524" s="179">
        <f>Q524*H524</f>
        <v>0</v>
      </c>
      <c r="S524" s="179">
        <v>0</v>
      </c>
      <c r="T524" s="180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181" t="s">
        <v>238</v>
      </c>
      <c r="AT524" s="181" t="s">
        <v>128</v>
      </c>
      <c r="AU524" s="181" t="s">
        <v>88</v>
      </c>
      <c r="AY524" s="18" t="s">
        <v>126</v>
      </c>
      <c r="BE524" s="182">
        <f>IF(N524="základní",J524,0)</f>
        <v>0</v>
      </c>
      <c r="BF524" s="182">
        <f>IF(N524="snížená",J524,0)</f>
        <v>0</v>
      </c>
      <c r="BG524" s="182">
        <f>IF(N524="zákl. přenesená",J524,0)</f>
        <v>0</v>
      </c>
      <c r="BH524" s="182">
        <f>IF(N524="sníž. přenesená",J524,0)</f>
        <v>0</v>
      </c>
      <c r="BI524" s="182">
        <f>IF(N524="nulová",J524,0)</f>
        <v>0</v>
      </c>
      <c r="BJ524" s="18" t="s">
        <v>86</v>
      </c>
      <c r="BK524" s="182">
        <f>ROUND(I524*H524,2)</f>
        <v>0</v>
      </c>
      <c r="BL524" s="18" t="s">
        <v>238</v>
      </c>
      <c r="BM524" s="181" t="s">
        <v>534</v>
      </c>
    </row>
    <row r="525" spans="1:65" s="2" customFormat="1" ht="11.25">
      <c r="A525" s="35"/>
      <c r="B525" s="36"/>
      <c r="C525" s="37"/>
      <c r="D525" s="183" t="s">
        <v>135</v>
      </c>
      <c r="E525" s="37"/>
      <c r="F525" s="184" t="s">
        <v>535</v>
      </c>
      <c r="G525" s="37"/>
      <c r="H525" s="37"/>
      <c r="I525" s="185"/>
      <c r="J525" s="37"/>
      <c r="K525" s="37"/>
      <c r="L525" s="40"/>
      <c r="M525" s="186"/>
      <c r="N525" s="187"/>
      <c r="O525" s="65"/>
      <c r="P525" s="65"/>
      <c r="Q525" s="65"/>
      <c r="R525" s="65"/>
      <c r="S525" s="65"/>
      <c r="T525" s="66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8" t="s">
        <v>135</v>
      </c>
      <c r="AU525" s="18" t="s">
        <v>88</v>
      </c>
    </row>
    <row r="526" spans="1:65" s="2" customFormat="1" ht="11.25">
      <c r="A526" s="35"/>
      <c r="B526" s="36"/>
      <c r="C526" s="37"/>
      <c r="D526" s="188" t="s">
        <v>137</v>
      </c>
      <c r="E526" s="37"/>
      <c r="F526" s="189" t="s">
        <v>536</v>
      </c>
      <c r="G526" s="37"/>
      <c r="H526" s="37"/>
      <c r="I526" s="185"/>
      <c r="J526" s="37"/>
      <c r="K526" s="37"/>
      <c r="L526" s="40"/>
      <c r="M526" s="186"/>
      <c r="N526" s="187"/>
      <c r="O526" s="65"/>
      <c r="P526" s="65"/>
      <c r="Q526" s="65"/>
      <c r="R526" s="65"/>
      <c r="S526" s="65"/>
      <c r="T526" s="66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T526" s="18" t="s">
        <v>137</v>
      </c>
      <c r="AU526" s="18" t="s">
        <v>88</v>
      </c>
    </row>
    <row r="527" spans="1:65" s="13" customFormat="1" ht="22.5">
      <c r="B527" s="190"/>
      <c r="C527" s="191"/>
      <c r="D527" s="183" t="s">
        <v>139</v>
      </c>
      <c r="E527" s="192" t="s">
        <v>40</v>
      </c>
      <c r="F527" s="193" t="s">
        <v>515</v>
      </c>
      <c r="G527" s="191"/>
      <c r="H527" s="194">
        <v>11.443</v>
      </c>
      <c r="I527" s="195"/>
      <c r="J527" s="191"/>
      <c r="K527" s="191"/>
      <c r="L527" s="196"/>
      <c r="M527" s="197"/>
      <c r="N527" s="198"/>
      <c r="O527" s="198"/>
      <c r="P527" s="198"/>
      <c r="Q527" s="198"/>
      <c r="R527" s="198"/>
      <c r="S527" s="198"/>
      <c r="T527" s="199"/>
      <c r="AT527" s="200" t="s">
        <v>139</v>
      </c>
      <c r="AU527" s="200" t="s">
        <v>88</v>
      </c>
      <c r="AV527" s="13" t="s">
        <v>88</v>
      </c>
      <c r="AW527" s="13" t="s">
        <v>38</v>
      </c>
      <c r="AX527" s="13" t="s">
        <v>78</v>
      </c>
      <c r="AY527" s="200" t="s">
        <v>126</v>
      </c>
    </row>
    <row r="528" spans="1:65" s="13" customFormat="1" ht="11.25">
      <c r="B528" s="190"/>
      <c r="C528" s="191"/>
      <c r="D528" s="183" t="s">
        <v>139</v>
      </c>
      <c r="E528" s="192" t="s">
        <v>40</v>
      </c>
      <c r="F528" s="193" t="s">
        <v>516</v>
      </c>
      <c r="G528" s="191"/>
      <c r="H528" s="194">
        <v>4.08</v>
      </c>
      <c r="I528" s="195"/>
      <c r="J528" s="191"/>
      <c r="K528" s="191"/>
      <c r="L528" s="196"/>
      <c r="M528" s="197"/>
      <c r="N528" s="198"/>
      <c r="O528" s="198"/>
      <c r="P528" s="198"/>
      <c r="Q528" s="198"/>
      <c r="R528" s="198"/>
      <c r="S528" s="198"/>
      <c r="T528" s="199"/>
      <c r="AT528" s="200" t="s">
        <v>139</v>
      </c>
      <c r="AU528" s="200" t="s">
        <v>88</v>
      </c>
      <c r="AV528" s="13" t="s">
        <v>88</v>
      </c>
      <c r="AW528" s="13" t="s">
        <v>38</v>
      </c>
      <c r="AX528" s="13" t="s">
        <v>78</v>
      </c>
      <c r="AY528" s="200" t="s">
        <v>126</v>
      </c>
    </row>
    <row r="529" spans="1:65" s="13" customFormat="1" ht="33.75">
      <c r="B529" s="190"/>
      <c r="C529" s="191"/>
      <c r="D529" s="183" t="s">
        <v>139</v>
      </c>
      <c r="E529" s="192" t="s">
        <v>40</v>
      </c>
      <c r="F529" s="193" t="s">
        <v>517</v>
      </c>
      <c r="G529" s="191"/>
      <c r="H529" s="194">
        <v>79.031999999999996</v>
      </c>
      <c r="I529" s="195"/>
      <c r="J529" s="191"/>
      <c r="K529" s="191"/>
      <c r="L529" s="196"/>
      <c r="M529" s="197"/>
      <c r="N529" s="198"/>
      <c r="O529" s="198"/>
      <c r="P529" s="198"/>
      <c r="Q529" s="198"/>
      <c r="R529" s="198"/>
      <c r="S529" s="198"/>
      <c r="T529" s="199"/>
      <c r="AT529" s="200" t="s">
        <v>139</v>
      </c>
      <c r="AU529" s="200" t="s">
        <v>88</v>
      </c>
      <c r="AV529" s="13" t="s">
        <v>88</v>
      </c>
      <c r="AW529" s="13" t="s">
        <v>38</v>
      </c>
      <c r="AX529" s="13" t="s">
        <v>78</v>
      </c>
      <c r="AY529" s="200" t="s">
        <v>126</v>
      </c>
    </row>
    <row r="530" spans="1:65" s="13" customFormat="1" ht="22.5">
      <c r="B530" s="190"/>
      <c r="C530" s="191"/>
      <c r="D530" s="183" t="s">
        <v>139</v>
      </c>
      <c r="E530" s="192" t="s">
        <v>40</v>
      </c>
      <c r="F530" s="193" t="s">
        <v>518</v>
      </c>
      <c r="G530" s="191"/>
      <c r="H530" s="194">
        <v>13.449</v>
      </c>
      <c r="I530" s="195"/>
      <c r="J530" s="191"/>
      <c r="K530" s="191"/>
      <c r="L530" s="196"/>
      <c r="M530" s="197"/>
      <c r="N530" s="198"/>
      <c r="O530" s="198"/>
      <c r="P530" s="198"/>
      <c r="Q530" s="198"/>
      <c r="R530" s="198"/>
      <c r="S530" s="198"/>
      <c r="T530" s="199"/>
      <c r="AT530" s="200" t="s">
        <v>139</v>
      </c>
      <c r="AU530" s="200" t="s">
        <v>88</v>
      </c>
      <c r="AV530" s="13" t="s">
        <v>88</v>
      </c>
      <c r="AW530" s="13" t="s">
        <v>38</v>
      </c>
      <c r="AX530" s="13" t="s">
        <v>78</v>
      </c>
      <c r="AY530" s="200" t="s">
        <v>126</v>
      </c>
    </row>
    <row r="531" spans="1:65" s="13" customFormat="1" ht="11.25">
      <c r="B531" s="190"/>
      <c r="C531" s="191"/>
      <c r="D531" s="183" t="s">
        <v>139</v>
      </c>
      <c r="E531" s="192" t="s">
        <v>40</v>
      </c>
      <c r="F531" s="193" t="s">
        <v>519</v>
      </c>
      <c r="G531" s="191"/>
      <c r="H531" s="194">
        <v>2.6</v>
      </c>
      <c r="I531" s="195"/>
      <c r="J531" s="191"/>
      <c r="K531" s="191"/>
      <c r="L531" s="196"/>
      <c r="M531" s="197"/>
      <c r="N531" s="198"/>
      <c r="O531" s="198"/>
      <c r="P531" s="198"/>
      <c r="Q531" s="198"/>
      <c r="R531" s="198"/>
      <c r="S531" s="198"/>
      <c r="T531" s="199"/>
      <c r="AT531" s="200" t="s">
        <v>139</v>
      </c>
      <c r="AU531" s="200" t="s">
        <v>88</v>
      </c>
      <c r="AV531" s="13" t="s">
        <v>88</v>
      </c>
      <c r="AW531" s="13" t="s">
        <v>38</v>
      </c>
      <c r="AX531" s="13" t="s">
        <v>78</v>
      </c>
      <c r="AY531" s="200" t="s">
        <v>126</v>
      </c>
    </row>
    <row r="532" spans="1:65" s="13" customFormat="1" ht="33.75">
      <c r="B532" s="190"/>
      <c r="C532" s="191"/>
      <c r="D532" s="183" t="s">
        <v>139</v>
      </c>
      <c r="E532" s="192" t="s">
        <v>40</v>
      </c>
      <c r="F532" s="193" t="s">
        <v>520</v>
      </c>
      <c r="G532" s="191"/>
      <c r="H532" s="194">
        <v>3.12</v>
      </c>
      <c r="I532" s="195"/>
      <c r="J532" s="191"/>
      <c r="K532" s="191"/>
      <c r="L532" s="196"/>
      <c r="M532" s="197"/>
      <c r="N532" s="198"/>
      <c r="O532" s="198"/>
      <c r="P532" s="198"/>
      <c r="Q532" s="198"/>
      <c r="R532" s="198"/>
      <c r="S532" s="198"/>
      <c r="T532" s="199"/>
      <c r="AT532" s="200" t="s">
        <v>139</v>
      </c>
      <c r="AU532" s="200" t="s">
        <v>88</v>
      </c>
      <c r="AV532" s="13" t="s">
        <v>88</v>
      </c>
      <c r="AW532" s="13" t="s">
        <v>38</v>
      </c>
      <c r="AX532" s="13" t="s">
        <v>78</v>
      </c>
      <c r="AY532" s="200" t="s">
        <v>126</v>
      </c>
    </row>
    <row r="533" spans="1:65" s="13" customFormat="1" ht="22.5">
      <c r="B533" s="190"/>
      <c r="C533" s="191"/>
      <c r="D533" s="183" t="s">
        <v>139</v>
      </c>
      <c r="E533" s="192" t="s">
        <v>40</v>
      </c>
      <c r="F533" s="193" t="s">
        <v>521</v>
      </c>
      <c r="G533" s="191"/>
      <c r="H533" s="194">
        <v>2.282</v>
      </c>
      <c r="I533" s="195"/>
      <c r="J533" s="191"/>
      <c r="K533" s="191"/>
      <c r="L533" s="196"/>
      <c r="M533" s="197"/>
      <c r="N533" s="198"/>
      <c r="O533" s="198"/>
      <c r="P533" s="198"/>
      <c r="Q533" s="198"/>
      <c r="R533" s="198"/>
      <c r="S533" s="198"/>
      <c r="T533" s="199"/>
      <c r="AT533" s="200" t="s">
        <v>139</v>
      </c>
      <c r="AU533" s="200" t="s">
        <v>88</v>
      </c>
      <c r="AV533" s="13" t="s">
        <v>88</v>
      </c>
      <c r="AW533" s="13" t="s">
        <v>38</v>
      </c>
      <c r="AX533" s="13" t="s">
        <v>78</v>
      </c>
      <c r="AY533" s="200" t="s">
        <v>126</v>
      </c>
    </row>
    <row r="534" spans="1:65" s="13" customFormat="1" ht="33.75">
      <c r="B534" s="190"/>
      <c r="C534" s="191"/>
      <c r="D534" s="183" t="s">
        <v>139</v>
      </c>
      <c r="E534" s="192" t="s">
        <v>40</v>
      </c>
      <c r="F534" s="193" t="s">
        <v>522</v>
      </c>
      <c r="G534" s="191"/>
      <c r="H534" s="194">
        <v>4.7290000000000001</v>
      </c>
      <c r="I534" s="195"/>
      <c r="J534" s="191"/>
      <c r="K534" s="191"/>
      <c r="L534" s="196"/>
      <c r="M534" s="197"/>
      <c r="N534" s="198"/>
      <c r="O534" s="198"/>
      <c r="P534" s="198"/>
      <c r="Q534" s="198"/>
      <c r="R534" s="198"/>
      <c r="S534" s="198"/>
      <c r="T534" s="199"/>
      <c r="AT534" s="200" t="s">
        <v>139</v>
      </c>
      <c r="AU534" s="200" t="s">
        <v>88</v>
      </c>
      <c r="AV534" s="13" t="s">
        <v>88</v>
      </c>
      <c r="AW534" s="13" t="s">
        <v>38</v>
      </c>
      <c r="AX534" s="13" t="s">
        <v>78</v>
      </c>
      <c r="AY534" s="200" t="s">
        <v>126</v>
      </c>
    </row>
    <row r="535" spans="1:65" s="13" customFormat="1" ht="33.75">
      <c r="B535" s="190"/>
      <c r="C535" s="191"/>
      <c r="D535" s="183" t="s">
        <v>139</v>
      </c>
      <c r="E535" s="192" t="s">
        <v>40</v>
      </c>
      <c r="F535" s="193" t="s">
        <v>523</v>
      </c>
      <c r="G535" s="191"/>
      <c r="H535" s="194">
        <v>5.91</v>
      </c>
      <c r="I535" s="195"/>
      <c r="J535" s="191"/>
      <c r="K535" s="191"/>
      <c r="L535" s="196"/>
      <c r="M535" s="197"/>
      <c r="N535" s="198"/>
      <c r="O535" s="198"/>
      <c r="P535" s="198"/>
      <c r="Q535" s="198"/>
      <c r="R535" s="198"/>
      <c r="S535" s="198"/>
      <c r="T535" s="199"/>
      <c r="AT535" s="200" t="s">
        <v>139</v>
      </c>
      <c r="AU535" s="200" t="s">
        <v>88</v>
      </c>
      <c r="AV535" s="13" t="s">
        <v>88</v>
      </c>
      <c r="AW535" s="13" t="s">
        <v>38</v>
      </c>
      <c r="AX535" s="13" t="s">
        <v>78</v>
      </c>
      <c r="AY535" s="200" t="s">
        <v>126</v>
      </c>
    </row>
    <row r="536" spans="1:65" s="13" customFormat="1" ht="33.75">
      <c r="B536" s="190"/>
      <c r="C536" s="191"/>
      <c r="D536" s="183" t="s">
        <v>139</v>
      </c>
      <c r="E536" s="192" t="s">
        <v>40</v>
      </c>
      <c r="F536" s="193" t="s">
        <v>524</v>
      </c>
      <c r="G536" s="191"/>
      <c r="H536" s="194">
        <v>4.12</v>
      </c>
      <c r="I536" s="195"/>
      <c r="J536" s="191"/>
      <c r="K536" s="191"/>
      <c r="L536" s="196"/>
      <c r="M536" s="197"/>
      <c r="N536" s="198"/>
      <c r="O536" s="198"/>
      <c r="P536" s="198"/>
      <c r="Q536" s="198"/>
      <c r="R536" s="198"/>
      <c r="S536" s="198"/>
      <c r="T536" s="199"/>
      <c r="AT536" s="200" t="s">
        <v>139</v>
      </c>
      <c r="AU536" s="200" t="s">
        <v>88</v>
      </c>
      <c r="AV536" s="13" t="s">
        <v>88</v>
      </c>
      <c r="AW536" s="13" t="s">
        <v>38</v>
      </c>
      <c r="AX536" s="13" t="s">
        <v>78</v>
      </c>
      <c r="AY536" s="200" t="s">
        <v>126</v>
      </c>
    </row>
    <row r="537" spans="1:65" s="2" customFormat="1" ht="24.2" customHeight="1">
      <c r="A537" s="35"/>
      <c r="B537" s="36"/>
      <c r="C537" s="170" t="s">
        <v>537</v>
      </c>
      <c r="D537" s="170" t="s">
        <v>128</v>
      </c>
      <c r="E537" s="171" t="s">
        <v>538</v>
      </c>
      <c r="F537" s="172" t="s">
        <v>539</v>
      </c>
      <c r="G537" s="173" t="s">
        <v>131</v>
      </c>
      <c r="H537" s="174">
        <v>261.52999999999997</v>
      </c>
      <c r="I537" s="175"/>
      <c r="J537" s="176">
        <f>ROUND(I537*H537,2)</f>
        <v>0</v>
      </c>
      <c r="K537" s="172" t="s">
        <v>132</v>
      </c>
      <c r="L537" s="40"/>
      <c r="M537" s="177" t="s">
        <v>40</v>
      </c>
      <c r="N537" s="178" t="s">
        <v>49</v>
      </c>
      <c r="O537" s="65"/>
      <c r="P537" s="179">
        <f>O537*H537</f>
        <v>0</v>
      </c>
      <c r="Q537" s="179">
        <v>1.3999999999999999E-4</v>
      </c>
      <c r="R537" s="179">
        <f>Q537*H537</f>
        <v>3.6614199999999993E-2</v>
      </c>
      <c r="S537" s="179">
        <v>0</v>
      </c>
      <c r="T537" s="180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81" t="s">
        <v>238</v>
      </c>
      <c r="AT537" s="181" t="s">
        <v>128</v>
      </c>
      <c r="AU537" s="181" t="s">
        <v>88</v>
      </c>
      <c r="AY537" s="18" t="s">
        <v>126</v>
      </c>
      <c r="BE537" s="182">
        <f>IF(N537="základní",J537,0)</f>
        <v>0</v>
      </c>
      <c r="BF537" s="182">
        <f>IF(N537="snížená",J537,0)</f>
        <v>0</v>
      </c>
      <c r="BG537" s="182">
        <f>IF(N537="zákl. přenesená",J537,0)</f>
        <v>0</v>
      </c>
      <c r="BH537" s="182">
        <f>IF(N537="sníž. přenesená",J537,0)</f>
        <v>0</v>
      </c>
      <c r="BI537" s="182">
        <f>IF(N537="nulová",J537,0)</f>
        <v>0</v>
      </c>
      <c r="BJ537" s="18" t="s">
        <v>86</v>
      </c>
      <c r="BK537" s="182">
        <f>ROUND(I537*H537,2)</f>
        <v>0</v>
      </c>
      <c r="BL537" s="18" t="s">
        <v>238</v>
      </c>
      <c r="BM537" s="181" t="s">
        <v>540</v>
      </c>
    </row>
    <row r="538" spans="1:65" s="2" customFormat="1" ht="19.5">
      <c r="A538" s="35"/>
      <c r="B538" s="36"/>
      <c r="C538" s="37"/>
      <c r="D538" s="183" t="s">
        <v>135</v>
      </c>
      <c r="E538" s="37"/>
      <c r="F538" s="184" t="s">
        <v>541</v>
      </c>
      <c r="G538" s="37"/>
      <c r="H538" s="37"/>
      <c r="I538" s="185"/>
      <c r="J538" s="37"/>
      <c r="K538" s="37"/>
      <c r="L538" s="40"/>
      <c r="M538" s="186"/>
      <c r="N538" s="187"/>
      <c r="O538" s="65"/>
      <c r="P538" s="65"/>
      <c r="Q538" s="65"/>
      <c r="R538" s="65"/>
      <c r="S538" s="65"/>
      <c r="T538" s="66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8" t="s">
        <v>135</v>
      </c>
      <c r="AU538" s="18" t="s">
        <v>88</v>
      </c>
    </row>
    <row r="539" spans="1:65" s="2" customFormat="1" ht="11.25">
      <c r="A539" s="35"/>
      <c r="B539" s="36"/>
      <c r="C539" s="37"/>
      <c r="D539" s="188" t="s">
        <v>137</v>
      </c>
      <c r="E539" s="37"/>
      <c r="F539" s="189" t="s">
        <v>542</v>
      </c>
      <c r="G539" s="37"/>
      <c r="H539" s="37"/>
      <c r="I539" s="185"/>
      <c r="J539" s="37"/>
      <c r="K539" s="37"/>
      <c r="L539" s="40"/>
      <c r="M539" s="186"/>
      <c r="N539" s="187"/>
      <c r="O539" s="65"/>
      <c r="P539" s="65"/>
      <c r="Q539" s="65"/>
      <c r="R539" s="65"/>
      <c r="S539" s="65"/>
      <c r="T539" s="66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8" t="s">
        <v>137</v>
      </c>
      <c r="AU539" s="18" t="s">
        <v>88</v>
      </c>
    </row>
    <row r="540" spans="1:65" s="13" customFormat="1" ht="22.5">
      <c r="B540" s="190"/>
      <c r="C540" s="191"/>
      <c r="D540" s="183" t="s">
        <v>139</v>
      </c>
      <c r="E540" s="192" t="s">
        <v>40</v>
      </c>
      <c r="F540" s="193" t="s">
        <v>515</v>
      </c>
      <c r="G540" s="191"/>
      <c r="H540" s="194">
        <v>11.443</v>
      </c>
      <c r="I540" s="195"/>
      <c r="J540" s="191"/>
      <c r="K540" s="191"/>
      <c r="L540" s="196"/>
      <c r="M540" s="197"/>
      <c r="N540" s="198"/>
      <c r="O540" s="198"/>
      <c r="P540" s="198"/>
      <c r="Q540" s="198"/>
      <c r="R540" s="198"/>
      <c r="S540" s="198"/>
      <c r="T540" s="199"/>
      <c r="AT540" s="200" t="s">
        <v>139</v>
      </c>
      <c r="AU540" s="200" t="s">
        <v>88</v>
      </c>
      <c r="AV540" s="13" t="s">
        <v>88</v>
      </c>
      <c r="AW540" s="13" t="s">
        <v>38</v>
      </c>
      <c r="AX540" s="13" t="s">
        <v>78</v>
      </c>
      <c r="AY540" s="200" t="s">
        <v>126</v>
      </c>
    </row>
    <row r="541" spans="1:65" s="13" customFormat="1" ht="11.25">
      <c r="B541" s="190"/>
      <c r="C541" s="191"/>
      <c r="D541" s="183" t="s">
        <v>139</v>
      </c>
      <c r="E541" s="192" t="s">
        <v>40</v>
      </c>
      <c r="F541" s="193" t="s">
        <v>516</v>
      </c>
      <c r="G541" s="191"/>
      <c r="H541" s="194">
        <v>4.08</v>
      </c>
      <c r="I541" s="195"/>
      <c r="J541" s="191"/>
      <c r="K541" s="191"/>
      <c r="L541" s="196"/>
      <c r="M541" s="197"/>
      <c r="N541" s="198"/>
      <c r="O541" s="198"/>
      <c r="P541" s="198"/>
      <c r="Q541" s="198"/>
      <c r="R541" s="198"/>
      <c r="S541" s="198"/>
      <c r="T541" s="199"/>
      <c r="AT541" s="200" t="s">
        <v>139</v>
      </c>
      <c r="AU541" s="200" t="s">
        <v>88</v>
      </c>
      <c r="AV541" s="13" t="s">
        <v>88</v>
      </c>
      <c r="AW541" s="13" t="s">
        <v>38</v>
      </c>
      <c r="AX541" s="13" t="s">
        <v>78</v>
      </c>
      <c r="AY541" s="200" t="s">
        <v>126</v>
      </c>
    </row>
    <row r="542" spans="1:65" s="13" customFormat="1" ht="33.75">
      <c r="B542" s="190"/>
      <c r="C542" s="191"/>
      <c r="D542" s="183" t="s">
        <v>139</v>
      </c>
      <c r="E542" s="192" t="s">
        <v>40</v>
      </c>
      <c r="F542" s="193" t="s">
        <v>517</v>
      </c>
      <c r="G542" s="191"/>
      <c r="H542" s="194">
        <v>79.031999999999996</v>
      </c>
      <c r="I542" s="195"/>
      <c r="J542" s="191"/>
      <c r="K542" s="191"/>
      <c r="L542" s="196"/>
      <c r="M542" s="197"/>
      <c r="N542" s="198"/>
      <c r="O542" s="198"/>
      <c r="P542" s="198"/>
      <c r="Q542" s="198"/>
      <c r="R542" s="198"/>
      <c r="S542" s="198"/>
      <c r="T542" s="199"/>
      <c r="AT542" s="200" t="s">
        <v>139</v>
      </c>
      <c r="AU542" s="200" t="s">
        <v>88</v>
      </c>
      <c r="AV542" s="13" t="s">
        <v>88</v>
      </c>
      <c r="AW542" s="13" t="s">
        <v>38</v>
      </c>
      <c r="AX542" s="13" t="s">
        <v>78</v>
      </c>
      <c r="AY542" s="200" t="s">
        <v>126</v>
      </c>
    </row>
    <row r="543" spans="1:65" s="13" customFormat="1" ht="22.5">
      <c r="B543" s="190"/>
      <c r="C543" s="191"/>
      <c r="D543" s="183" t="s">
        <v>139</v>
      </c>
      <c r="E543" s="192" t="s">
        <v>40</v>
      </c>
      <c r="F543" s="193" t="s">
        <v>518</v>
      </c>
      <c r="G543" s="191"/>
      <c r="H543" s="194">
        <v>13.449</v>
      </c>
      <c r="I543" s="195"/>
      <c r="J543" s="191"/>
      <c r="K543" s="191"/>
      <c r="L543" s="196"/>
      <c r="M543" s="197"/>
      <c r="N543" s="198"/>
      <c r="O543" s="198"/>
      <c r="P543" s="198"/>
      <c r="Q543" s="198"/>
      <c r="R543" s="198"/>
      <c r="S543" s="198"/>
      <c r="T543" s="199"/>
      <c r="AT543" s="200" t="s">
        <v>139</v>
      </c>
      <c r="AU543" s="200" t="s">
        <v>88</v>
      </c>
      <c r="AV543" s="13" t="s">
        <v>88</v>
      </c>
      <c r="AW543" s="13" t="s">
        <v>38</v>
      </c>
      <c r="AX543" s="13" t="s">
        <v>78</v>
      </c>
      <c r="AY543" s="200" t="s">
        <v>126</v>
      </c>
    </row>
    <row r="544" spans="1:65" s="13" customFormat="1" ht="11.25">
      <c r="B544" s="190"/>
      <c r="C544" s="191"/>
      <c r="D544" s="183" t="s">
        <v>139</v>
      </c>
      <c r="E544" s="192" t="s">
        <v>40</v>
      </c>
      <c r="F544" s="193" t="s">
        <v>519</v>
      </c>
      <c r="G544" s="191"/>
      <c r="H544" s="194">
        <v>2.6</v>
      </c>
      <c r="I544" s="195"/>
      <c r="J544" s="191"/>
      <c r="K544" s="191"/>
      <c r="L544" s="196"/>
      <c r="M544" s="197"/>
      <c r="N544" s="198"/>
      <c r="O544" s="198"/>
      <c r="P544" s="198"/>
      <c r="Q544" s="198"/>
      <c r="R544" s="198"/>
      <c r="S544" s="198"/>
      <c r="T544" s="199"/>
      <c r="AT544" s="200" t="s">
        <v>139</v>
      </c>
      <c r="AU544" s="200" t="s">
        <v>88</v>
      </c>
      <c r="AV544" s="13" t="s">
        <v>88</v>
      </c>
      <c r="AW544" s="13" t="s">
        <v>38</v>
      </c>
      <c r="AX544" s="13" t="s">
        <v>78</v>
      </c>
      <c r="AY544" s="200" t="s">
        <v>126</v>
      </c>
    </row>
    <row r="545" spans="1:65" s="13" customFormat="1" ht="33.75">
      <c r="B545" s="190"/>
      <c r="C545" s="191"/>
      <c r="D545" s="183" t="s">
        <v>139</v>
      </c>
      <c r="E545" s="192" t="s">
        <v>40</v>
      </c>
      <c r="F545" s="193" t="s">
        <v>520</v>
      </c>
      <c r="G545" s="191"/>
      <c r="H545" s="194">
        <v>3.12</v>
      </c>
      <c r="I545" s="195"/>
      <c r="J545" s="191"/>
      <c r="K545" s="191"/>
      <c r="L545" s="196"/>
      <c r="M545" s="197"/>
      <c r="N545" s="198"/>
      <c r="O545" s="198"/>
      <c r="P545" s="198"/>
      <c r="Q545" s="198"/>
      <c r="R545" s="198"/>
      <c r="S545" s="198"/>
      <c r="T545" s="199"/>
      <c r="AT545" s="200" t="s">
        <v>139</v>
      </c>
      <c r="AU545" s="200" t="s">
        <v>88</v>
      </c>
      <c r="AV545" s="13" t="s">
        <v>88</v>
      </c>
      <c r="AW545" s="13" t="s">
        <v>38</v>
      </c>
      <c r="AX545" s="13" t="s">
        <v>78</v>
      </c>
      <c r="AY545" s="200" t="s">
        <v>126</v>
      </c>
    </row>
    <row r="546" spans="1:65" s="13" customFormat="1" ht="22.5">
      <c r="B546" s="190"/>
      <c r="C546" s="191"/>
      <c r="D546" s="183" t="s">
        <v>139</v>
      </c>
      <c r="E546" s="192" t="s">
        <v>40</v>
      </c>
      <c r="F546" s="193" t="s">
        <v>521</v>
      </c>
      <c r="G546" s="191"/>
      <c r="H546" s="194">
        <v>2.282</v>
      </c>
      <c r="I546" s="195"/>
      <c r="J546" s="191"/>
      <c r="K546" s="191"/>
      <c r="L546" s="196"/>
      <c r="M546" s="197"/>
      <c r="N546" s="198"/>
      <c r="O546" s="198"/>
      <c r="P546" s="198"/>
      <c r="Q546" s="198"/>
      <c r="R546" s="198"/>
      <c r="S546" s="198"/>
      <c r="T546" s="199"/>
      <c r="AT546" s="200" t="s">
        <v>139</v>
      </c>
      <c r="AU546" s="200" t="s">
        <v>88</v>
      </c>
      <c r="AV546" s="13" t="s">
        <v>88</v>
      </c>
      <c r="AW546" s="13" t="s">
        <v>38</v>
      </c>
      <c r="AX546" s="13" t="s">
        <v>78</v>
      </c>
      <c r="AY546" s="200" t="s">
        <v>126</v>
      </c>
    </row>
    <row r="547" spans="1:65" s="13" customFormat="1" ht="33.75">
      <c r="B547" s="190"/>
      <c r="C547" s="191"/>
      <c r="D547" s="183" t="s">
        <v>139</v>
      </c>
      <c r="E547" s="192" t="s">
        <v>40</v>
      </c>
      <c r="F547" s="193" t="s">
        <v>522</v>
      </c>
      <c r="G547" s="191"/>
      <c r="H547" s="194">
        <v>4.7290000000000001</v>
      </c>
      <c r="I547" s="195"/>
      <c r="J547" s="191"/>
      <c r="K547" s="191"/>
      <c r="L547" s="196"/>
      <c r="M547" s="197"/>
      <c r="N547" s="198"/>
      <c r="O547" s="198"/>
      <c r="P547" s="198"/>
      <c r="Q547" s="198"/>
      <c r="R547" s="198"/>
      <c r="S547" s="198"/>
      <c r="T547" s="199"/>
      <c r="AT547" s="200" t="s">
        <v>139</v>
      </c>
      <c r="AU547" s="200" t="s">
        <v>88</v>
      </c>
      <c r="AV547" s="13" t="s">
        <v>88</v>
      </c>
      <c r="AW547" s="13" t="s">
        <v>38</v>
      </c>
      <c r="AX547" s="13" t="s">
        <v>78</v>
      </c>
      <c r="AY547" s="200" t="s">
        <v>126</v>
      </c>
    </row>
    <row r="548" spans="1:65" s="13" customFormat="1" ht="33.75">
      <c r="B548" s="190"/>
      <c r="C548" s="191"/>
      <c r="D548" s="183" t="s">
        <v>139</v>
      </c>
      <c r="E548" s="192" t="s">
        <v>40</v>
      </c>
      <c r="F548" s="193" t="s">
        <v>523</v>
      </c>
      <c r="G548" s="191"/>
      <c r="H548" s="194">
        <v>5.91</v>
      </c>
      <c r="I548" s="195"/>
      <c r="J548" s="191"/>
      <c r="K548" s="191"/>
      <c r="L548" s="196"/>
      <c r="M548" s="197"/>
      <c r="N548" s="198"/>
      <c r="O548" s="198"/>
      <c r="P548" s="198"/>
      <c r="Q548" s="198"/>
      <c r="R548" s="198"/>
      <c r="S548" s="198"/>
      <c r="T548" s="199"/>
      <c r="AT548" s="200" t="s">
        <v>139</v>
      </c>
      <c r="AU548" s="200" t="s">
        <v>88</v>
      </c>
      <c r="AV548" s="13" t="s">
        <v>88</v>
      </c>
      <c r="AW548" s="13" t="s">
        <v>38</v>
      </c>
      <c r="AX548" s="13" t="s">
        <v>78</v>
      </c>
      <c r="AY548" s="200" t="s">
        <v>126</v>
      </c>
    </row>
    <row r="549" spans="1:65" s="13" customFormat="1" ht="33.75">
      <c r="B549" s="190"/>
      <c r="C549" s="191"/>
      <c r="D549" s="183" t="s">
        <v>139</v>
      </c>
      <c r="E549" s="192" t="s">
        <v>40</v>
      </c>
      <c r="F549" s="193" t="s">
        <v>524</v>
      </c>
      <c r="G549" s="191"/>
      <c r="H549" s="194">
        <v>4.12</v>
      </c>
      <c r="I549" s="195"/>
      <c r="J549" s="191"/>
      <c r="K549" s="191"/>
      <c r="L549" s="196"/>
      <c r="M549" s="197"/>
      <c r="N549" s="198"/>
      <c r="O549" s="198"/>
      <c r="P549" s="198"/>
      <c r="Q549" s="198"/>
      <c r="R549" s="198"/>
      <c r="S549" s="198"/>
      <c r="T549" s="199"/>
      <c r="AT549" s="200" t="s">
        <v>139</v>
      </c>
      <c r="AU549" s="200" t="s">
        <v>88</v>
      </c>
      <c r="AV549" s="13" t="s">
        <v>88</v>
      </c>
      <c r="AW549" s="13" t="s">
        <v>38</v>
      </c>
      <c r="AX549" s="13" t="s">
        <v>78</v>
      </c>
      <c r="AY549" s="200" t="s">
        <v>126</v>
      </c>
    </row>
    <row r="550" spans="1:65" s="13" customFormat="1" ht="11.25">
      <c r="B550" s="190"/>
      <c r="C550" s="191"/>
      <c r="D550" s="183" t="s">
        <v>139</v>
      </c>
      <c r="E550" s="191"/>
      <c r="F550" s="193" t="s">
        <v>543</v>
      </c>
      <c r="G550" s="191"/>
      <c r="H550" s="194">
        <v>261.52999999999997</v>
      </c>
      <c r="I550" s="195"/>
      <c r="J550" s="191"/>
      <c r="K550" s="191"/>
      <c r="L550" s="196"/>
      <c r="M550" s="197"/>
      <c r="N550" s="198"/>
      <c r="O550" s="198"/>
      <c r="P550" s="198"/>
      <c r="Q550" s="198"/>
      <c r="R550" s="198"/>
      <c r="S550" s="198"/>
      <c r="T550" s="199"/>
      <c r="AT550" s="200" t="s">
        <v>139</v>
      </c>
      <c r="AU550" s="200" t="s">
        <v>88</v>
      </c>
      <c r="AV550" s="13" t="s">
        <v>88</v>
      </c>
      <c r="AW550" s="13" t="s">
        <v>4</v>
      </c>
      <c r="AX550" s="13" t="s">
        <v>86</v>
      </c>
      <c r="AY550" s="200" t="s">
        <v>126</v>
      </c>
    </row>
    <row r="551" spans="1:65" s="2" customFormat="1" ht="24.2" customHeight="1">
      <c r="A551" s="35"/>
      <c r="B551" s="36"/>
      <c r="C551" s="170" t="s">
        <v>544</v>
      </c>
      <c r="D551" s="170" t="s">
        <v>128</v>
      </c>
      <c r="E551" s="171" t="s">
        <v>545</v>
      </c>
      <c r="F551" s="172" t="s">
        <v>546</v>
      </c>
      <c r="G551" s="173" t="s">
        <v>131</v>
      </c>
      <c r="H551" s="174">
        <v>392.29500000000002</v>
      </c>
      <c r="I551" s="175"/>
      <c r="J551" s="176">
        <f>ROUND(I551*H551,2)</f>
        <v>0</v>
      </c>
      <c r="K551" s="172" t="s">
        <v>132</v>
      </c>
      <c r="L551" s="40"/>
      <c r="M551" s="177" t="s">
        <v>40</v>
      </c>
      <c r="N551" s="178" t="s">
        <v>49</v>
      </c>
      <c r="O551" s="65"/>
      <c r="P551" s="179">
        <f>O551*H551</f>
        <v>0</v>
      </c>
      <c r="Q551" s="179">
        <v>1.2E-4</v>
      </c>
      <c r="R551" s="179">
        <f>Q551*H551</f>
        <v>4.7075400000000003E-2</v>
      </c>
      <c r="S551" s="179">
        <v>0</v>
      </c>
      <c r="T551" s="180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81" t="s">
        <v>238</v>
      </c>
      <c r="AT551" s="181" t="s">
        <v>128</v>
      </c>
      <c r="AU551" s="181" t="s">
        <v>88</v>
      </c>
      <c r="AY551" s="18" t="s">
        <v>126</v>
      </c>
      <c r="BE551" s="182">
        <f>IF(N551="základní",J551,0)</f>
        <v>0</v>
      </c>
      <c r="BF551" s="182">
        <f>IF(N551="snížená",J551,0)</f>
        <v>0</v>
      </c>
      <c r="BG551" s="182">
        <f>IF(N551="zákl. přenesená",J551,0)</f>
        <v>0</v>
      </c>
      <c r="BH551" s="182">
        <f>IF(N551="sníž. přenesená",J551,0)</f>
        <v>0</v>
      </c>
      <c r="BI551" s="182">
        <f>IF(N551="nulová",J551,0)</f>
        <v>0</v>
      </c>
      <c r="BJ551" s="18" t="s">
        <v>86</v>
      </c>
      <c r="BK551" s="182">
        <f>ROUND(I551*H551,2)</f>
        <v>0</v>
      </c>
      <c r="BL551" s="18" t="s">
        <v>238</v>
      </c>
      <c r="BM551" s="181" t="s">
        <v>547</v>
      </c>
    </row>
    <row r="552" spans="1:65" s="2" customFormat="1" ht="19.5">
      <c r="A552" s="35"/>
      <c r="B552" s="36"/>
      <c r="C552" s="37"/>
      <c r="D552" s="183" t="s">
        <v>135</v>
      </c>
      <c r="E552" s="37"/>
      <c r="F552" s="184" t="s">
        <v>548</v>
      </c>
      <c r="G552" s="37"/>
      <c r="H552" s="37"/>
      <c r="I552" s="185"/>
      <c r="J552" s="37"/>
      <c r="K552" s="37"/>
      <c r="L552" s="40"/>
      <c r="M552" s="186"/>
      <c r="N552" s="187"/>
      <c r="O552" s="65"/>
      <c r="P552" s="65"/>
      <c r="Q552" s="65"/>
      <c r="R552" s="65"/>
      <c r="S552" s="65"/>
      <c r="T552" s="66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8" t="s">
        <v>135</v>
      </c>
      <c r="AU552" s="18" t="s">
        <v>88</v>
      </c>
    </row>
    <row r="553" spans="1:65" s="2" customFormat="1" ht="11.25">
      <c r="A553" s="35"/>
      <c r="B553" s="36"/>
      <c r="C553" s="37"/>
      <c r="D553" s="188" t="s">
        <v>137</v>
      </c>
      <c r="E553" s="37"/>
      <c r="F553" s="189" t="s">
        <v>549</v>
      </c>
      <c r="G553" s="37"/>
      <c r="H553" s="37"/>
      <c r="I553" s="185"/>
      <c r="J553" s="37"/>
      <c r="K553" s="37"/>
      <c r="L553" s="40"/>
      <c r="M553" s="186"/>
      <c r="N553" s="187"/>
      <c r="O553" s="65"/>
      <c r="P553" s="65"/>
      <c r="Q553" s="65"/>
      <c r="R553" s="65"/>
      <c r="S553" s="65"/>
      <c r="T553" s="66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137</v>
      </c>
      <c r="AU553" s="18" t="s">
        <v>88</v>
      </c>
    </row>
    <row r="554" spans="1:65" s="13" customFormat="1" ht="22.5">
      <c r="B554" s="190"/>
      <c r="C554" s="191"/>
      <c r="D554" s="183" t="s">
        <v>139</v>
      </c>
      <c r="E554" s="192" t="s">
        <v>40</v>
      </c>
      <c r="F554" s="193" t="s">
        <v>515</v>
      </c>
      <c r="G554" s="191"/>
      <c r="H554" s="194">
        <v>11.443</v>
      </c>
      <c r="I554" s="195"/>
      <c r="J554" s="191"/>
      <c r="K554" s="191"/>
      <c r="L554" s="196"/>
      <c r="M554" s="197"/>
      <c r="N554" s="198"/>
      <c r="O554" s="198"/>
      <c r="P554" s="198"/>
      <c r="Q554" s="198"/>
      <c r="R554" s="198"/>
      <c r="S554" s="198"/>
      <c r="T554" s="199"/>
      <c r="AT554" s="200" t="s">
        <v>139</v>
      </c>
      <c r="AU554" s="200" t="s">
        <v>88</v>
      </c>
      <c r="AV554" s="13" t="s">
        <v>88</v>
      </c>
      <c r="AW554" s="13" t="s">
        <v>38</v>
      </c>
      <c r="AX554" s="13" t="s">
        <v>78</v>
      </c>
      <c r="AY554" s="200" t="s">
        <v>126</v>
      </c>
    </row>
    <row r="555" spans="1:65" s="13" customFormat="1" ht="11.25">
      <c r="B555" s="190"/>
      <c r="C555" s="191"/>
      <c r="D555" s="183" t="s">
        <v>139</v>
      </c>
      <c r="E555" s="192" t="s">
        <v>40</v>
      </c>
      <c r="F555" s="193" t="s">
        <v>516</v>
      </c>
      <c r="G555" s="191"/>
      <c r="H555" s="194">
        <v>4.08</v>
      </c>
      <c r="I555" s="195"/>
      <c r="J555" s="191"/>
      <c r="K555" s="191"/>
      <c r="L555" s="196"/>
      <c r="M555" s="197"/>
      <c r="N555" s="198"/>
      <c r="O555" s="198"/>
      <c r="P555" s="198"/>
      <c r="Q555" s="198"/>
      <c r="R555" s="198"/>
      <c r="S555" s="198"/>
      <c r="T555" s="199"/>
      <c r="AT555" s="200" t="s">
        <v>139</v>
      </c>
      <c r="AU555" s="200" t="s">
        <v>88</v>
      </c>
      <c r="AV555" s="13" t="s">
        <v>88</v>
      </c>
      <c r="AW555" s="13" t="s">
        <v>38</v>
      </c>
      <c r="AX555" s="13" t="s">
        <v>78</v>
      </c>
      <c r="AY555" s="200" t="s">
        <v>126</v>
      </c>
    </row>
    <row r="556" spans="1:65" s="13" customFormat="1" ht="33.75">
      <c r="B556" s="190"/>
      <c r="C556" s="191"/>
      <c r="D556" s="183" t="s">
        <v>139</v>
      </c>
      <c r="E556" s="192" t="s">
        <v>40</v>
      </c>
      <c r="F556" s="193" t="s">
        <v>517</v>
      </c>
      <c r="G556" s="191"/>
      <c r="H556" s="194">
        <v>79.031999999999996</v>
      </c>
      <c r="I556" s="195"/>
      <c r="J556" s="191"/>
      <c r="K556" s="191"/>
      <c r="L556" s="196"/>
      <c r="M556" s="197"/>
      <c r="N556" s="198"/>
      <c r="O556" s="198"/>
      <c r="P556" s="198"/>
      <c r="Q556" s="198"/>
      <c r="R556" s="198"/>
      <c r="S556" s="198"/>
      <c r="T556" s="199"/>
      <c r="AT556" s="200" t="s">
        <v>139</v>
      </c>
      <c r="AU556" s="200" t="s">
        <v>88</v>
      </c>
      <c r="AV556" s="13" t="s">
        <v>88</v>
      </c>
      <c r="AW556" s="13" t="s">
        <v>38</v>
      </c>
      <c r="AX556" s="13" t="s">
        <v>78</v>
      </c>
      <c r="AY556" s="200" t="s">
        <v>126</v>
      </c>
    </row>
    <row r="557" spans="1:65" s="13" customFormat="1" ht="22.5">
      <c r="B557" s="190"/>
      <c r="C557" s="191"/>
      <c r="D557" s="183" t="s">
        <v>139</v>
      </c>
      <c r="E557" s="192" t="s">
        <v>40</v>
      </c>
      <c r="F557" s="193" t="s">
        <v>518</v>
      </c>
      <c r="G557" s="191"/>
      <c r="H557" s="194">
        <v>13.449</v>
      </c>
      <c r="I557" s="195"/>
      <c r="J557" s="191"/>
      <c r="K557" s="191"/>
      <c r="L557" s="196"/>
      <c r="M557" s="197"/>
      <c r="N557" s="198"/>
      <c r="O557" s="198"/>
      <c r="P557" s="198"/>
      <c r="Q557" s="198"/>
      <c r="R557" s="198"/>
      <c r="S557" s="198"/>
      <c r="T557" s="199"/>
      <c r="AT557" s="200" t="s">
        <v>139</v>
      </c>
      <c r="AU557" s="200" t="s">
        <v>88</v>
      </c>
      <c r="AV557" s="13" t="s">
        <v>88</v>
      </c>
      <c r="AW557" s="13" t="s">
        <v>38</v>
      </c>
      <c r="AX557" s="13" t="s">
        <v>78</v>
      </c>
      <c r="AY557" s="200" t="s">
        <v>126</v>
      </c>
    </row>
    <row r="558" spans="1:65" s="13" customFormat="1" ht="11.25">
      <c r="B558" s="190"/>
      <c r="C558" s="191"/>
      <c r="D558" s="183" t="s">
        <v>139</v>
      </c>
      <c r="E558" s="192" t="s">
        <v>40</v>
      </c>
      <c r="F558" s="193" t="s">
        <v>519</v>
      </c>
      <c r="G558" s="191"/>
      <c r="H558" s="194">
        <v>2.6</v>
      </c>
      <c r="I558" s="195"/>
      <c r="J558" s="191"/>
      <c r="K558" s="191"/>
      <c r="L558" s="196"/>
      <c r="M558" s="197"/>
      <c r="N558" s="198"/>
      <c r="O558" s="198"/>
      <c r="P558" s="198"/>
      <c r="Q558" s="198"/>
      <c r="R558" s="198"/>
      <c r="S558" s="198"/>
      <c r="T558" s="199"/>
      <c r="AT558" s="200" t="s">
        <v>139</v>
      </c>
      <c r="AU558" s="200" t="s">
        <v>88</v>
      </c>
      <c r="AV558" s="13" t="s">
        <v>88</v>
      </c>
      <c r="AW558" s="13" t="s">
        <v>38</v>
      </c>
      <c r="AX558" s="13" t="s">
        <v>78</v>
      </c>
      <c r="AY558" s="200" t="s">
        <v>126</v>
      </c>
    </row>
    <row r="559" spans="1:65" s="13" customFormat="1" ht="33.75">
      <c r="B559" s="190"/>
      <c r="C559" s="191"/>
      <c r="D559" s="183" t="s">
        <v>139</v>
      </c>
      <c r="E559" s="192" t="s">
        <v>40</v>
      </c>
      <c r="F559" s="193" t="s">
        <v>520</v>
      </c>
      <c r="G559" s="191"/>
      <c r="H559" s="194">
        <v>3.12</v>
      </c>
      <c r="I559" s="195"/>
      <c r="J559" s="191"/>
      <c r="K559" s="191"/>
      <c r="L559" s="196"/>
      <c r="M559" s="197"/>
      <c r="N559" s="198"/>
      <c r="O559" s="198"/>
      <c r="P559" s="198"/>
      <c r="Q559" s="198"/>
      <c r="R559" s="198"/>
      <c r="S559" s="198"/>
      <c r="T559" s="199"/>
      <c r="AT559" s="200" t="s">
        <v>139</v>
      </c>
      <c r="AU559" s="200" t="s">
        <v>88</v>
      </c>
      <c r="AV559" s="13" t="s">
        <v>88</v>
      </c>
      <c r="AW559" s="13" t="s">
        <v>38</v>
      </c>
      <c r="AX559" s="13" t="s">
        <v>78</v>
      </c>
      <c r="AY559" s="200" t="s">
        <v>126</v>
      </c>
    </row>
    <row r="560" spans="1:65" s="13" customFormat="1" ht="22.5">
      <c r="B560" s="190"/>
      <c r="C560" s="191"/>
      <c r="D560" s="183" t="s">
        <v>139</v>
      </c>
      <c r="E560" s="192" t="s">
        <v>40</v>
      </c>
      <c r="F560" s="193" t="s">
        <v>521</v>
      </c>
      <c r="G560" s="191"/>
      <c r="H560" s="194">
        <v>2.282</v>
      </c>
      <c r="I560" s="195"/>
      <c r="J560" s="191"/>
      <c r="K560" s="191"/>
      <c r="L560" s="196"/>
      <c r="M560" s="197"/>
      <c r="N560" s="198"/>
      <c r="O560" s="198"/>
      <c r="P560" s="198"/>
      <c r="Q560" s="198"/>
      <c r="R560" s="198"/>
      <c r="S560" s="198"/>
      <c r="T560" s="199"/>
      <c r="AT560" s="200" t="s">
        <v>139</v>
      </c>
      <c r="AU560" s="200" t="s">
        <v>88</v>
      </c>
      <c r="AV560" s="13" t="s">
        <v>88</v>
      </c>
      <c r="AW560" s="13" t="s">
        <v>38</v>
      </c>
      <c r="AX560" s="13" t="s">
        <v>78</v>
      </c>
      <c r="AY560" s="200" t="s">
        <v>126</v>
      </c>
    </row>
    <row r="561" spans="1:65" s="13" customFormat="1" ht="33.75">
      <c r="B561" s="190"/>
      <c r="C561" s="191"/>
      <c r="D561" s="183" t="s">
        <v>139</v>
      </c>
      <c r="E561" s="192" t="s">
        <v>40</v>
      </c>
      <c r="F561" s="193" t="s">
        <v>522</v>
      </c>
      <c r="G561" s="191"/>
      <c r="H561" s="194">
        <v>4.7290000000000001</v>
      </c>
      <c r="I561" s="195"/>
      <c r="J561" s="191"/>
      <c r="K561" s="191"/>
      <c r="L561" s="196"/>
      <c r="M561" s="197"/>
      <c r="N561" s="198"/>
      <c r="O561" s="198"/>
      <c r="P561" s="198"/>
      <c r="Q561" s="198"/>
      <c r="R561" s="198"/>
      <c r="S561" s="198"/>
      <c r="T561" s="199"/>
      <c r="AT561" s="200" t="s">
        <v>139</v>
      </c>
      <c r="AU561" s="200" t="s">
        <v>88</v>
      </c>
      <c r="AV561" s="13" t="s">
        <v>88</v>
      </c>
      <c r="AW561" s="13" t="s">
        <v>38</v>
      </c>
      <c r="AX561" s="13" t="s">
        <v>78</v>
      </c>
      <c r="AY561" s="200" t="s">
        <v>126</v>
      </c>
    </row>
    <row r="562" spans="1:65" s="13" customFormat="1" ht="33.75">
      <c r="B562" s="190"/>
      <c r="C562" s="191"/>
      <c r="D562" s="183" t="s">
        <v>139</v>
      </c>
      <c r="E562" s="192" t="s">
        <v>40</v>
      </c>
      <c r="F562" s="193" t="s">
        <v>523</v>
      </c>
      <c r="G562" s="191"/>
      <c r="H562" s="194">
        <v>5.91</v>
      </c>
      <c r="I562" s="195"/>
      <c r="J562" s="191"/>
      <c r="K562" s="191"/>
      <c r="L562" s="196"/>
      <c r="M562" s="197"/>
      <c r="N562" s="198"/>
      <c r="O562" s="198"/>
      <c r="P562" s="198"/>
      <c r="Q562" s="198"/>
      <c r="R562" s="198"/>
      <c r="S562" s="198"/>
      <c r="T562" s="199"/>
      <c r="AT562" s="200" t="s">
        <v>139</v>
      </c>
      <c r="AU562" s="200" t="s">
        <v>88</v>
      </c>
      <c r="AV562" s="13" t="s">
        <v>88</v>
      </c>
      <c r="AW562" s="13" t="s">
        <v>38</v>
      </c>
      <c r="AX562" s="13" t="s">
        <v>78</v>
      </c>
      <c r="AY562" s="200" t="s">
        <v>126</v>
      </c>
    </row>
    <row r="563" spans="1:65" s="13" customFormat="1" ht="33.75">
      <c r="B563" s="190"/>
      <c r="C563" s="191"/>
      <c r="D563" s="183" t="s">
        <v>139</v>
      </c>
      <c r="E563" s="192" t="s">
        <v>40</v>
      </c>
      <c r="F563" s="193" t="s">
        <v>524</v>
      </c>
      <c r="G563" s="191"/>
      <c r="H563" s="194">
        <v>4.12</v>
      </c>
      <c r="I563" s="195"/>
      <c r="J563" s="191"/>
      <c r="K563" s="191"/>
      <c r="L563" s="196"/>
      <c r="M563" s="197"/>
      <c r="N563" s="198"/>
      <c r="O563" s="198"/>
      <c r="P563" s="198"/>
      <c r="Q563" s="198"/>
      <c r="R563" s="198"/>
      <c r="S563" s="198"/>
      <c r="T563" s="199"/>
      <c r="AT563" s="200" t="s">
        <v>139</v>
      </c>
      <c r="AU563" s="200" t="s">
        <v>88</v>
      </c>
      <c r="AV563" s="13" t="s">
        <v>88</v>
      </c>
      <c r="AW563" s="13" t="s">
        <v>38</v>
      </c>
      <c r="AX563" s="13" t="s">
        <v>78</v>
      </c>
      <c r="AY563" s="200" t="s">
        <v>126</v>
      </c>
    </row>
    <row r="564" spans="1:65" s="13" customFormat="1" ht="11.25">
      <c r="B564" s="190"/>
      <c r="C564" s="191"/>
      <c r="D564" s="183" t="s">
        <v>139</v>
      </c>
      <c r="E564" s="191"/>
      <c r="F564" s="193" t="s">
        <v>550</v>
      </c>
      <c r="G564" s="191"/>
      <c r="H564" s="194">
        <v>392.29500000000002</v>
      </c>
      <c r="I564" s="195"/>
      <c r="J564" s="191"/>
      <c r="K564" s="191"/>
      <c r="L564" s="196"/>
      <c r="M564" s="197"/>
      <c r="N564" s="198"/>
      <c r="O564" s="198"/>
      <c r="P564" s="198"/>
      <c r="Q564" s="198"/>
      <c r="R564" s="198"/>
      <c r="S564" s="198"/>
      <c r="T564" s="199"/>
      <c r="AT564" s="200" t="s">
        <v>139</v>
      </c>
      <c r="AU564" s="200" t="s">
        <v>88</v>
      </c>
      <c r="AV564" s="13" t="s">
        <v>88</v>
      </c>
      <c r="AW564" s="13" t="s">
        <v>4</v>
      </c>
      <c r="AX564" s="13" t="s">
        <v>86</v>
      </c>
      <c r="AY564" s="200" t="s">
        <v>126</v>
      </c>
    </row>
    <row r="565" spans="1:65" s="12" customFormat="1" ht="25.9" customHeight="1">
      <c r="B565" s="154"/>
      <c r="C565" s="155"/>
      <c r="D565" s="156" t="s">
        <v>77</v>
      </c>
      <c r="E565" s="157" t="s">
        <v>551</v>
      </c>
      <c r="F565" s="157" t="s">
        <v>552</v>
      </c>
      <c r="G565" s="155"/>
      <c r="H565" s="155"/>
      <c r="I565" s="158"/>
      <c r="J565" s="159">
        <f>BK565</f>
        <v>0</v>
      </c>
      <c r="K565" s="155"/>
      <c r="L565" s="160"/>
      <c r="M565" s="161"/>
      <c r="N565" s="162"/>
      <c r="O565" s="162"/>
      <c r="P565" s="163">
        <f>P566+P571+P576+P581</f>
        <v>0</v>
      </c>
      <c r="Q565" s="162"/>
      <c r="R565" s="163">
        <f>R566+R571+R576+R581</f>
        <v>0</v>
      </c>
      <c r="S565" s="162"/>
      <c r="T565" s="164">
        <f>T566+T571+T576+T581</f>
        <v>0</v>
      </c>
      <c r="AR565" s="165" t="s">
        <v>160</v>
      </c>
      <c r="AT565" s="166" t="s">
        <v>77</v>
      </c>
      <c r="AU565" s="166" t="s">
        <v>78</v>
      </c>
      <c r="AY565" s="165" t="s">
        <v>126</v>
      </c>
      <c r="BK565" s="167">
        <f>BK566+BK571+BK576+BK581</f>
        <v>0</v>
      </c>
    </row>
    <row r="566" spans="1:65" s="12" customFormat="1" ht="22.9" customHeight="1">
      <c r="B566" s="154"/>
      <c r="C566" s="155"/>
      <c r="D566" s="156" t="s">
        <v>77</v>
      </c>
      <c r="E566" s="168" t="s">
        <v>553</v>
      </c>
      <c r="F566" s="168" t="s">
        <v>554</v>
      </c>
      <c r="G566" s="155"/>
      <c r="H566" s="155"/>
      <c r="I566" s="158"/>
      <c r="J566" s="169">
        <f>BK566</f>
        <v>0</v>
      </c>
      <c r="K566" s="155"/>
      <c r="L566" s="160"/>
      <c r="M566" s="161"/>
      <c r="N566" s="162"/>
      <c r="O566" s="162"/>
      <c r="P566" s="163">
        <f>SUM(P567:P570)</f>
        <v>0</v>
      </c>
      <c r="Q566" s="162"/>
      <c r="R566" s="163">
        <f>SUM(R567:R570)</f>
        <v>0</v>
      </c>
      <c r="S566" s="162"/>
      <c r="T566" s="164">
        <f>SUM(T567:T570)</f>
        <v>0</v>
      </c>
      <c r="AR566" s="165" t="s">
        <v>160</v>
      </c>
      <c r="AT566" s="166" t="s">
        <v>77</v>
      </c>
      <c r="AU566" s="166" t="s">
        <v>86</v>
      </c>
      <c r="AY566" s="165" t="s">
        <v>126</v>
      </c>
      <c r="BK566" s="167">
        <f>SUM(BK567:BK570)</f>
        <v>0</v>
      </c>
    </row>
    <row r="567" spans="1:65" s="2" customFormat="1" ht="16.5" customHeight="1">
      <c r="A567" s="35"/>
      <c r="B567" s="36"/>
      <c r="C567" s="170" t="s">
        <v>555</v>
      </c>
      <c r="D567" s="170" t="s">
        <v>128</v>
      </c>
      <c r="E567" s="171" t="s">
        <v>556</v>
      </c>
      <c r="F567" s="172" t="s">
        <v>554</v>
      </c>
      <c r="G567" s="173" t="s">
        <v>557</v>
      </c>
      <c r="H567" s="222"/>
      <c r="I567" s="175"/>
      <c r="J567" s="176">
        <f>ROUND(I567*H567,2)</f>
        <v>0</v>
      </c>
      <c r="K567" s="172" t="s">
        <v>132</v>
      </c>
      <c r="L567" s="40"/>
      <c r="M567" s="177" t="s">
        <v>40</v>
      </c>
      <c r="N567" s="178" t="s">
        <v>49</v>
      </c>
      <c r="O567" s="65"/>
      <c r="P567" s="179">
        <f>O567*H567</f>
        <v>0</v>
      </c>
      <c r="Q567" s="179">
        <v>0</v>
      </c>
      <c r="R567" s="179">
        <f>Q567*H567</f>
        <v>0</v>
      </c>
      <c r="S567" s="179">
        <v>0</v>
      </c>
      <c r="T567" s="180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81" t="s">
        <v>558</v>
      </c>
      <c r="AT567" s="181" t="s">
        <v>128</v>
      </c>
      <c r="AU567" s="181" t="s">
        <v>88</v>
      </c>
      <c r="AY567" s="18" t="s">
        <v>126</v>
      </c>
      <c r="BE567" s="182">
        <f>IF(N567="základní",J567,0)</f>
        <v>0</v>
      </c>
      <c r="BF567" s="182">
        <f>IF(N567="snížená",J567,0)</f>
        <v>0</v>
      </c>
      <c r="BG567" s="182">
        <f>IF(N567="zákl. přenesená",J567,0)</f>
        <v>0</v>
      </c>
      <c r="BH567" s="182">
        <f>IF(N567="sníž. přenesená",J567,0)</f>
        <v>0</v>
      </c>
      <c r="BI567" s="182">
        <f>IF(N567="nulová",J567,0)</f>
        <v>0</v>
      </c>
      <c r="BJ567" s="18" t="s">
        <v>86</v>
      </c>
      <c r="BK567" s="182">
        <f>ROUND(I567*H567,2)</f>
        <v>0</v>
      </c>
      <c r="BL567" s="18" t="s">
        <v>558</v>
      </c>
      <c r="BM567" s="181" t="s">
        <v>559</v>
      </c>
    </row>
    <row r="568" spans="1:65" s="2" customFormat="1" ht="11.25">
      <c r="A568" s="35"/>
      <c r="B568" s="36"/>
      <c r="C568" s="37"/>
      <c r="D568" s="183" t="s">
        <v>135</v>
      </c>
      <c r="E568" s="37"/>
      <c r="F568" s="184" t="s">
        <v>554</v>
      </c>
      <c r="G568" s="37"/>
      <c r="H568" s="37"/>
      <c r="I568" s="185"/>
      <c r="J568" s="37"/>
      <c r="K568" s="37"/>
      <c r="L568" s="40"/>
      <c r="M568" s="186"/>
      <c r="N568" s="187"/>
      <c r="O568" s="65"/>
      <c r="P568" s="65"/>
      <c r="Q568" s="65"/>
      <c r="R568" s="65"/>
      <c r="S568" s="65"/>
      <c r="T568" s="66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T568" s="18" t="s">
        <v>135</v>
      </c>
      <c r="AU568" s="18" t="s">
        <v>88</v>
      </c>
    </row>
    <row r="569" spans="1:65" s="2" customFormat="1" ht="11.25">
      <c r="A569" s="35"/>
      <c r="B569" s="36"/>
      <c r="C569" s="37"/>
      <c r="D569" s="188" t="s">
        <v>137</v>
      </c>
      <c r="E569" s="37"/>
      <c r="F569" s="189" t="s">
        <v>560</v>
      </c>
      <c r="G569" s="37"/>
      <c r="H569" s="37"/>
      <c r="I569" s="185"/>
      <c r="J569" s="37"/>
      <c r="K569" s="37"/>
      <c r="L569" s="40"/>
      <c r="M569" s="186"/>
      <c r="N569" s="187"/>
      <c r="O569" s="65"/>
      <c r="P569" s="65"/>
      <c r="Q569" s="65"/>
      <c r="R569" s="65"/>
      <c r="S569" s="65"/>
      <c r="T569" s="66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T569" s="18" t="s">
        <v>137</v>
      </c>
      <c r="AU569" s="18" t="s">
        <v>88</v>
      </c>
    </row>
    <row r="570" spans="1:65" s="13" customFormat="1" ht="11.25">
      <c r="B570" s="190"/>
      <c r="C570" s="191"/>
      <c r="D570" s="183" t="s">
        <v>139</v>
      </c>
      <c r="E570" s="192" t="s">
        <v>40</v>
      </c>
      <c r="F570" s="193" t="s">
        <v>561</v>
      </c>
      <c r="G570" s="191"/>
      <c r="H570" s="194">
        <v>2.5</v>
      </c>
      <c r="I570" s="195"/>
      <c r="J570" s="191"/>
      <c r="K570" s="191"/>
      <c r="L570" s="196"/>
      <c r="M570" s="197"/>
      <c r="N570" s="198"/>
      <c r="O570" s="198"/>
      <c r="P570" s="198"/>
      <c r="Q570" s="198"/>
      <c r="R570" s="198"/>
      <c r="S570" s="198"/>
      <c r="T570" s="199"/>
      <c r="AT570" s="200" t="s">
        <v>139</v>
      </c>
      <c r="AU570" s="200" t="s">
        <v>88</v>
      </c>
      <c r="AV570" s="13" t="s">
        <v>88</v>
      </c>
      <c r="AW570" s="13" t="s">
        <v>38</v>
      </c>
      <c r="AX570" s="13" t="s">
        <v>78</v>
      </c>
      <c r="AY570" s="200" t="s">
        <v>126</v>
      </c>
    </row>
    <row r="571" spans="1:65" s="12" customFormat="1" ht="22.9" customHeight="1">
      <c r="B571" s="154"/>
      <c r="C571" s="155"/>
      <c r="D571" s="156" t="s">
        <v>77</v>
      </c>
      <c r="E571" s="168" t="s">
        <v>562</v>
      </c>
      <c r="F571" s="168" t="s">
        <v>563</v>
      </c>
      <c r="G571" s="155"/>
      <c r="H571" s="155"/>
      <c r="I571" s="158"/>
      <c r="J571" s="169">
        <f>BK571</f>
        <v>0</v>
      </c>
      <c r="K571" s="155"/>
      <c r="L571" s="160"/>
      <c r="M571" s="161"/>
      <c r="N571" s="162"/>
      <c r="O571" s="162"/>
      <c r="P571" s="163">
        <f>SUM(P572:P575)</f>
        <v>0</v>
      </c>
      <c r="Q571" s="162"/>
      <c r="R571" s="163">
        <f>SUM(R572:R575)</f>
        <v>0</v>
      </c>
      <c r="S571" s="162"/>
      <c r="T571" s="164">
        <f>SUM(T572:T575)</f>
        <v>0</v>
      </c>
      <c r="AR571" s="165" t="s">
        <v>160</v>
      </c>
      <c r="AT571" s="166" t="s">
        <v>77</v>
      </c>
      <c r="AU571" s="166" t="s">
        <v>86</v>
      </c>
      <c r="AY571" s="165" t="s">
        <v>126</v>
      </c>
      <c r="BK571" s="167">
        <f>SUM(BK572:BK575)</f>
        <v>0</v>
      </c>
    </row>
    <row r="572" spans="1:65" s="2" customFormat="1" ht="16.5" customHeight="1">
      <c r="A572" s="35"/>
      <c r="B572" s="36"/>
      <c r="C572" s="170" t="s">
        <v>564</v>
      </c>
      <c r="D572" s="170" t="s">
        <v>128</v>
      </c>
      <c r="E572" s="171" t="s">
        <v>565</v>
      </c>
      <c r="F572" s="172" t="s">
        <v>566</v>
      </c>
      <c r="G572" s="173" t="s">
        <v>241</v>
      </c>
      <c r="H572" s="174">
        <v>24</v>
      </c>
      <c r="I572" s="175"/>
      <c r="J572" s="176">
        <f>ROUND(I572*H572,2)</f>
        <v>0</v>
      </c>
      <c r="K572" s="172" t="s">
        <v>132</v>
      </c>
      <c r="L572" s="40"/>
      <c r="M572" s="177" t="s">
        <v>40</v>
      </c>
      <c r="N572" s="178" t="s">
        <v>49</v>
      </c>
      <c r="O572" s="65"/>
      <c r="P572" s="179">
        <f>O572*H572</f>
        <v>0</v>
      </c>
      <c r="Q572" s="179">
        <v>0</v>
      </c>
      <c r="R572" s="179">
        <f>Q572*H572</f>
        <v>0</v>
      </c>
      <c r="S572" s="179">
        <v>0</v>
      </c>
      <c r="T572" s="180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181" t="s">
        <v>558</v>
      </c>
      <c r="AT572" s="181" t="s">
        <v>128</v>
      </c>
      <c r="AU572" s="181" t="s">
        <v>88</v>
      </c>
      <c r="AY572" s="18" t="s">
        <v>126</v>
      </c>
      <c r="BE572" s="182">
        <f>IF(N572="základní",J572,0)</f>
        <v>0</v>
      </c>
      <c r="BF572" s="182">
        <f>IF(N572="snížená",J572,0)</f>
        <v>0</v>
      </c>
      <c r="BG572" s="182">
        <f>IF(N572="zákl. přenesená",J572,0)</f>
        <v>0</v>
      </c>
      <c r="BH572" s="182">
        <f>IF(N572="sníž. přenesená",J572,0)</f>
        <v>0</v>
      </c>
      <c r="BI572" s="182">
        <f>IF(N572="nulová",J572,0)</f>
        <v>0</v>
      </c>
      <c r="BJ572" s="18" t="s">
        <v>86</v>
      </c>
      <c r="BK572" s="182">
        <f>ROUND(I572*H572,2)</f>
        <v>0</v>
      </c>
      <c r="BL572" s="18" t="s">
        <v>558</v>
      </c>
      <c r="BM572" s="181" t="s">
        <v>567</v>
      </c>
    </row>
    <row r="573" spans="1:65" s="2" customFormat="1" ht="11.25">
      <c r="A573" s="35"/>
      <c r="B573" s="36"/>
      <c r="C573" s="37"/>
      <c r="D573" s="183" t="s">
        <v>135</v>
      </c>
      <c r="E573" s="37"/>
      <c r="F573" s="184" t="s">
        <v>566</v>
      </c>
      <c r="G573" s="37"/>
      <c r="H573" s="37"/>
      <c r="I573" s="185"/>
      <c r="J573" s="37"/>
      <c r="K573" s="37"/>
      <c r="L573" s="40"/>
      <c r="M573" s="186"/>
      <c r="N573" s="187"/>
      <c r="O573" s="65"/>
      <c r="P573" s="65"/>
      <c r="Q573" s="65"/>
      <c r="R573" s="65"/>
      <c r="S573" s="65"/>
      <c r="T573" s="66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T573" s="18" t="s">
        <v>135</v>
      </c>
      <c r="AU573" s="18" t="s">
        <v>88</v>
      </c>
    </row>
    <row r="574" spans="1:65" s="2" customFormat="1" ht="11.25">
      <c r="A574" s="35"/>
      <c r="B574" s="36"/>
      <c r="C574" s="37"/>
      <c r="D574" s="188" t="s">
        <v>137</v>
      </c>
      <c r="E574" s="37"/>
      <c r="F574" s="189" t="s">
        <v>568</v>
      </c>
      <c r="G574" s="37"/>
      <c r="H574" s="37"/>
      <c r="I574" s="185"/>
      <c r="J574" s="37"/>
      <c r="K574" s="37"/>
      <c r="L574" s="40"/>
      <c r="M574" s="186"/>
      <c r="N574" s="187"/>
      <c r="O574" s="65"/>
      <c r="P574" s="65"/>
      <c r="Q574" s="65"/>
      <c r="R574" s="65"/>
      <c r="S574" s="65"/>
      <c r="T574" s="66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8" t="s">
        <v>137</v>
      </c>
      <c r="AU574" s="18" t="s">
        <v>88</v>
      </c>
    </row>
    <row r="575" spans="1:65" s="13" customFormat="1" ht="11.25">
      <c r="B575" s="190"/>
      <c r="C575" s="191"/>
      <c r="D575" s="183" t="s">
        <v>139</v>
      </c>
      <c r="E575" s="192" t="s">
        <v>40</v>
      </c>
      <c r="F575" s="193" t="s">
        <v>569</v>
      </c>
      <c r="G575" s="191"/>
      <c r="H575" s="194">
        <v>24</v>
      </c>
      <c r="I575" s="195"/>
      <c r="J575" s="191"/>
      <c r="K575" s="191"/>
      <c r="L575" s="196"/>
      <c r="M575" s="197"/>
      <c r="N575" s="198"/>
      <c r="O575" s="198"/>
      <c r="P575" s="198"/>
      <c r="Q575" s="198"/>
      <c r="R575" s="198"/>
      <c r="S575" s="198"/>
      <c r="T575" s="199"/>
      <c r="AT575" s="200" t="s">
        <v>139</v>
      </c>
      <c r="AU575" s="200" t="s">
        <v>88</v>
      </c>
      <c r="AV575" s="13" t="s">
        <v>88</v>
      </c>
      <c r="AW575" s="13" t="s">
        <v>38</v>
      </c>
      <c r="AX575" s="13" t="s">
        <v>78</v>
      </c>
      <c r="AY575" s="200" t="s">
        <v>126</v>
      </c>
    </row>
    <row r="576" spans="1:65" s="12" customFormat="1" ht="22.9" customHeight="1">
      <c r="B576" s="154"/>
      <c r="C576" s="155"/>
      <c r="D576" s="156" t="s">
        <v>77</v>
      </c>
      <c r="E576" s="168" t="s">
        <v>570</v>
      </c>
      <c r="F576" s="168" t="s">
        <v>571</v>
      </c>
      <c r="G576" s="155"/>
      <c r="H576" s="155"/>
      <c r="I576" s="158"/>
      <c r="J576" s="169">
        <f>BK576</f>
        <v>0</v>
      </c>
      <c r="K576" s="155"/>
      <c r="L576" s="160"/>
      <c r="M576" s="161"/>
      <c r="N576" s="162"/>
      <c r="O576" s="162"/>
      <c r="P576" s="163">
        <f>SUM(P577:P580)</f>
        <v>0</v>
      </c>
      <c r="Q576" s="162"/>
      <c r="R576" s="163">
        <f>SUM(R577:R580)</f>
        <v>0</v>
      </c>
      <c r="S576" s="162"/>
      <c r="T576" s="164">
        <f>SUM(T577:T580)</f>
        <v>0</v>
      </c>
      <c r="AR576" s="165" t="s">
        <v>160</v>
      </c>
      <c r="AT576" s="166" t="s">
        <v>77</v>
      </c>
      <c r="AU576" s="166" t="s">
        <v>86</v>
      </c>
      <c r="AY576" s="165" t="s">
        <v>126</v>
      </c>
      <c r="BK576" s="167">
        <f>SUM(BK577:BK580)</f>
        <v>0</v>
      </c>
    </row>
    <row r="577" spans="1:65" s="2" customFormat="1" ht="16.5" customHeight="1">
      <c r="A577" s="35"/>
      <c r="B577" s="36"/>
      <c r="C577" s="170" t="s">
        <v>572</v>
      </c>
      <c r="D577" s="170" t="s">
        <v>128</v>
      </c>
      <c r="E577" s="171" t="s">
        <v>573</v>
      </c>
      <c r="F577" s="172" t="s">
        <v>571</v>
      </c>
      <c r="G577" s="173" t="s">
        <v>557</v>
      </c>
      <c r="H577" s="222"/>
      <c r="I577" s="175"/>
      <c r="J577" s="176">
        <f>ROUND(I577*H577,2)</f>
        <v>0</v>
      </c>
      <c r="K577" s="172" t="s">
        <v>132</v>
      </c>
      <c r="L577" s="40"/>
      <c r="M577" s="177" t="s">
        <v>40</v>
      </c>
      <c r="N577" s="178" t="s">
        <v>49</v>
      </c>
      <c r="O577" s="65"/>
      <c r="P577" s="179">
        <f>O577*H577</f>
        <v>0</v>
      </c>
      <c r="Q577" s="179">
        <v>0</v>
      </c>
      <c r="R577" s="179">
        <f>Q577*H577</f>
        <v>0</v>
      </c>
      <c r="S577" s="179">
        <v>0</v>
      </c>
      <c r="T577" s="180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181" t="s">
        <v>558</v>
      </c>
      <c r="AT577" s="181" t="s">
        <v>128</v>
      </c>
      <c r="AU577" s="181" t="s">
        <v>88</v>
      </c>
      <c r="AY577" s="18" t="s">
        <v>126</v>
      </c>
      <c r="BE577" s="182">
        <f>IF(N577="základní",J577,0)</f>
        <v>0</v>
      </c>
      <c r="BF577" s="182">
        <f>IF(N577="snížená",J577,0)</f>
        <v>0</v>
      </c>
      <c r="BG577" s="182">
        <f>IF(N577="zákl. přenesená",J577,0)</f>
        <v>0</v>
      </c>
      <c r="BH577" s="182">
        <f>IF(N577="sníž. přenesená",J577,0)</f>
        <v>0</v>
      </c>
      <c r="BI577" s="182">
        <f>IF(N577="nulová",J577,0)</f>
        <v>0</v>
      </c>
      <c r="BJ577" s="18" t="s">
        <v>86</v>
      </c>
      <c r="BK577" s="182">
        <f>ROUND(I577*H577,2)</f>
        <v>0</v>
      </c>
      <c r="BL577" s="18" t="s">
        <v>558</v>
      </c>
      <c r="BM577" s="181" t="s">
        <v>574</v>
      </c>
    </row>
    <row r="578" spans="1:65" s="2" customFormat="1" ht="11.25">
      <c r="A578" s="35"/>
      <c r="B578" s="36"/>
      <c r="C578" s="37"/>
      <c r="D578" s="183" t="s">
        <v>135</v>
      </c>
      <c r="E578" s="37"/>
      <c r="F578" s="184" t="s">
        <v>571</v>
      </c>
      <c r="G578" s="37"/>
      <c r="H578" s="37"/>
      <c r="I578" s="185"/>
      <c r="J578" s="37"/>
      <c r="K578" s="37"/>
      <c r="L578" s="40"/>
      <c r="M578" s="186"/>
      <c r="N578" s="187"/>
      <c r="O578" s="65"/>
      <c r="P578" s="65"/>
      <c r="Q578" s="65"/>
      <c r="R578" s="65"/>
      <c r="S578" s="65"/>
      <c r="T578" s="66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T578" s="18" t="s">
        <v>135</v>
      </c>
      <c r="AU578" s="18" t="s">
        <v>88</v>
      </c>
    </row>
    <row r="579" spans="1:65" s="2" customFormat="1" ht="11.25">
      <c r="A579" s="35"/>
      <c r="B579" s="36"/>
      <c r="C579" s="37"/>
      <c r="D579" s="188" t="s">
        <v>137</v>
      </c>
      <c r="E579" s="37"/>
      <c r="F579" s="189" t="s">
        <v>575</v>
      </c>
      <c r="G579" s="37"/>
      <c r="H579" s="37"/>
      <c r="I579" s="185"/>
      <c r="J579" s="37"/>
      <c r="K579" s="37"/>
      <c r="L579" s="40"/>
      <c r="M579" s="186"/>
      <c r="N579" s="187"/>
      <c r="O579" s="65"/>
      <c r="P579" s="65"/>
      <c r="Q579" s="65"/>
      <c r="R579" s="65"/>
      <c r="S579" s="65"/>
      <c r="T579" s="66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T579" s="18" t="s">
        <v>137</v>
      </c>
      <c r="AU579" s="18" t="s">
        <v>88</v>
      </c>
    </row>
    <row r="580" spans="1:65" s="13" customFormat="1" ht="11.25">
      <c r="B580" s="190"/>
      <c r="C580" s="191"/>
      <c r="D580" s="183" t="s">
        <v>139</v>
      </c>
      <c r="E580" s="192" t="s">
        <v>40</v>
      </c>
      <c r="F580" s="193" t="s">
        <v>561</v>
      </c>
      <c r="G580" s="191"/>
      <c r="H580" s="194">
        <v>2.5</v>
      </c>
      <c r="I580" s="195"/>
      <c r="J580" s="191"/>
      <c r="K580" s="191"/>
      <c r="L580" s="196"/>
      <c r="M580" s="197"/>
      <c r="N580" s="198"/>
      <c r="O580" s="198"/>
      <c r="P580" s="198"/>
      <c r="Q580" s="198"/>
      <c r="R580" s="198"/>
      <c r="S580" s="198"/>
      <c r="T580" s="199"/>
      <c r="AT580" s="200" t="s">
        <v>139</v>
      </c>
      <c r="AU580" s="200" t="s">
        <v>88</v>
      </c>
      <c r="AV580" s="13" t="s">
        <v>88</v>
      </c>
      <c r="AW580" s="13" t="s">
        <v>38</v>
      </c>
      <c r="AX580" s="13" t="s">
        <v>78</v>
      </c>
      <c r="AY580" s="200" t="s">
        <v>126</v>
      </c>
    </row>
    <row r="581" spans="1:65" s="12" customFormat="1" ht="22.9" customHeight="1">
      <c r="B581" s="154"/>
      <c r="C581" s="155"/>
      <c r="D581" s="156" t="s">
        <v>77</v>
      </c>
      <c r="E581" s="168" t="s">
        <v>576</v>
      </c>
      <c r="F581" s="168" t="s">
        <v>577</v>
      </c>
      <c r="G581" s="155"/>
      <c r="H581" s="155"/>
      <c r="I581" s="158"/>
      <c r="J581" s="169">
        <f>BK581</f>
        <v>0</v>
      </c>
      <c r="K581" s="155"/>
      <c r="L581" s="160"/>
      <c r="M581" s="161"/>
      <c r="N581" s="162"/>
      <c r="O581" s="162"/>
      <c r="P581" s="163">
        <f>SUM(P582:P585)</f>
        <v>0</v>
      </c>
      <c r="Q581" s="162"/>
      <c r="R581" s="163">
        <f>SUM(R582:R585)</f>
        <v>0</v>
      </c>
      <c r="S581" s="162"/>
      <c r="T581" s="164">
        <f>SUM(T582:T585)</f>
        <v>0</v>
      </c>
      <c r="AR581" s="165" t="s">
        <v>160</v>
      </c>
      <c r="AT581" s="166" t="s">
        <v>77</v>
      </c>
      <c r="AU581" s="166" t="s">
        <v>86</v>
      </c>
      <c r="AY581" s="165" t="s">
        <v>126</v>
      </c>
      <c r="BK581" s="167">
        <f>SUM(BK582:BK585)</f>
        <v>0</v>
      </c>
    </row>
    <row r="582" spans="1:65" s="2" customFormat="1" ht="16.5" customHeight="1">
      <c r="A582" s="35"/>
      <c r="B582" s="36"/>
      <c r="C582" s="170" t="s">
        <v>578</v>
      </c>
      <c r="D582" s="170" t="s">
        <v>128</v>
      </c>
      <c r="E582" s="171" t="s">
        <v>579</v>
      </c>
      <c r="F582" s="172" t="s">
        <v>577</v>
      </c>
      <c r="G582" s="173" t="s">
        <v>557</v>
      </c>
      <c r="H582" s="222"/>
      <c r="I582" s="175"/>
      <c r="J582" s="176">
        <f>ROUND(I582*H582,2)</f>
        <v>0</v>
      </c>
      <c r="K582" s="172" t="s">
        <v>132</v>
      </c>
      <c r="L582" s="40"/>
      <c r="M582" s="177" t="s">
        <v>40</v>
      </c>
      <c r="N582" s="178" t="s">
        <v>49</v>
      </c>
      <c r="O582" s="65"/>
      <c r="P582" s="179">
        <f>O582*H582</f>
        <v>0</v>
      </c>
      <c r="Q582" s="179">
        <v>0</v>
      </c>
      <c r="R582" s="179">
        <f>Q582*H582</f>
        <v>0</v>
      </c>
      <c r="S582" s="179">
        <v>0</v>
      </c>
      <c r="T582" s="180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81" t="s">
        <v>558</v>
      </c>
      <c r="AT582" s="181" t="s">
        <v>128</v>
      </c>
      <c r="AU582" s="181" t="s">
        <v>88</v>
      </c>
      <c r="AY582" s="18" t="s">
        <v>126</v>
      </c>
      <c r="BE582" s="182">
        <f>IF(N582="základní",J582,0)</f>
        <v>0</v>
      </c>
      <c r="BF582" s="182">
        <f>IF(N582="snížená",J582,0)</f>
        <v>0</v>
      </c>
      <c r="BG582" s="182">
        <f>IF(N582="zákl. přenesená",J582,0)</f>
        <v>0</v>
      </c>
      <c r="BH582" s="182">
        <f>IF(N582="sníž. přenesená",J582,0)</f>
        <v>0</v>
      </c>
      <c r="BI582" s="182">
        <f>IF(N582="nulová",J582,0)</f>
        <v>0</v>
      </c>
      <c r="BJ582" s="18" t="s">
        <v>86</v>
      </c>
      <c r="BK582" s="182">
        <f>ROUND(I582*H582,2)</f>
        <v>0</v>
      </c>
      <c r="BL582" s="18" t="s">
        <v>558</v>
      </c>
      <c r="BM582" s="181" t="s">
        <v>580</v>
      </c>
    </row>
    <row r="583" spans="1:65" s="2" customFormat="1" ht="11.25">
      <c r="A583" s="35"/>
      <c r="B583" s="36"/>
      <c r="C583" s="37"/>
      <c r="D583" s="183" t="s">
        <v>135</v>
      </c>
      <c r="E583" s="37"/>
      <c r="F583" s="184" t="s">
        <v>577</v>
      </c>
      <c r="G583" s="37"/>
      <c r="H583" s="37"/>
      <c r="I583" s="185"/>
      <c r="J583" s="37"/>
      <c r="K583" s="37"/>
      <c r="L583" s="40"/>
      <c r="M583" s="186"/>
      <c r="N583" s="187"/>
      <c r="O583" s="65"/>
      <c r="P583" s="65"/>
      <c r="Q583" s="65"/>
      <c r="R583" s="65"/>
      <c r="S583" s="65"/>
      <c r="T583" s="66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T583" s="18" t="s">
        <v>135</v>
      </c>
      <c r="AU583" s="18" t="s">
        <v>88</v>
      </c>
    </row>
    <row r="584" spans="1:65" s="2" customFormat="1" ht="11.25">
      <c r="A584" s="35"/>
      <c r="B584" s="36"/>
      <c r="C584" s="37"/>
      <c r="D584" s="188" t="s">
        <v>137</v>
      </c>
      <c r="E584" s="37"/>
      <c r="F584" s="189" t="s">
        <v>581</v>
      </c>
      <c r="G584" s="37"/>
      <c r="H584" s="37"/>
      <c r="I584" s="185"/>
      <c r="J584" s="37"/>
      <c r="K584" s="37"/>
      <c r="L584" s="40"/>
      <c r="M584" s="186"/>
      <c r="N584" s="187"/>
      <c r="O584" s="65"/>
      <c r="P584" s="65"/>
      <c r="Q584" s="65"/>
      <c r="R584" s="65"/>
      <c r="S584" s="65"/>
      <c r="T584" s="66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T584" s="18" t="s">
        <v>137</v>
      </c>
      <c r="AU584" s="18" t="s">
        <v>88</v>
      </c>
    </row>
    <row r="585" spans="1:65" s="13" customFormat="1" ht="11.25">
      <c r="B585" s="190"/>
      <c r="C585" s="191"/>
      <c r="D585" s="183" t="s">
        <v>139</v>
      </c>
      <c r="E585" s="192" t="s">
        <v>40</v>
      </c>
      <c r="F585" s="193" t="s">
        <v>86</v>
      </c>
      <c r="G585" s="191"/>
      <c r="H585" s="194">
        <v>1</v>
      </c>
      <c r="I585" s="195"/>
      <c r="J585" s="191"/>
      <c r="K585" s="191"/>
      <c r="L585" s="196"/>
      <c r="M585" s="223"/>
      <c r="N585" s="224"/>
      <c r="O585" s="224"/>
      <c r="P585" s="224"/>
      <c r="Q585" s="224"/>
      <c r="R585" s="224"/>
      <c r="S585" s="224"/>
      <c r="T585" s="225"/>
      <c r="AT585" s="200" t="s">
        <v>139</v>
      </c>
      <c r="AU585" s="200" t="s">
        <v>88</v>
      </c>
      <c r="AV585" s="13" t="s">
        <v>88</v>
      </c>
      <c r="AW585" s="13" t="s">
        <v>38</v>
      </c>
      <c r="AX585" s="13" t="s">
        <v>78</v>
      </c>
      <c r="AY585" s="200" t="s">
        <v>126</v>
      </c>
    </row>
    <row r="586" spans="1:65" s="2" customFormat="1" ht="6.95" customHeight="1">
      <c r="A586" s="35"/>
      <c r="B586" s="48"/>
      <c r="C586" s="49"/>
      <c r="D586" s="49"/>
      <c r="E586" s="49"/>
      <c r="F586" s="49"/>
      <c r="G586" s="49"/>
      <c r="H586" s="49"/>
      <c r="I586" s="49"/>
      <c r="J586" s="49"/>
      <c r="K586" s="49"/>
      <c r="L586" s="40"/>
      <c r="M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</row>
  </sheetData>
  <sheetProtection algorithmName="SHA-512" hashValue="1F0EbokQa5/7NSE6xRKxUENxPB55WwfzHbcdrh7uZ7GF3dNdtOOMruMPOMsSVux0yXbLF1HyU3+5boBq/VJerQ==" saltValue="qdvErKHyW5ByCaZtjbxLyA058M6gon78Y82L63DWbmGPgvZJDkuQT3eZ+496G1NvJC6La+9K8l5uK5zEITGCxQ==" spinCount="100000" sheet="1" objects="1" scenarios="1" formatColumns="0" formatRows="0" autoFilter="0"/>
  <autoFilter ref="C93:K585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/>
    <hyperlink ref="F103" r:id="rId2"/>
    <hyperlink ref="F107" r:id="rId3"/>
    <hyperlink ref="F111" r:id="rId4"/>
    <hyperlink ref="F115" r:id="rId5"/>
    <hyperlink ref="F121" r:id="rId6"/>
    <hyperlink ref="F126" r:id="rId7"/>
    <hyperlink ref="F132" r:id="rId8"/>
    <hyperlink ref="F136" r:id="rId9"/>
    <hyperlink ref="F140" r:id="rId10"/>
    <hyperlink ref="F145" r:id="rId11"/>
    <hyperlink ref="F152" r:id="rId12"/>
    <hyperlink ref="F157" r:id="rId13"/>
    <hyperlink ref="F161" r:id="rId14"/>
    <hyperlink ref="F166" r:id="rId15"/>
    <hyperlink ref="F170" r:id="rId16"/>
    <hyperlink ref="F174" r:id="rId17"/>
    <hyperlink ref="F178" r:id="rId18"/>
    <hyperlink ref="F182" r:id="rId19"/>
    <hyperlink ref="F195" r:id="rId20"/>
    <hyperlink ref="F208" r:id="rId21"/>
    <hyperlink ref="F220" r:id="rId22"/>
    <hyperlink ref="F232" r:id="rId23"/>
    <hyperlink ref="F252" r:id="rId24"/>
    <hyperlink ref="F293" r:id="rId25"/>
    <hyperlink ref="F313" r:id="rId26"/>
    <hyperlink ref="F321" r:id="rId27"/>
    <hyperlink ref="F334" r:id="rId28"/>
    <hyperlink ref="F347" r:id="rId29"/>
    <hyperlink ref="F361" r:id="rId30"/>
    <hyperlink ref="F373" r:id="rId31"/>
    <hyperlink ref="F377" r:id="rId32"/>
    <hyperlink ref="F390" r:id="rId33"/>
    <hyperlink ref="F404" r:id="rId34"/>
    <hyperlink ref="F416" r:id="rId35"/>
    <hyperlink ref="F429" r:id="rId36"/>
    <hyperlink ref="F434" r:id="rId37"/>
    <hyperlink ref="F437" r:id="rId38"/>
    <hyperlink ref="F440" r:id="rId39"/>
    <hyperlink ref="F443" r:id="rId40"/>
    <hyperlink ref="F447" r:id="rId41"/>
    <hyperlink ref="F452" r:id="rId42"/>
    <hyperlink ref="F471" r:id="rId43"/>
    <hyperlink ref="F496" r:id="rId44"/>
    <hyperlink ref="F500" r:id="rId45"/>
    <hyperlink ref="F513" r:id="rId46"/>
    <hyperlink ref="F526" r:id="rId47"/>
    <hyperlink ref="F539" r:id="rId48"/>
    <hyperlink ref="F553" r:id="rId49"/>
    <hyperlink ref="F569" r:id="rId50"/>
    <hyperlink ref="F574" r:id="rId51"/>
    <hyperlink ref="F579" r:id="rId52"/>
    <hyperlink ref="F584" r:id="rId53"/>
  </hyperlinks>
  <pageMargins left="0.39374999999999999" right="0.39374999999999999" top="0.39374999999999999" bottom="0.39374999999999999" header="0" footer="0"/>
  <pageSetup paperSize="9" scale="76" fitToHeight="100" orientation="portrait" blackAndWhite="1" r:id="rId54"/>
  <headerFooter>
    <oddFooter>&amp;CStrana &amp;P z &amp;N</oddFooter>
  </headerFooter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6" customWidth="1"/>
    <col min="2" max="2" width="1.6640625" style="226" customWidth="1"/>
    <col min="3" max="4" width="5" style="226" customWidth="1"/>
    <col min="5" max="5" width="11.6640625" style="226" customWidth="1"/>
    <col min="6" max="6" width="9.1640625" style="226" customWidth="1"/>
    <col min="7" max="7" width="5" style="226" customWidth="1"/>
    <col min="8" max="8" width="77.83203125" style="226" customWidth="1"/>
    <col min="9" max="10" width="20" style="226" customWidth="1"/>
    <col min="11" max="11" width="1.6640625" style="226" customWidth="1"/>
  </cols>
  <sheetData>
    <row r="1" spans="2:11" s="1" customFormat="1" ht="37.5" customHeight="1"/>
    <row r="2" spans="2:11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pans="2:11" s="15" customFormat="1" ht="45" customHeight="1">
      <c r="B3" s="230"/>
      <c r="C3" s="365" t="s">
        <v>582</v>
      </c>
      <c r="D3" s="365"/>
      <c r="E3" s="365"/>
      <c r="F3" s="365"/>
      <c r="G3" s="365"/>
      <c r="H3" s="365"/>
      <c r="I3" s="365"/>
      <c r="J3" s="365"/>
      <c r="K3" s="231"/>
    </row>
    <row r="4" spans="2:11" s="1" customFormat="1" ht="25.5" customHeight="1">
      <c r="B4" s="232"/>
      <c r="C4" s="364" t="s">
        <v>583</v>
      </c>
      <c r="D4" s="364"/>
      <c r="E4" s="364"/>
      <c r="F4" s="364"/>
      <c r="G4" s="364"/>
      <c r="H4" s="364"/>
      <c r="I4" s="364"/>
      <c r="J4" s="364"/>
      <c r="K4" s="233"/>
    </row>
    <row r="5" spans="2:11" s="1" customFormat="1" ht="5.25" customHeight="1">
      <c r="B5" s="232"/>
      <c r="C5" s="234"/>
      <c r="D5" s="234"/>
      <c r="E5" s="234"/>
      <c r="F5" s="234"/>
      <c r="G5" s="234"/>
      <c r="H5" s="234"/>
      <c r="I5" s="234"/>
      <c r="J5" s="234"/>
      <c r="K5" s="233"/>
    </row>
    <row r="6" spans="2:11" s="1" customFormat="1" ht="15" customHeight="1">
      <c r="B6" s="232"/>
      <c r="C6" s="363" t="s">
        <v>584</v>
      </c>
      <c r="D6" s="363"/>
      <c r="E6" s="363"/>
      <c r="F6" s="363"/>
      <c r="G6" s="363"/>
      <c r="H6" s="363"/>
      <c r="I6" s="363"/>
      <c r="J6" s="363"/>
      <c r="K6" s="233"/>
    </row>
    <row r="7" spans="2:11" s="1" customFormat="1" ht="15" customHeight="1">
      <c r="B7" s="236"/>
      <c r="C7" s="363" t="s">
        <v>585</v>
      </c>
      <c r="D7" s="363"/>
      <c r="E7" s="363"/>
      <c r="F7" s="363"/>
      <c r="G7" s="363"/>
      <c r="H7" s="363"/>
      <c r="I7" s="363"/>
      <c r="J7" s="363"/>
      <c r="K7" s="233"/>
    </row>
    <row r="8" spans="2:11" s="1" customFormat="1" ht="12.75" customHeight="1">
      <c r="B8" s="236"/>
      <c r="C8" s="235"/>
      <c r="D8" s="235"/>
      <c r="E8" s="235"/>
      <c r="F8" s="235"/>
      <c r="G8" s="235"/>
      <c r="H8" s="235"/>
      <c r="I8" s="235"/>
      <c r="J8" s="235"/>
      <c r="K8" s="233"/>
    </row>
    <row r="9" spans="2:11" s="1" customFormat="1" ht="15" customHeight="1">
      <c r="B9" s="236"/>
      <c r="C9" s="363" t="s">
        <v>586</v>
      </c>
      <c r="D9" s="363"/>
      <c r="E9" s="363"/>
      <c r="F9" s="363"/>
      <c r="G9" s="363"/>
      <c r="H9" s="363"/>
      <c r="I9" s="363"/>
      <c r="J9" s="363"/>
      <c r="K9" s="233"/>
    </row>
    <row r="10" spans="2:11" s="1" customFormat="1" ht="15" customHeight="1">
      <c r="B10" s="236"/>
      <c r="C10" s="235"/>
      <c r="D10" s="363" t="s">
        <v>587</v>
      </c>
      <c r="E10" s="363"/>
      <c r="F10" s="363"/>
      <c r="G10" s="363"/>
      <c r="H10" s="363"/>
      <c r="I10" s="363"/>
      <c r="J10" s="363"/>
      <c r="K10" s="233"/>
    </row>
    <row r="11" spans="2:11" s="1" customFormat="1" ht="15" customHeight="1">
      <c r="B11" s="236"/>
      <c r="C11" s="237"/>
      <c r="D11" s="363" t="s">
        <v>588</v>
      </c>
      <c r="E11" s="363"/>
      <c r="F11" s="363"/>
      <c r="G11" s="363"/>
      <c r="H11" s="363"/>
      <c r="I11" s="363"/>
      <c r="J11" s="363"/>
      <c r="K11" s="233"/>
    </row>
    <row r="12" spans="2:11" s="1" customFormat="1" ht="15" customHeight="1">
      <c r="B12" s="236"/>
      <c r="C12" s="237"/>
      <c r="D12" s="235"/>
      <c r="E12" s="235"/>
      <c r="F12" s="235"/>
      <c r="G12" s="235"/>
      <c r="H12" s="235"/>
      <c r="I12" s="235"/>
      <c r="J12" s="235"/>
      <c r="K12" s="233"/>
    </row>
    <row r="13" spans="2:11" s="1" customFormat="1" ht="15" customHeight="1">
      <c r="B13" s="236"/>
      <c r="C13" s="237"/>
      <c r="D13" s="238" t="s">
        <v>589</v>
      </c>
      <c r="E13" s="235"/>
      <c r="F13" s="235"/>
      <c r="G13" s="235"/>
      <c r="H13" s="235"/>
      <c r="I13" s="235"/>
      <c r="J13" s="235"/>
      <c r="K13" s="233"/>
    </row>
    <row r="14" spans="2:11" s="1" customFormat="1" ht="12.75" customHeight="1">
      <c r="B14" s="236"/>
      <c r="C14" s="237"/>
      <c r="D14" s="237"/>
      <c r="E14" s="237"/>
      <c r="F14" s="237"/>
      <c r="G14" s="237"/>
      <c r="H14" s="237"/>
      <c r="I14" s="237"/>
      <c r="J14" s="237"/>
      <c r="K14" s="233"/>
    </row>
    <row r="15" spans="2:11" s="1" customFormat="1" ht="15" customHeight="1">
      <c r="B15" s="236"/>
      <c r="C15" s="237"/>
      <c r="D15" s="363" t="s">
        <v>590</v>
      </c>
      <c r="E15" s="363"/>
      <c r="F15" s="363"/>
      <c r="G15" s="363"/>
      <c r="H15" s="363"/>
      <c r="I15" s="363"/>
      <c r="J15" s="363"/>
      <c r="K15" s="233"/>
    </row>
    <row r="16" spans="2:11" s="1" customFormat="1" ht="15" customHeight="1">
      <c r="B16" s="236"/>
      <c r="C16" s="237"/>
      <c r="D16" s="363" t="s">
        <v>591</v>
      </c>
      <c r="E16" s="363"/>
      <c r="F16" s="363"/>
      <c r="G16" s="363"/>
      <c r="H16" s="363"/>
      <c r="I16" s="363"/>
      <c r="J16" s="363"/>
      <c r="K16" s="233"/>
    </row>
    <row r="17" spans="2:11" s="1" customFormat="1" ht="15" customHeight="1">
      <c r="B17" s="236"/>
      <c r="C17" s="237"/>
      <c r="D17" s="363" t="s">
        <v>592</v>
      </c>
      <c r="E17" s="363"/>
      <c r="F17" s="363"/>
      <c r="G17" s="363"/>
      <c r="H17" s="363"/>
      <c r="I17" s="363"/>
      <c r="J17" s="363"/>
      <c r="K17" s="233"/>
    </row>
    <row r="18" spans="2:11" s="1" customFormat="1" ht="15" customHeight="1">
      <c r="B18" s="236"/>
      <c r="C18" s="237"/>
      <c r="D18" s="237"/>
      <c r="E18" s="239" t="s">
        <v>85</v>
      </c>
      <c r="F18" s="363" t="s">
        <v>593</v>
      </c>
      <c r="G18" s="363"/>
      <c r="H18" s="363"/>
      <c r="I18" s="363"/>
      <c r="J18" s="363"/>
      <c r="K18" s="233"/>
    </row>
    <row r="19" spans="2:11" s="1" customFormat="1" ht="15" customHeight="1">
      <c r="B19" s="236"/>
      <c r="C19" s="237"/>
      <c r="D19" s="237"/>
      <c r="E19" s="239" t="s">
        <v>594</v>
      </c>
      <c r="F19" s="363" t="s">
        <v>595</v>
      </c>
      <c r="G19" s="363"/>
      <c r="H19" s="363"/>
      <c r="I19" s="363"/>
      <c r="J19" s="363"/>
      <c r="K19" s="233"/>
    </row>
    <row r="20" spans="2:11" s="1" customFormat="1" ht="15" customHeight="1">
      <c r="B20" s="236"/>
      <c r="C20" s="237"/>
      <c r="D20" s="237"/>
      <c r="E20" s="239" t="s">
        <v>596</v>
      </c>
      <c r="F20" s="363" t="s">
        <v>597</v>
      </c>
      <c r="G20" s="363"/>
      <c r="H20" s="363"/>
      <c r="I20" s="363"/>
      <c r="J20" s="363"/>
      <c r="K20" s="233"/>
    </row>
    <row r="21" spans="2:11" s="1" customFormat="1" ht="15" customHeight="1">
      <c r="B21" s="236"/>
      <c r="C21" s="237"/>
      <c r="D21" s="237"/>
      <c r="E21" s="239" t="s">
        <v>598</v>
      </c>
      <c r="F21" s="363" t="s">
        <v>599</v>
      </c>
      <c r="G21" s="363"/>
      <c r="H21" s="363"/>
      <c r="I21" s="363"/>
      <c r="J21" s="363"/>
      <c r="K21" s="233"/>
    </row>
    <row r="22" spans="2:11" s="1" customFormat="1" ht="15" customHeight="1">
      <c r="B22" s="236"/>
      <c r="C22" s="237"/>
      <c r="D22" s="237"/>
      <c r="E22" s="239" t="s">
        <v>600</v>
      </c>
      <c r="F22" s="363" t="s">
        <v>601</v>
      </c>
      <c r="G22" s="363"/>
      <c r="H22" s="363"/>
      <c r="I22" s="363"/>
      <c r="J22" s="363"/>
      <c r="K22" s="233"/>
    </row>
    <row r="23" spans="2:11" s="1" customFormat="1" ht="15" customHeight="1">
      <c r="B23" s="236"/>
      <c r="C23" s="237"/>
      <c r="D23" s="237"/>
      <c r="E23" s="239" t="s">
        <v>602</v>
      </c>
      <c r="F23" s="363" t="s">
        <v>603</v>
      </c>
      <c r="G23" s="363"/>
      <c r="H23" s="363"/>
      <c r="I23" s="363"/>
      <c r="J23" s="363"/>
      <c r="K23" s="233"/>
    </row>
    <row r="24" spans="2:11" s="1" customFormat="1" ht="12.75" customHeight="1">
      <c r="B24" s="236"/>
      <c r="C24" s="237"/>
      <c r="D24" s="237"/>
      <c r="E24" s="237"/>
      <c r="F24" s="237"/>
      <c r="G24" s="237"/>
      <c r="H24" s="237"/>
      <c r="I24" s="237"/>
      <c r="J24" s="237"/>
      <c r="K24" s="233"/>
    </row>
    <row r="25" spans="2:11" s="1" customFormat="1" ht="15" customHeight="1">
      <c r="B25" s="236"/>
      <c r="C25" s="363" t="s">
        <v>604</v>
      </c>
      <c r="D25" s="363"/>
      <c r="E25" s="363"/>
      <c r="F25" s="363"/>
      <c r="G25" s="363"/>
      <c r="H25" s="363"/>
      <c r="I25" s="363"/>
      <c r="J25" s="363"/>
      <c r="K25" s="233"/>
    </row>
    <row r="26" spans="2:11" s="1" customFormat="1" ht="15" customHeight="1">
      <c r="B26" s="236"/>
      <c r="C26" s="363" t="s">
        <v>605</v>
      </c>
      <c r="D26" s="363"/>
      <c r="E26" s="363"/>
      <c r="F26" s="363"/>
      <c r="G26" s="363"/>
      <c r="H26" s="363"/>
      <c r="I26" s="363"/>
      <c r="J26" s="363"/>
      <c r="K26" s="233"/>
    </row>
    <row r="27" spans="2:11" s="1" customFormat="1" ht="15" customHeight="1">
      <c r="B27" s="236"/>
      <c r="C27" s="235"/>
      <c r="D27" s="363" t="s">
        <v>606</v>
      </c>
      <c r="E27" s="363"/>
      <c r="F27" s="363"/>
      <c r="G27" s="363"/>
      <c r="H27" s="363"/>
      <c r="I27" s="363"/>
      <c r="J27" s="363"/>
      <c r="K27" s="233"/>
    </row>
    <row r="28" spans="2:11" s="1" customFormat="1" ht="15" customHeight="1">
      <c r="B28" s="236"/>
      <c r="C28" s="237"/>
      <c r="D28" s="363" t="s">
        <v>607</v>
      </c>
      <c r="E28" s="363"/>
      <c r="F28" s="363"/>
      <c r="G28" s="363"/>
      <c r="H28" s="363"/>
      <c r="I28" s="363"/>
      <c r="J28" s="363"/>
      <c r="K28" s="233"/>
    </row>
    <row r="29" spans="2:11" s="1" customFormat="1" ht="12.75" customHeight="1">
      <c r="B29" s="236"/>
      <c r="C29" s="237"/>
      <c r="D29" s="237"/>
      <c r="E29" s="237"/>
      <c r="F29" s="237"/>
      <c r="G29" s="237"/>
      <c r="H29" s="237"/>
      <c r="I29" s="237"/>
      <c r="J29" s="237"/>
      <c r="K29" s="233"/>
    </row>
    <row r="30" spans="2:11" s="1" customFormat="1" ht="15" customHeight="1">
      <c r="B30" s="236"/>
      <c r="C30" s="237"/>
      <c r="D30" s="363" t="s">
        <v>608</v>
      </c>
      <c r="E30" s="363"/>
      <c r="F30" s="363"/>
      <c r="G30" s="363"/>
      <c r="H30" s="363"/>
      <c r="I30" s="363"/>
      <c r="J30" s="363"/>
      <c r="K30" s="233"/>
    </row>
    <row r="31" spans="2:11" s="1" customFormat="1" ht="15" customHeight="1">
      <c r="B31" s="236"/>
      <c r="C31" s="237"/>
      <c r="D31" s="363" t="s">
        <v>609</v>
      </c>
      <c r="E31" s="363"/>
      <c r="F31" s="363"/>
      <c r="G31" s="363"/>
      <c r="H31" s="363"/>
      <c r="I31" s="363"/>
      <c r="J31" s="363"/>
      <c r="K31" s="233"/>
    </row>
    <row r="32" spans="2:11" s="1" customFormat="1" ht="12.75" customHeight="1">
      <c r="B32" s="236"/>
      <c r="C32" s="237"/>
      <c r="D32" s="237"/>
      <c r="E32" s="237"/>
      <c r="F32" s="237"/>
      <c r="G32" s="237"/>
      <c r="H32" s="237"/>
      <c r="I32" s="237"/>
      <c r="J32" s="237"/>
      <c r="K32" s="233"/>
    </row>
    <row r="33" spans="2:11" s="1" customFormat="1" ht="15" customHeight="1">
      <c r="B33" s="236"/>
      <c r="C33" s="237"/>
      <c r="D33" s="363" t="s">
        <v>610</v>
      </c>
      <c r="E33" s="363"/>
      <c r="F33" s="363"/>
      <c r="G33" s="363"/>
      <c r="H33" s="363"/>
      <c r="I33" s="363"/>
      <c r="J33" s="363"/>
      <c r="K33" s="233"/>
    </row>
    <row r="34" spans="2:11" s="1" customFormat="1" ht="15" customHeight="1">
      <c r="B34" s="236"/>
      <c r="C34" s="237"/>
      <c r="D34" s="363" t="s">
        <v>611</v>
      </c>
      <c r="E34" s="363"/>
      <c r="F34" s="363"/>
      <c r="G34" s="363"/>
      <c r="H34" s="363"/>
      <c r="I34" s="363"/>
      <c r="J34" s="363"/>
      <c r="K34" s="233"/>
    </row>
    <row r="35" spans="2:11" s="1" customFormat="1" ht="15" customHeight="1">
      <c r="B35" s="236"/>
      <c r="C35" s="237"/>
      <c r="D35" s="363" t="s">
        <v>612</v>
      </c>
      <c r="E35" s="363"/>
      <c r="F35" s="363"/>
      <c r="G35" s="363"/>
      <c r="H35" s="363"/>
      <c r="I35" s="363"/>
      <c r="J35" s="363"/>
      <c r="K35" s="233"/>
    </row>
    <row r="36" spans="2:11" s="1" customFormat="1" ht="15" customHeight="1">
      <c r="B36" s="236"/>
      <c r="C36" s="237"/>
      <c r="D36" s="235"/>
      <c r="E36" s="238" t="s">
        <v>112</v>
      </c>
      <c r="F36" s="235"/>
      <c r="G36" s="363" t="s">
        <v>613</v>
      </c>
      <c r="H36" s="363"/>
      <c r="I36" s="363"/>
      <c r="J36" s="363"/>
      <c r="K36" s="233"/>
    </row>
    <row r="37" spans="2:11" s="1" customFormat="1" ht="30.75" customHeight="1">
      <c r="B37" s="236"/>
      <c r="C37" s="237"/>
      <c r="D37" s="235"/>
      <c r="E37" s="238" t="s">
        <v>614</v>
      </c>
      <c r="F37" s="235"/>
      <c r="G37" s="363" t="s">
        <v>615</v>
      </c>
      <c r="H37" s="363"/>
      <c r="I37" s="363"/>
      <c r="J37" s="363"/>
      <c r="K37" s="233"/>
    </row>
    <row r="38" spans="2:11" s="1" customFormat="1" ht="15" customHeight="1">
      <c r="B38" s="236"/>
      <c r="C38" s="237"/>
      <c r="D38" s="235"/>
      <c r="E38" s="238" t="s">
        <v>59</v>
      </c>
      <c r="F38" s="235"/>
      <c r="G38" s="363" t="s">
        <v>616</v>
      </c>
      <c r="H38" s="363"/>
      <c r="I38" s="363"/>
      <c r="J38" s="363"/>
      <c r="K38" s="233"/>
    </row>
    <row r="39" spans="2:11" s="1" customFormat="1" ht="15" customHeight="1">
      <c r="B39" s="236"/>
      <c r="C39" s="237"/>
      <c r="D39" s="235"/>
      <c r="E39" s="238" t="s">
        <v>60</v>
      </c>
      <c r="F39" s="235"/>
      <c r="G39" s="363" t="s">
        <v>617</v>
      </c>
      <c r="H39" s="363"/>
      <c r="I39" s="363"/>
      <c r="J39" s="363"/>
      <c r="K39" s="233"/>
    </row>
    <row r="40" spans="2:11" s="1" customFormat="1" ht="15" customHeight="1">
      <c r="B40" s="236"/>
      <c r="C40" s="237"/>
      <c r="D40" s="235"/>
      <c r="E40" s="238" t="s">
        <v>113</v>
      </c>
      <c r="F40" s="235"/>
      <c r="G40" s="363" t="s">
        <v>618</v>
      </c>
      <c r="H40" s="363"/>
      <c r="I40" s="363"/>
      <c r="J40" s="363"/>
      <c r="K40" s="233"/>
    </row>
    <row r="41" spans="2:11" s="1" customFormat="1" ht="15" customHeight="1">
      <c r="B41" s="236"/>
      <c r="C41" s="237"/>
      <c r="D41" s="235"/>
      <c r="E41" s="238" t="s">
        <v>114</v>
      </c>
      <c r="F41" s="235"/>
      <c r="G41" s="363" t="s">
        <v>619</v>
      </c>
      <c r="H41" s="363"/>
      <c r="I41" s="363"/>
      <c r="J41" s="363"/>
      <c r="K41" s="233"/>
    </row>
    <row r="42" spans="2:11" s="1" customFormat="1" ht="15" customHeight="1">
      <c r="B42" s="236"/>
      <c r="C42" s="237"/>
      <c r="D42" s="235"/>
      <c r="E42" s="238" t="s">
        <v>620</v>
      </c>
      <c r="F42" s="235"/>
      <c r="G42" s="363" t="s">
        <v>621</v>
      </c>
      <c r="H42" s="363"/>
      <c r="I42" s="363"/>
      <c r="J42" s="363"/>
      <c r="K42" s="233"/>
    </row>
    <row r="43" spans="2:11" s="1" customFormat="1" ht="15" customHeight="1">
      <c r="B43" s="236"/>
      <c r="C43" s="237"/>
      <c r="D43" s="235"/>
      <c r="E43" s="238"/>
      <c r="F43" s="235"/>
      <c r="G43" s="363" t="s">
        <v>622</v>
      </c>
      <c r="H43" s="363"/>
      <c r="I43" s="363"/>
      <c r="J43" s="363"/>
      <c r="K43" s="233"/>
    </row>
    <row r="44" spans="2:11" s="1" customFormat="1" ht="15" customHeight="1">
      <c r="B44" s="236"/>
      <c r="C44" s="237"/>
      <c r="D44" s="235"/>
      <c r="E44" s="238" t="s">
        <v>623</v>
      </c>
      <c r="F44" s="235"/>
      <c r="G44" s="363" t="s">
        <v>624</v>
      </c>
      <c r="H44" s="363"/>
      <c r="I44" s="363"/>
      <c r="J44" s="363"/>
      <c r="K44" s="233"/>
    </row>
    <row r="45" spans="2:11" s="1" customFormat="1" ht="15" customHeight="1">
      <c r="B45" s="236"/>
      <c r="C45" s="237"/>
      <c r="D45" s="235"/>
      <c r="E45" s="238" t="s">
        <v>116</v>
      </c>
      <c r="F45" s="235"/>
      <c r="G45" s="363" t="s">
        <v>625</v>
      </c>
      <c r="H45" s="363"/>
      <c r="I45" s="363"/>
      <c r="J45" s="363"/>
      <c r="K45" s="233"/>
    </row>
    <row r="46" spans="2:11" s="1" customFormat="1" ht="12.75" customHeight="1">
      <c r="B46" s="236"/>
      <c r="C46" s="237"/>
      <c r="D46" s="235"/>
      <c r="E46" s="235"/>
      <c r="F46" s="235"/>
      <c r="G46" s="235"/>
      <c r="H46" s="235"/>
      <c r="I46" s="235"/>
      <c r="J46" s="235"/>
      <c r="K46" s="233"/>
    </row>
    <row r="47" spans="2:11" s="1" customFormat="1" ht="15" customHeight="1">
      <c r="B47" s="236"/>
      <c r="C47" s="237"/>
      <c r="D47" s="363" t="s">
        <v>626</v>
      </c>
      <c r="E47" s="363"/>
      <c r="F47" s="363"/>
      <c r="G47" s="363"/>
      <c r="H47" s="363"/>
      <c r="I47" s="363"/>
      <c r="J47" s="363"/>
      <c r="K47" s="233"/>
    </row>
    <row r="48" spans="2:11" s="1" customFormat="1" ht="15" customHeight="1">
      <c r="B48" s="236"/>
      <c r="C48" s="237"/>
      <c r="D48" s="237"/>
      <c r="E48" s="363" t="s">
        <v>627</v>
      </c>
      <c r="F48" s="363"/>
      <c r="G48" s="363"/>
      <c r="H48" s="363"/>
      <c r="I48" s="363"/>
      <c r="J48" s="363"/>
      <c r="K48" s="233"/>
    </row>
    <row r="49" spans="2:11" s="1" customFormat="1" ht="15" customHeight="1">
      <c r="B49" s="236"/>
      <c r="C49" s="237"/>
      <c r="D49" s="237"/>
      <c r="E49" s="363" t="s">
        <v>628</v>
      </c>
      <c r="F49" s="363"/>
      <c r="G49" s="363"/>
      <c r="H49" s="363"/>
      <c r="I49" s="363"/>
      <c r="J49" s="363"/>
      <c r="K49" s="233"/>
    </row>
    <row r="50" spans="2:11" s="1" customFormat="1" ht="15" customHeight="1">
      <c r="B50" s="236"/>
      <c r="C50" s="237"/>
      <c r="D50" s="237"/>
      <c r="E50" s="363" t="s">
        <v>629</v>
      </c>
      <c r="F50" s="363"/>
      <c r="G50" s="363"/>
      <c r="H50" s="363"/>
      <c r="I50" s="363"/>
      <c r="J50" s="363"/>
      <c r="K50" s="233"/>
    </row>
    <row r="51" spans="2:11" s="1" customFormat="1" ht="15" customHeight="1">
      <c r="B51" s="236"/>
      <c r="C51" s="237"/>
      <c r="D51" s="363" t="s">
        <v>630</v>
      </c>
      <c r="E51" s="363"/>
      <c r="F51" s="363"/>
      <c r="G51" s="363"/>
      <c r="H51" s="363"/>
      <c r="I51" s="363"/>
      <c r="J51" s="363"/>
      <c r="K51" s="233"/>
    </row>
    <row r="52" spans="2:11" s="1" customFormat="1" ht="25.5" customHeight="1">
      <c r="B52" s="232"/>
      <c r="C52" s="364" t="s">
        <v>631</v>
      </c>
      <c r="D52" s="364"/>
      <c r="E52" s="364"/>
      <c r="F52" s="364"/>
      <c r="G52" s="364"/>
      <c r="H52" s="364"/>
      <c r="I52" s="364"/>
      <c r="J52" s="364"/>
      <c r="K52" s="233"/>
    </row>
    <row r="53" spans="2:11" s="1" customFormat="1" ht="5.25" customHeight="1">
      <c r="B53" s="232"/>
      <c r="C53" s="234"/>
      <c r="D53" s="234"/>
      <c r="E53" s="234"/>
      <c r="F53" s="234"/>
      <c r="G53" s="234"/>
      <c r="H53" s="234"/>
      <c r="I53" s="234"/>
      <c r="J53" s="234"/>
      <c r="K53" s="233"/>
    </row>
    <row r="54" spans="2:11" s="1" customFormat="1" ht="15" customHeight="1">
      <c r="B54" s="232"/>
      <c r="C54" s="363" t="s">
        <v>632</v>
      </c>
      <c r="D54" s="363"/>
      <c r="E54" s="363"/>
      <c r="F54" s="363"/>
      <c r="G54" s="363"/>
      <c r="H54" s="363"/>
      <c r="I54" s="363"/>
      <c r="J54" s="363"/>
      <c r="K54" s="233"/>
    </row>
    <row r="55" spans="2:11" s="1" customFormat="1" ht="15" customHeight="1">
      <c r="B55" s="232"/>
      <c r="C55" s="363" t="s">
        <v>633</v>
      </c>
      <c r="D55" s="363"/>
      <c r="E55" s="363"/>
      <c r="F55" s="363"/>
      <c r="G55" s="363"/>
      <c r="H55" s="363"/>
      <c r="I55" s="363"/>
      <c r="J55" s="363"/>
      <c r="K55" s="233"/>
    </row>
    <row r="56" spans="2:11" s="1" customFormat="1" ht="12.75" customHeight="1">
      <c r="B56" s="232"/>
      <c r="C56" s="235"/>
      <c r="D56" s="235"/>
      <c r="E56" s="235"/>
      <c r="F56" s="235"/>
      <c r="G56" s="235"/>
      <c r="H56" s="235"/>
      <c r="I56" s="235"/>
      <c r="J56" s="235"/>
      <c r="K56" s="233"/>
    </row>
    <row r="57" spans="2:11" s="1" customFormat="1" ht="15" customHeight="1">
      <c r="B57" s="232"/>
      <c r="C57" s="363" t="s">
        <v>634</v>
      </c>
      <c r="D57" s="363"/>
      <c r="E57" s="363"/>
      <c r="F57" s="363"/>
      <c r="G57" s="363"/>
      <c r="H57" s="363"/>
      <c r="I57" s="363"/>
      <c r="J57" s="363"/>
      <c r="K57" s="233"/>
    </row>
    <row r="58" spans="2:11" s="1" customFormat="1" ht="15" customHeight="1">
      <c r="B58" s="232"/>
      <c r="C58" s="237"/>
      <c r="D58" s="363" t="s">
        <v>635</v>
      </c>
      <c r="E58" s="363"/>
      <c r="F58" s="363"/>
      <c r="G58" s="363"/>
      <c r="H58" s="363"/>
      <c r="I58" s="363"/>
      <c r="J58" s="363"/>
      <c r="K58" s="233"/>
    </row>
    <row r="59" spans="2:11" s="1" customFormat="1" ht="15" customHeight="1">
      <c r="B59" s="232"/>
      <c r="C59" s="237"/>
      <c r="D59" s="363" t="s">
        <v>636</v>
      </c>
      <c r="E59" s="363"/>
      <c r="F59" s="363"/>
      <c r="G59" s="363"/>
      <c r="H59" s="363"/>
      <c r="I59" s="363"/>
      <c r="J59" s="363"/>
      <c r="K59" s="233"/>
    </row>
    <row r="60" spans="2:11" s="1" customFormat="1" ht="15" customHeight="1">
      <c r="B60" s="232"/>
      <c r="C60" s="237"/>
      <c r="D60" s="363" t="s">
        <v>637</v>
      </c>
      <c r="E60" s="363"/>
      <c r="F60" s="363"/>
      <c r="G60" s="363"/>
      <c r="H60" s="363"/>
      <c r="I60" s="363"/>
      <c r="J60" s="363"/>
      <c r="K60" s="233"/>
    </row>
    <row r="61" spans="2:11" s="1" customFormat="1" ht="15" customHeight="1">
      <c r="B61" s="232"/>
      <c r="C61" s="237"/>
      <c r="D61" s="363" t="s">
        <v>638</v>
      </c>
      <c r="E61" s="363"/>
      <c r="F61" s="363"/>
      <c r="G61" s="363"/>
      <c r="H61" s="363"/>
      <c r="I61" s="363"/>
      <c r="J61" s="363"/>
      <c r="K61" s="233"/>
    </row>
    <row r="62" spans="2:11" s="1" customFormat="1" ht="15" customHeight="1">
      <c r="B62" s="232"/>
      <c r="C62" s="237"/>
      <c r="D62" s="366" t="s">
        <v>639</v>
      </c>
      <c r="E62" s="366"/>
      <c r="F62" s="366"/>
      <c r="G62" s="366"/>
      <c r="H62" s="366"/>
      <c r="I62" s="366"/>
      <c r="J62" s="366"/>
      <c r="K62" s="233"/>
    </row>
    <row r="63" spans="2:11" s="1" customFormat="1" ht="15" customHeight="1">
      <c r="B63" s="232"/>
      <c r="C63" s="237"/>
      <c r="D63" s="363" t="s">
        <v>640</v>
      </c>
      <c r="E63" s="363"/>
      <c r="F63" s="363"/>
      <c r="G63" s="363"/>
      <c r="H63" s="363"/>
      <c r="I63" s="363"/>
      <c r="J63" s="363"/>
      <c r="K63" s="233"/>
    </row>
    <row r="64" spans="2:11" s="1" customFormat="1" ht="12.75" customHeight="1">
      <c r="B64" s="232"/>
      <c r="C64" s="237"/>
      <c r="D64" s="237"/>
      <c r="E64" s="240"/>
      <c r="F64" s="237"/>
      <c r="G64" s="237"/>
      <c r="H64" s="237"/>
      <c r="I64" s="237"/>
      <c r="J64" s="237"/>
      <c r="K64" s="233"/>
    </row>
    <row r="65" spans="2:11" s="1" customFormat="1" ht="15" customHeight="1">
      <c r="B65" s="232"/>
      <c r="C65" s="237"/>
      <c r="D65" s="363" t="s">
        <v>641</v>
      </c>
      <c r="E65" s="363"/>
      <c r="F65" s="363"/>
      <c r="G65" s="363"/>
      <c r="H65" s="363"/>
      <c r="I65" s="363"/>
      <c r="J65" s="363"/>
      <c r="K65" s="233"/>
    </row>
    <row r="66" spans="2:11" s="1" customFormat="1" ht="15" customHeight="1">
      <c r="B66" s="232"/>
      <c r="C66" s="237"/>
      <c r="D66" s="366" t="s">
        <v>642</v>
      </c>
      <c r="E66" s="366"/>
      <c r="F66" s="366"/>
      <c r="G66" s="366"/>
      <c r="H66" s="366"/>
      <c r="I66" s="366"/>
      <c r="J66" s="366"/>
      <c r="K66" s="233"/>
    </row>
    <row r="67" spans="2:11" s="1" customFormat="1" ht="15" customHeight="1">
      <c r="B67" s="232"/>
      <c r="C67" s="237"/>
      <c r="D67" s="363" t="s">
        <v>643</v>
      </c>
      <c r="E67" s="363"/>
      <c r="F67" s="363"/>
      <c r="G67" s="363"/>
      <c r="H67" s="363"/>
      <c r="I67" s="363"/>
      <c r="J67" s="363"/>
      <c r="K67" s="233"/>
    </row>
    <row r="68" spans="2:11" s="1" customFormat="1" ht="15" customHeight="1">
      <c r="B68" s="232"/>
      <c r="C68" s="237"/>
      <c r="D68" s="363" t="s">
        <v>644</v>
      </c>
      <c r="E68" s="363"/>
      <c r="F68" s="363"/>
      <c r="G68" s="363"/>
      <c r="H68" s="363"/>
      <c r="I68" s="363"/>
      <c r="J68" s="363"/>
      <c r="K68" s="233"/>
    </row>
    <row r="69" spans="2:11" s="1" customFormat="1" ht="15" customHeight="1">
      <c r="B69" s="232"/>
      <c r="C69" s="237"/>
      <c r="D69" s="363" t="s">
        <v>645</v>
      </c>
      <c r="E69" s="363"/>
      <c r="F69" s="363"/>
      <c r="G69" s="363"/>
      <c r="H69" s="363"/>
      <c r="I69" s="363"/>
      <c r="J69" s="363"/>
      <c r="K69" s="233"/>
    </row>
    <row r="70" spans="2:11" s="1" customFormat="1" ht="15" customHeight="1">
      <c r="B70" s="232"/>
      <c r="C70" s="237"/>
      <c r="D70" s="363" t="s">
        <v>646</v>
      </c>
      <c r="E70" s="363"/>
      <c r="F70" s="363"/>
      <c r="G70" s="363"/>
      <c r="H70" s="363"/>
      <c r="I70" s="363"/>
      <c r="J70" s="363"/>
      <c r="K70" s="233"/>
    </row>
    <row r="71" spans="2:1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pans="2:11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pans="2:11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pans="2:11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pans="2:11" s="1" customFormat="1" ht="45" customHeight="1">
      <c r="B75" s="249"/>
      <c r="C75" s="367" t="s">
        <v>647</v>
      </c>
      <c r="D75" s="367"/>
      <c r="E75" s="367"/>
      <c r="F75" s="367"/>
      <c r="G75" s="367"/>
      <c r="H75" s="367"/>
      <c r="I75" s="367"/>
      <c r="J75" s="367"/>
      <c r="K75" s="250"/>
    </row>
    <row r="76" spans="2:11" s="1" customFormat="1" ht="17.25" customHeight="1">
      <c r="B76" s="249"/>
      <c r="C76" s="251" t="s">
        <v>648</v>
      </c>
      <c r="D76" s="251"/>
      <c r="E76" s="251"/>
      <c r="F76" s="251" t="s">
        <v>649</v>
      </c>
      <c r="G76" s="252"/>
      <c r="H76" s="251" t="s">
        <v>60</v>
      </c>
      <c r="I76" s="251" t="s">
        <v>63</v>
      </c>
      <c r="J76" s="251" t="s">
        <v>650</v>
      </c>
      <c r="K76" s="250"/>
    </row>
    <row r="77" spans="2:11" s="1" customFormat="1" ht="17.25" customHeight="1">
      <c r="B77" s="249"/>
      <c r="C77" s="253" t="s">
        <v>651</v>
      </c>
      <c r="D77" s="253"/>
      <c r="E77" s="253"/>
      <c r="F77" s="254" t="s">
        <v>652</v>
      </c>
      <c r="G77" s="255"/>
      <c r="H77" s="253"/>
      <c r="I77" s="253"/>
      <c r="J77" s="253" t="s">
        <v>653</v>
      </c>
      <c r="K77" s="250"/>
    </row>
    <row r="78" spans="2:11" s="1" customFormat="1" ht="5.25" customHeight="1">
      <c r="B78" s="249"/>
      <c r="C78" s="256"/>
      <c r="D78" s="256"/>
      <c r="E78" s="256"/>
      <c r="F78" s="256"/>
      <c r="G78" s="257"/>
      <c r="H78" s="256"/>
      <c r="I78" s="256"/>
      <c r="J78" s="256"/>
      <c r="K78" s="250"/>
    </row>
    <row r="79" spans="2:11" s="1" customFormat="1" ht="15" customHeight="1">
      <c r="B79" s="249"/>
      <c r="C79" s="238" t="s">
        <v>59</v>
      </c>
      <c r="D79" s="258"/>
      <c r="E79" s="258"/>
      <c r="F79" s="259" t="s">
        <v>654</v>
      </c>
      <c r="G79" s="260"/>
      <c r="H79" s="238" t="s">
        <v>655</v>
      </c>
      <c r="I79" s="238" t="s">
        <v>656</v>
      </c>
      <c r="J79" s="238">
        <v>20</v>
      </c>
      <c r="K79" s="250"/>
    </row>
    <row r="80" spans="2:11" s="1" customFormat="1" ht="15" customHeight="1">
      <c r="B80" s="249"/>
      <c r="C80" s="238" t="s">
        <v>657</v>
      </c>
      <c r="D80" s="238"/>
      <c r="E80" s="238"/>
      <c r="F80" s="259" t="s">
        <v>654</v>
      </c>
      <c r="G80" s="260"/>
      <c r="H80" s="238" t="s">
        <v>658</v>
      </c>
      <c r="I80" s="238" t="s">
        <v>656</v>
      </c>
      <c r="J80" s="238">
        <v>120</v>
      </c>
      <c r="K80" s="250"/>
    </row>
    <row r="81" spans="2:11" s="1" customFormat="1" ht="15" customHeight="1">
      <c r="B81" s="261"/>
      <c r="C81" s="238" t="s">
        <v>659</v>
      </c>
      <c r="D81" s="238"/>
      <c r="E81" s="238"/>
      <c r="F81" s="259" t="s">
        <v>660</v>
      </c>
      <c r="G81" s="260"/>
      <c r="H81" s="238" t="s">
        <v>661</v>
      </c>
      <c r="I81" s="238" t="s">
        <v>656</v>
      </c>
      <c r="J81" s="238">
        <v>50</v>
      </c>
      <c r="K81" s="250"/>
    </row>
    <row r="82" spans="2:11" s="1" customFormat="1" ht="15" customHeight="1">
      <c r="B82" s="261"/>
      <c r="C82" s="238" t="s">
        <v>662</v>
      </c>
      <c r="D82" s="238"/>
      <c r="E82" s="238"/>
      <c r="F82" s="259" t="s">
        <v>654</v>
      </c>
      <c r="G82" s="260"/>
      <c r="H82" s="238" t="s">
        <v>663</v>
      </c>
      <c r="I82" s="238" t="s">
        <v>664</v>
      </c>
      <c r="J82" s="238"/>
      <c r="K82" s="250"/>
    </row>
    <row r="83" spans="2:11" s="1" customFormat="1" ht="15" customHeight="1">
      <c r="B83" s="261"/>
      <c r="C83" s="262" t="s">
        <v>665</v>
      </c>
      <c r="D83" s="262"/>
      <c r="E83" s="262"/>
      <c r="F83" s="263" t="s">
        <v>660</v>
      </c>
      <c r="G83" s="262"/>
      <c r="H83" s="262" t="s">
        <v>666</v>
      </c>
      <c r="I83" s="262" t="s">
        <v>656</v>
      </c>
      <c r="J83" s="262">
        <v>15</v>
      </c>
      <c r="K83" s="250"/>
    </row>
    <row r="84" spans="2:11" s="1" customFormat="1" ht="15" customHeight="1">
      <c r="B84" s="261"/>
      <c r="C84" s="262" t="s">
        <v>667</v>
      </c>
      <c r="D84" s="262"/>
      <c r="E84" s="262"/>
      <c r="F84" s="263" t="s">
        <v>660</v>
      </c>
      <c r="G84" s="262"/>
      <c r="H84" s="262" t="s">
        <v>668</v>
      </c>
      <c r="I84" s="262" t="s">
        <v>656</v>
      </c>
      <c r="J84" s="262">
        <v>15</v>
      </c>
      <c r="K84" s="250"/>
    </row>
    <row r="85" spans="2:11" s="1" customFormat="1" ht="15" customHeight="1">
      <c r="B85" s="261"/>
      <c r="C85" s="262" t="s">
        <v>669</v>
      </c>
      <c r="D85" s="262"/>
      <c r="E85" s="262"/>
      <c r="F85" s="263" t="s">
        <v>660</v>
      </c>
      <c r="G85" s="262"/>
      <c r="H85" s="262" t="s">
        <v>670</v>
      </c>
      <c r="I85" s="262" t="s">
        <v>656</v>
      </c>
      <c r="J85" s="262">
        <v>20</v>
      </c>
      <c r="K85" s="250"/>
    </row>
    <row r="86" spans="2:11" s="1" customFormat="1" ht="15" customHeight="1">
      <c r="B86" s="261"/>
      <c r="C86" s="262" t="s">
        <v>671</v>
      </c>
      <c r="D86" s="262"/>
      <c r="E86" s="262"/>
      <c r="F86" s="263" t="s">
        <v>660</v>
      </c>
      <c r="G86" s="262"/>
      <c r="H86" s="262" t="s">
        <v>672</v>
      </c>
      <c r="I86" s="262" t="s">
        <v>656</v>
      </c>
      <c r="J86" s="262">
        <v>20</v>
      </c>
      <c r="K86" s="250"/>
    </row>
    <row r="87" spans="2:11" s="1" customFormat="1" ht="15" customHeight="1">
      <c r="B87" s="261"/>
      <c r="C87" s="238" t="s">
        <v>673</v>
      </c>
      <c r="D87" s="238"/>
      <c r="E87" s="238"/>
      <c r="F87" s="259" t="s">
        <v>660</v>
      </c>
      <c r="G87" s="260"/>
      <c r="H87" s="238" t="s">
        <v>674</v>
      </c>
      <c r="I87" s="238" t="s">
        <v>656</v>
      </c>
      <c r="J87" s="238">
        <v>50</v>
      </c>
      <c r="K87" s="250"/>
    </row>
    <row r="88" spans="2:11" s="1" customFormat="1" ht="15" customHeight="1">
      <c r="B88" s="261"/>
      <c r="C88" s="238" t="s">
        <v>675</v>
      </c>
      <c r="D88" s="238"/>
      <c r="E88" s="238"/>
      <c r="F88" s="259" t="s">
        <v>660</v>
      </c>
      <c r="G88" s="260"/>
      <c r="H88" s="238" t="s">
        <v>676</v>
      </c>
      <c r="I88" s="238" t="s">
        <v>656</v>
      </c>
      <c r="J88" s="238">
        <v>20</v>
      </c>
      <c r="K88" s="250"/>
    </row>
    <row r="89" spans="2:11" s="1" customFormat="1" ht="15" customHeight="1">
      <c r="B89" s="261"/>
      <c r="C89" s="238" t="s">
        <v>677</v>
      </c>
      <c r="D89" s="238"/>
      <c r="E89" s="238"/>
      <c r="F89" s="259" t="s">
        <v>660</v>
      </c>
      <c r="G89" s="260"/>
      <c r="H89" s="238" t="s">
        <v>678</v>
      </c>
      <c r="I89" s="238" t="s">
        <v>656</v>
      </c>
      <c r="J89" s="238">
        <v>20</v>
      </c>
      <c r="K89" s="250"/>
    </row>
    <row r="90" spans="2:11" s="1" customFormat="1" ht="15" customHeight="1">
      <c r="B90" s="261"/>
      <c r="C90" s="238" t="s">
        <v>679</v>
      </c>
      <c r="D90" s="238"/>
      <c r="E90" s="238"/>
      <c r="F90" s="259" t="s">
        <v>660</v>
      </c>
      <c r="G90" s="260"/>
      <c r="H90" s="238" t="s">
        <v>680</v>
      </c>
      <c r="I90" s="238" t="s">
        <v>656</v>
      </c>
      <c r="J90" s="238">
        <v>50</v>
      </c>
      <c r="K90" s="250"/>
    </row>
    <row r="91" spans="2:11" s="1" customFormat="1" ht="15" customHeight="1">
      <c r="B91" s="261"/>
      <c r="C91" s="238" t="s">
        <v>681</v>
      </c>
      <c r="D91" s="238"/>
      <c r="E91" s="238"/>
      <c r="F91" s="259" t="s">
        <v>660</v>
      </c>
      <c r="G91" s="260"/>
      <c r="H91" s="238" t="s">
        <v>681</v>
      </c>
      <c r="I91" s="238" t="s">
        <v>656</v>
      </c>
      <c r="J91" s="238">
        <v>50</v>
      </c>
      <c r="K91" s="250"/>
    </row>
    <row r="92" spans="2:11" s="1" customFormat="1" ht="15" customHeight="1">
      <c r="B92" s="261"/>
      <c r="C92" s="238" t="s">
        <v>682</v>
      </c>
      <c r="D92" s="238"/>
      <c r="E92" s="238"/>
      <c r="F92" s="259" t="s">
        <v>660</v>
      </c>
      <c r="G92" s="260"/>
      <c r="H92" s="238" t="s">
        <v>683</v>
      </c>
      <c r="I92" s="238" t="s">
        <v>656</v>
      </c>
      <c r="J92" s="238">
        <v>255</v>
      </c>
      <c r="K92" s="250"/>
    </row>
    <row r="93" spans="2:11" s="1" customFormat="1" ht="15" customHeight="1">
      <c r="B93" s="261"/>
      <c r="C93" s="238" t="s">
        <v>684</v>
      </c>
      <c r="D93" s="238"/>
      <c r="E93" s="238"/>
      <c r="F93" s="259" t="s">
        <v>654</v>
      </c>
      <c r="G93" s="260"/>
      <c r="H93" s="238" t="s">
        <v>685</v>
      </c>
      <c r="I93" s="238" t="s">
        <v>686</v>
      </c>
      <c r="J93" s="238"/>
      <c r="K93" s="250"/>
    </row>
    <row r="94" spans="2:11" s="1" customFormat="1" ht="15" customHeight="1">
      <c r="B94" s="261"/>
      <c r="C94" s="238" t="s">
        <v>687</v>
      </c>
      <c r="D94" s="238"/>
      <c r="E94" s="238"/>
      <c r="F94" s="259" t="s">
        <v>654</v>
      </c>
      <c r="G94" s="260"/>
      <c r="H94" s="238" t="s">
        <v>688</v>
      </c>
      <c r="I94" s="238" t="s">
        <v>689</v>
      </c>
      <c r="J94" s="238"/>
      <c r="K94" s="250"/>
    </row>
    <row r="95" spans="2:11" s="1" customFormat="1" ht="15" customHeight="1">
      <c r="B95" s="261"/>
      <c r="C95" s="238" t="s">
        <v>690</v>
      </c>
      <c r="D95" s="238"/>
      <c r="E95" s="238"/>
      <c r="F95" s="259" t="s">
        <v>654</v>
      </c>
      <c r="G95" s="260"/>
      <c r="H95" s="238" t="s">
        <v>690</v>
      </c>
      <c r="I95" s="238" t="s">
        <v>689</v>
      </c>
      <c r="J95" s="238"/>
      <c r="K95" s="250"/>
    </row>
    <row r="96" spans="2:11" s="1" customFormat="1" ht="15" customHeight="1">
      <c r="B96" s="261"/>
      <c r="C96" s="238" t="s">
        <v>44</v>
      </c>
      <c r="D96" s="238"/>
      <c r="E96" s="238"/>
      <c r="F96" s="259" t="s">
        <v>654</v>
      </c>
      <c r="G96" s="260"/>
      <c r="H96" s="238" t="s">
        <v>691</v>
      </c>
      <c r="I96" s="238" t="s">
        <v>689</v>
      </c>
      <c r="J96" s="238"/>
      <c r="K96" s="250"/>
    </row>
    <row r="97" spans="2:11" s="1" customFormat="1" ht="15" customHeight="1">
      <c r="B97" s="261"/>
      <c r="C97" s="238" t="s">
        <v>54</v>
      </c>
      <c r="D97" s="238"/>
      <c r="E97" s="238"/>
      <c r="F97" s="259" t="s">
        <v>654</v>
      </c>
      <c r="G97" s="260"/>
      <c r="H97" s="238" t="s">
        <v>692</v>
      </c>
      <c r="I97" s="238" t="s">
        <v>689</v>
      </c>
      <c r="J97" s="238"/>
      <c r="K97" s="250"/>
    </row>
    <row r="98" spans="2:11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pans="2:11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pans="2:11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pans="2:1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pans="2:11" s="1" customFormat="1" ht="45" customHeight="1">
      <c r="B102" s="249"/>
      <c r="C102" s="367" t="s">
        <v>693</v>
      </c>
      <c r="D102" s="367"/>
      <c r="E102" s="367"/>
      <c r="F102" s="367"/>
      <c r="G102" s="367"/>
      <c r="H102" s="367"/>
      <c r="I102" s="367"/>
      <c r="J102" s="367"/>
      <c r="K102" s="250"/>
    </row>
    <row r="103" spans="2:11" s="1" customFormat="1" ht="17.25" customHeight="1">
      <c r="B103" s="249"/>
      <c r="C103" s="251" t="s">
        <v>648</v>
      </c>
      <c r="D103" s="251"/>
      <c r="E103" s="251"/>
      <c r="F103" s="251" t="s">
        <v>649</v>
      </c>
      <c r="G103" s="252"/>
      <c r="H103" s="251" t="s">
        <v>60</v>
      </c>
      <c r="I103" s="251" t="s">
        <v>63</v>
      </c>
      <c r="J103" s="251" t="s">
        <v>650</v>
      </c>
      <c r="K103" s="250"/>
    </row>
    <row r="104" spans="2:11" s="1" customFormat="1" ht="17.25" customHeight="1">
      <c r="B104" s="249"/>
      <c r="C104" s="253" t="s">
        <v>651</v>
      </c>
      <c r="D104" s="253"/>
      <c r="E104" s="253"/>
      <c r="F104" s="254" t="s">
        <v>652</v>
      </c>
      <c r="G104" s="255"/>
      <c r="H104" s="253"/>
      <c r="I104" s="253"/>
      <c r="J104" s="253" t="s">
        <v>653</v>
      </c>
      <c r="K104" s="250"/>
    </row>
    <row r="105" spans="2:11" s="1" customFormat="1" ht="5.25" customHeight="1">
      <c r="B105" s="249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pans="2:11" s="1" customFormat="1" ht="15" customHeight="1">
      <c r="B106" s="249"/>
      <c r="C106" s="238" t="s">
        <v>59</v>
      </c>
      <c r="D106" s="258"/>
      <c r="E106" s="258"/>
      <c r="F106" s="259" t="s">
        <v>654</v>
      </c>
      <c r="G106" s="238"/>
      <c r="H106" s="238" t="s">
        <v>694</v>
      </c>
      <c r="I106" s="238" t="s">
        <v>656</v>
      </c>
      <c r="J106" s="238">
        <v>20</v>
      </c>
      <c r="K106" s="250"/>
    </row>
    <row r="107" spans="2:11" s="1" customFormat="1" ht="15" customHeight="1">
      <c r="B107" s="249"/>
      <c r="C107" s="238" t="s">
        <v>657</v>
      </c>
      <c r="D107" s="238"/>
      <c r="E107" s="238"/>
      <c r="F107" s="259" t="s">
        <v>654</v>
      </c>
      <c r="G107" s="238"/>
      <c r="H107" s="238" t="s">
        <v>694</v>
      </c>
      <c r="I107" s="238" t="s">
        <v>656</v>
      </c>
      <c r="J107" s="238">
        <v>120</v>
      </c>
      <c r="K107" s="250"/>
    </row>
    <row r="108" spans="2:11" s="1" customFormat="1" ht="15" customHeight="1">
      <c r="B108" s="261"/>
      <c r="C108" s="238" t="s">
        <v>659</v>
      </c>
      <c r="D108" s="238"/>
      <c r="E108" s="238"/>
      <c r="F108" s="259" t="s">
        <v>660</v>
      </c>
      <c r="G108" s="238"/>
      <c r="H108" s="238" t="s">
        <v>694</v>
      </c>
      <c r="I108" s="238" t="s">
        <v>656</v>
      </c>
      <c r="J108" s="238">
        <v>50</v>
      </c>
      <c r="K108" s="250"/>
    </row>
    <row r="109" spans="2:11" s="1" customFormat="1" ht="15" customHeight="1">
      <c r="B109" s="261"/>
      <c r="C109" s="238" t="s">
        <v>662</v>
      </c>
      <c r="D109" s="238"/>
      <c r="E109" s="238"/>
      <c r="F109" s="259" t="s">
        <v>654</v>
      </c>
      <c r="G109" s="238"/>
      <c r="H109" s="238" t="s">
        <v>694</v>
      </c>
      <c r="I109" s="238" t="s">
        <v>664</v>
      </c>
      <c r="J109" s="238"/>
      <c r="K109" s="250"/>
    </row>
    <row r="110" spans="2:11" s="1" customFormat="1" ht="15" customHeight="1">
      <c r="B110" s="261"/>
      <c r="C110" s="238" t="s">
        <v>673</v>
      </c>
      <c r="D110" s="238"/>
      <c r="E110" s="238"/>
      <c r="F110" s="259" t="s">
        <v>660</v>
      </c>
      <c r="G110" s="238"/>
      <c r="H110" s="238" t="s">
        <v>694</v>
      </c>
      <c r="I110" s="238" t="s">
        <v>656</v>
      </c>
      <c r="J110" s="238">
        <v>50</v>
      </c>
      <c r="K110" s="250"/>
    </row>
    <row r="111" spans="2:11" s="1" customFormat="1" ht="15" customHeight="1">
      <c r="B111" s="261"/>
      <c r="C111" s="238" t="s">
        <v>681</v>
      </c>
      <c r="D111" s="238"/>
      <c r="E111" s="238"/>
      <c r="F111" s="259" t="s">
        <v>660</v>
      </c>
      <c r="G111" s="238"/>
      <c r="H111" s="238" t="s">
        <v>694</v>
      </c>
      <c r="I111" s="238" t="s">
        <v>656</v>
      </c>
      <c r="J111" s="238">
        <v>50</v>
      </c>
      <c r="K111" s="250"/>
    </row>
    <row r="112" spans="2:11" s="1" customFormat="1" ht="15" customHeight="1">
      <c r="B112" s="261"/>
      <c r="C112" s="238" t="s">
        <v>679</v>
      </c>
      <c r="D112" s="238"/>
      <c r="E112" s="238"/>
      <c r="F112" s="259" t="s">
        <v>660</v>
      </c>
      <c r="G112" s="238"/>
      <c r="H112" s="238" t="s">
        <v>694</v>
      </c>
      <c r="I112" s="238" t="s">
        <v>656</v>
      </c>
      <c r="J112" s="238">
        <v>50</v>
      </c>
      <c r="K112" s="250"/>
    </row>
    <row r="113" spans="2:11" s="1" customFormat="1" ht="15" customHeight="1">
      <c r="B113" s="261"/>
      <c r="C113" s="238" t="s">
        <v>59</v>
      </c>
      <c r="D113" s="238"/>
      <c r="E113" s="238"/>
      <c r="F113" s="259" t="s">
        <v>654</v>
      </c>
      <c r="G113" s="238"/>
      <c r="H113" s="238" t="s">
        <v>695</v>
      </c>
      <c r="I113" s="238" t="s">
        <v>656</v>
      </c>
      <c r="J113" s="238">
        <v>20</v>
      </c>
      <c r="K113" s="250"/>
    </row>
    <row r="114" spans="2:11" s="1" customFormat="1" ht="15" customHeight="1">
      <c r="B114" s="261"/>
      <c r="C114" s="238" t="s">
        <v>696</v>
      </c>
      <c r="D114" s="238"/>
      <c r="E114" s="238"/>
      <c r="F114" s="259" t="s">
        <v>654</v>
      </c>
      <c r="G114" s="238"/>
      <c r="H114" s="238" t="s">
        <v>697</v>
      </c>
      <c r="I114" s="238" t="s">
        <v>656</v>
      </c>
      <c r="J114" s="238">
        <v>120</v>
      </c>
      <c r="K114" s="250"/>
    </row>
    <row r="115" spans="2:11" s="1" customFormat="1" ht="15" customHeight="1">
      <c r="B115" s="261"/>
      <c r="C115" s="238" t="s">
        <v>44</v>
      </c>
      <c r="D115" s="238"/>
      <c r="E115" s="238"/>
      <c r="F115" s="259" t="s">
        <v>654</v>
      </c>
      <c r="G115" s="238"/>
      <c r="H115" s="238" t="s">
        <v>698</v>
      </c>
      <c r="I115" s="238" t="s">
        <v>689</v>
      </c>
      <c r="J115" s="238"/>
      <c r="K115" s="250"/>
    </row>
    <row r="116" spans="2:11" s="1" customFormat="1" ht="15" customHeight="1">
      <c r="B116" s="261"/>
      <c r="C116" s="238" t="s">
        <v>54</v>
      </c>
      <c r="D116" s="238"/>
      <c r="E116" s="238"/>
      <c r="F116" s="259" t="s">
        <v>654</v>
      </c>
      <c r="G116" s="238"/>
      <c r="H116" s="238" t="s">
        <v>699</v>
      </c>
      <c r="I116" s="238" t="s">
        <v>689</v>
      </c>
      <c r="J116" s="238"/>
      <c r="K116" s="250"/>
    </row>
    <row r="117" spans="2:11" s="1" customFormat="1" ht="15" customHeight="1">
      <c r="B117" s="261"/>
      <c r="C117" s="238" t="s">
        <v>63</v>
      </c>
      <c r="D117" s="238"/>
      <c r="E117" s="238"/>
      <c r="F117" s="259" t="s">
        <v>654</v>
      </c>
      <c r="G117" s="238"/>
      <c r="H117" s="238" t="s">
        <v>700</v>
      </c>
      <c r="I117" s="238" t="s">
        <v>701</v>
      </c>
      <c r="J117" s="238"/>
      <c r="K117" s="250"/>
    </row>
    <row r="118" spans="2:11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pans="2:11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pans="2:11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pans="2:1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pans="2:11" s="1" customFormat="1" ht="45" customHeight="1">
      <c r="B122" s="277"/>
      <c r="C122" s="365" t="s">
        <v>702</v>
      </c>
      <c r="D122" s="365"/>
      <c r="E122" s="365"/>
      <c r="F122" s="365"/>
      <c r="G122" s="365"/>
      <c r="H122" s="365"/>
      <c r="I122" s="365"/>
      <c r="J122" s="365"/>
      <c r="K122" s="278"/>
    </row>
    <row r="123" spans="2:11" s="1" customFormat="1" ht="17.25" customHeight="1">
      <c r="B123" s="279"/>
      <c r="C123" s="251" t="s">
        <v>648</v>
      </c>
      <c r="D123" s="251"/>
      <c r="E123" s="251"/>
      <c r="F123" s="251" t="s">
        <v>649</v>
      </c>
      <c r="G123" s="252"/>
      <c r="H123" s="251" t="s">
        <v>60</v>
      </c>
      <c r="I123" s="251" t="s">
        <v>63</v>
      </c>
      <c r="J123" s="251" t="s">
        <v>650</v>
      </c>
      <c r="K123" s="280"/>
    </row>
    <row r="124" spans="2:11" s="1" customFormat="1" ht="17.25" customHeight="1">
      <c r="B124" s="279"/>
      <c r="C124" s="253" t="s">
        <v>651</v>
      </c>
      <c r="D124" s="253"/>
      <c r="E124" s="253"/>
      <c r="F124" s="254" t="s">
        <v>652</v>
      </c>
      <c r="G124" s="255"/>
      <c r="H124" s="253"/>
      <c r="I124" s="253"/>
      <c r="J124" s="253" t="s">
        <v>653</v>
      </c>
      <c r="K124" s="280"/>
    </row>
    <row r="125" spans="2:11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pans="2:11" s="1" customFormat="1" ht="15" customHeight="1">
      <c r="B126" s="281"/>
      <c r="C126" s="238" t="s">
        <v>657</v>
      </c>
      <c r="D126" s="258"/>
      <c r="E126" s="258"/>
      <c r="F126" s="259" t="s">
        <v>654</v>
      </c>
      <c r="G126" s="238"/>
      <c r="H126" s="238" t="s">
        <v>694</v>
      </c>
      <c r="I126" s="238" t="s">
        <v>656</v>
      </c>
      <c r="J126" s="238">
        <v>120</v>
      </c>
      <c r="K126" s="284"/>
    </row>
    <row r="127" spans="2:11" s="1" customFormat="1" ht="15" customHeight="1">
      <c r="B127" s="281"/>
      <c r="C127" s="238" t="s">
        <v>703</v>
      </c>
      <c r="D127" s="238"/>
      <c r="E127" s="238"/>
      <c r="F127" s="259" t="s">
        <v>654</v>
      </c>
      <c r="G127" s="238"/>
      <c r="H127" s="238" t="s">
        <v>704</v>
      </c>
      <c r="I127" s="238" t="s">
        <v>656</v>
      </c>
      <c r="J127" s="238" t="s">
        <v>705</v>
      </c>
      <c r="K127" s="284"/>
    </row>
    <row r="128" spans="2:11" s="1" customFormat="1" ht="15" customHeight="1">
      <c r="B128" s="281"/>
      <c r="C128" s="238" t="s">
        <v>602</v>
      </c>
      <c r="D128" s="238"/>
      <c r="E128" s="238"/>
      <c r="F128" s="259" t="s">
        <v>654</v>
      </c>
      <c r="G128" s="238"/>
      <c r="H128" s="238" t="s">
        <v>706</v>
      </c>
      <c r="I128" s="238" t="s">
        <v>656</v>
      </c>
      <c r="J128" s="238" t="s">
        <v>705</v>
      </c>
      <c r="K128" s="284"/>
    </row>
    <row r="129" spans="2:11" s="1" customFormat="1" ht="15" customHeight="1">
      <c r="B129" s="281"/>
      <c r="C129" s="238" t="s">
        <v>665</v>
      </c>
      <c r="D129" s="238"/>
      <c r="E129" s="238"/>
      <c r="F129" s="259" t="s">
        <v>660</v>
      </c>
      <c r="G129" s="238"/>
      <c r="H129" s="238" t="s">
        <v>666</v>
      </c>
      <c r="I129" s="238" t="s">
        <v>656</v>
      </c>
      <c r="J129" s="238">
        <v>15</v>
      </c>
      <c r="K129" s="284"/>
    </row>
    <row r="130" spans="2:11" s="1" customFormat="1" ht="15" customHeight="1">
      <c r="B130" s="281"/>
      <c r="C130" s="262" t="s">
        <v>667</v>
      </c>
      <c r="D130" s="262"/>
      <c r="E130" s="262"/>
      <c r="F130" s="263" t="s">
        <v>660</v>
      </c>
      <c r="G130" s="262"/>
      <c r="H130" s="262" t="s">
        <v>668</v>
      </c>
      <c r="I130" s="262" t="s">
        <v>656</v>
      </c>
      <c r="J130" s="262">
        <v>15</v>
      </c>
      <c r="K130" s="284"/>
    </row>
    <row r="131" spans="2:11" s="1" customFormat="1" ht="15" customHeight="1">
      <c r="B131" s="281"/>
      <c r="C131" s="262" t="s">
        <v>669</v>
      </c>
      <c r="D131" s="262"/>
      <c r="E131" s="262"/>
      <c r="F131" s="263" t="s">
        <v>660</v>
      </c>
      <c r="G131" s="262"/>
      <c r="H131" s="262" t="s">
        <v>670</v>
      </c>
      <c r="I131" s="262" t="s">
        <v>656</v>
      </c>
      <c r="J131" s="262">
        <v>20</v>
      </c>
      <c r="K131" s="284"/>
    </row>
    <row r="132" spans="2:11" s="1" customFormat="1" ht="15" customHeight="1">
      <c r="B132" s="281"/>
      <c r="C132" s="262" t="s">
        <v>671</v>
      </c>
      <c r="D132" s="262"/>
      <c r="E132" s="262"/>
      <c r="F132" s="263" t="s">
        <v>660</v>
      </c>
      <c r="G132" s="262"/>
      <c r="H132" s="262" t="s">
        <v>672</v>
      </c>
      <c r="I132" s="262" t="s">
        <v>656</v>
      </c>
      <c r="J132" s="262">
        <v>20</v>
      </c>
      <c r="K132" s="284"/>
    </row>
    <row r="133" spans="2:11" s="1" customFormat="1" ht="15" customHeight="1">
      <c r="B133" s="281"/>
      <c r="C133" s="238" t="s">
        <v>659</v>
      </c>
      <c r="D133" s="238"/>
      <c r="E133" s="238"/>
      <c r="F133" s="259" t="s">
        <v>660</v>
      </c>
      <c r="G133" s="238"/>
      <c r="H133" s="238" t="s">
        <v>694</v>
      </c>
      <c r="I133" s="238" t="s">
        <v>656</v>
      </c>
      <c r="J133" s="238">
        <v>50</v>
      </c>
      <c r="K133" s="284"/>
    </row>
    <row r="134" spans="2:11" s="1" customFormat="1" ht="15" customHeight="1">
      <c r="B134" s="281"/>
      <c r="C134" s="238" t="s">
        <v>673</v>
      </c>
      <c r="D134" s="238"/>
      <c r="E134" s="238"/>
      <c r="F134" s="259" t="s">
        <v>660</v>
      </c>
      <c r="G134" s="238"/>
      <c r="H134" s="238" t="s">
        <v>694</v>
      </c>
      <c r="I134" s="238" t="s">
        <v>656</v>
      </c>
      <c r="J134" s="238">
        <v>50</v>
      </c>
      <c r="K134" s="284"/>
    </row>
    <row r="135" spans="2:11" s="1" customFormat="1" ht="15" customHeight="1">
      <c r="B135" s="281"/>
      <c r="C135" s="238" t="s">
        <v>679</v>
      </c>
      <c r="D135" s="238"/>
      <c r="E135" s="238"/>
      <c r="F135" s="259" t="s">
        <v>660</v>
      </c>
      <c r="G135" s="238"/>
      <c r="H135" s="238" t="s">
        <v>694</v>
      </c>
      <c r="I135" s="238" t="s">
        <v>656</v>
      </c>
      <c r="J135" s="238">
        <v>50</v>
      </c>
      <c r="K135" s="284"/>
    </row>
    <row r="136" spans="2:11" s="1" customFormat="1" ht="15" customHeight="1">
      <c r="B136" s="281"/>
      <c r="C136" s="238" t="s">
        <v>681</v>
      </c>
      <c r="D136" s="238"/>
      <c r="E136" s="238"/>
      <c r="F136" s="259" t="s">
        <v>660</v>
      </c>
      <c r="G136" s="238"/>
      <c r="H136" s="238" t="s">
        <v>694</v>
      </c>
      <c r="I136" s="238" t="s">
        <v>656</v>
      </c>
      <c r="J136" s="238">
        <v>50</v>
      </c>
      <c r="K136" s="284"/>
    </row>
    <row r="137" spans="2:11" s="1" customFormat="1" ht="15" customHeight="1">
      <c r="B137" s="281"/>
      <c r="C137" s="238" t="s">
        <v>682</v>
      </c>
      <c r="D137" s="238"/>
      <c r="E137" s="238"/>
      <c r="F137" s="259" t="s">
        <v>660</v>
      </c>
      <c r="G137" s="238"/>
      <c r="H137" s="238" t="s">
        <v>707</v>
      </c>
      <c r="I137" s="238" t="s">
        <v>656</v>
      </c>
      <c r="J137" s="238">
        <v>255</v>
      </c>
      <c r="K137" s="284"/>
    </row>
    <row r="138" spans="2:11" s="1" customFormat="1" ht="15" customHeight="1">
      <c r="B138" s="281"/>
      <c r="C138" s="238" t="s">
        <v>684</v>
      </c>
      <c r="D138" s="238"/>
      <c r="E138" s="238"/>
      <c r="F138" s="259" t="s">
        <v>654</v>
      </c>
      <c r="G138" s="238"/>
      <c r="H138" s="238" t="s">
        <v>708</v>
      </c>
      <c r="I138" s="238" t="s">
        <v>686</v>
      </c>
      <c r="J138" s="238"/>
      <c r="K138" s="284"/>
    </row>
    <row r="139" spans="2:11" s="1" customFormat="1" ht="15" customHeight="1">
      <c r="B139" s="281"/>
      <c r="C139" s="238" t="s">
        <v>687</v>
      </c>
      <c r="D139" s="238"/>
      <c r="E139" s="238"/>
      <c r="F139" s="259" t="s">
        <v>654</v>
      </c>
      <c r="G139" s="238"/>
      <c r="H139" s="238" t="s">
        <v>709</v>
      </c>
      <c r="I139" s="238" t="s">
        <v>689</v>
      </c>
      <c r="J139" s="238"/>
      <c r="K139" s="284"/>
    </row>
    <row r="140" spans="2:11" s="1" customFormat="1" ht="15" customHeight="1">
      <c r="B140" s="281"/>
      <c r="C140" s="238" t="s">
        <v>690</v>
      </c>
      <c r="D140" s="238"/>
      <c r="E140" s="238"/>
      <c r="F140" s="259" t="s">
        <v>654</v>
      </c>
      <c r="G140" s="238"/>
      <c r="H140" s="238" t="s">
        <v>690</v>
      </c>
      <c r="I140" s="238" t="s">
        <v>689</v>
      </c>
      <c r="J140" s="238"/>
      <c r="K140" s="284"/>
    </row>
    <row r="141" spans="2:11" s="1" customFormat="1" ht="15" customHeight="1">
      <c r="B141" s="281"/>
      <c r="C141" s="238" t="s">
        <v>44</v>
      </c>
      <c r="D141" s="238"/>
      <c r="E141" s="238"/>
      <c r="F141" s="259" t="s">
        <v>654</v>
      </c>
      <c r="G141" s="238"/>
      <c r="H141" s="238" t="s">
        <v>710</v>
      </c>
      <c r="I141" s="238" t="s">
        <v>689</v>
      </c>
      <c r="J141" s="238"/>
      <c r="K141" s="284"/>
    </row>
    <row r="142" spans="2:11" s="1" customFormat="1" ht="15" customHeight="1">
      <c r="B142" s="281"/>
      <c r="C142" s="238" t="s">
        <v>711</v>
      </c>
      <c r="D142" s="238"/>
      <c r="E142" s="238"/>
      <c r="F142" s="259" t="s">
        <v>654</v>
      </c>
      <c r="G142" s="238"/>
      <c r="H142" s="238" t="s">
        <v>712</v>
      </c>
      <c r="I142" s="238" t="s">
        <v>689</v>
      </c>
      <c r="J142" s="238"/>
      <c r="K142" s="284"/>
    </row>
    <row r="143" spans="2:11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pans="2:11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pans="2:11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pans="2:11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pans="2:11" s="1" customFormat="1" ht="45" customHeight="1">
      <c r="B147" s="249"/>
      <c r="C147" s="367" t="s">
        <v>713</v>
      </c>
      <c r="D147" s="367"/>
      <c r="E147" s="367"/>
      <c r="F147" s="367"/>
      <c r="G147" s="367"/>
      <c r="H147" s="367"/>
      <c r="I147" s="367"/>
      <c r="J147" s="367"/>
      <c r="K147" s="250"/>
    </row>
    <row r="148" spans="2:11" s="1" customFormat="1" ht="17.25" customHeight="1">
      <c r="B148" s="249"/>
      <c r="C148" s="251" t="s">
        <v>648</v>
      </c>
      <c r="D148" s="251"/>
      <c r="E148" s="251"/>
      <c r="F148" s="251" t="s">
        <v>649</v>
      </c>
      <c r="G148" s="252"/>
      <c r="H148" s="251" t="s">
        <v>60</v>
      </c>
      <c r="I148" s="251" t="s">
        <v>63</v>
      </c>
      <c r="J148" s="251" t="s">
        <v>650</v>
      </c>
      <c r="K148" s="250"/>
    </row>
    <row r="149" spans="2:11" s="1" customFormat="1" ht="17.25" customHeight="1">
      <c r="B149" s="249"/>
      <c r="C149" s="253" t="s">
        <v>651</v>
      </c>
      <c r="D149" s="253"/>
      <c r="E149" s="253"/>
      <c r="F149" s="254" t="s">
        <v>652</v>
      </c>
      <c r="G149" s="255"/>
      <c r="H149" s="253"/>
      <c r="I149" s="253"/>
      <c r="J149" s="253" t="s">
        <v>653</v>
      </c>
      <c r="K149" s="250"/>
    </row>
    <row r="150" spans="2:11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pans="2:11" s="1" customFormat="1" ht="15" customHeight="1">
      <c r="B151" s="261"/>
      <c r="C151" s="288" t="s">
        <v>657</v>
      </c>
      <c r="D151" s="238"/>
      <c r="E151" s="238"/>
      <c r="F151" s="289" t="s">
        <v>654</v>
      </c>
      <c r="G151" s="238"/>
      <c r="H151" s="288" t="s">
        <v>694</v>
      </c>
      <c r="I151" s="288" t="s">
        <v>656</v>
      </c>
      <c r="J151" s="288">
        <v>120</v>
      </c>
      <c r="K151" s="284"/>
    </row>
    <row r="152" spans="2:11" s="1" customFormat="1" ht="15" customHeight="1">
      <c r="B152" s="261"/>
      <c r="C152" s="288" t="s">
        <v>703</v>
      </c>
      <c r="D152" s="238"/>
      <c r="E152" s="238"/>
      <c r="F152" s="289" t="s">
        <v>654</v>
      </c>
      <c r="G152" s="238"/>
      <c r="H152" s="288" t="s">
        <v>714</v>
      </c>
      <c r="I152" s="288" t="s">
        <v>656</v>
      </c>
      <c r="J152" s="288" t="s">
        <v>705</v>
      </c>
      <c r="K152" s="284"/>
    </row>
    <row r="153" spans="2:11" s="1" customFormat="1" ht="15" customHeight="1">
      <c r="B153" s="261"/>
      <c r="C153" s="288" t="s">
        <v>602</v>
      </c>
      <c r="D153" s="238"/>
      <c r="E153" s="238"/>
      <c r="F153" s="289" t="s">
        <v>654</v>
      </c>
      <c r="G153" s="238"/>
      <c r="H153" s="288" t="s">
        <v>715</v>
      </c>
      <c r="I153" s="288" t="s">
        <v>656</v>
      </c>
      <c r="J153" s="288" t="s">
        <v>705</v>
      </c>
      <c r="K153" s="284"/>
    </row>
    <row r="154" spans="2:11" s="1" customFormat="1" ht="15" customHeight="1">
      <c r="B154" s="261"/>
      <c r="C154" s="288" t="s">
        <v>659</v>
      </c>
      <c r="D154" s="238"/>
      <c r="E154" s="238"/>
      <c r="F154" s="289" t="s">
        <v>660</v>
      </c>
      <c r="G154" s="238"/>
      <c r="H154" s="288" t="s">
        <v>694</v>
      </c>
      <c r="I154" s="288" t="s">
        <v>656</v>
      </c>
      <c r="J154" s="288">
        <v>50</v>
      </c>
      <c r="K154" s="284"/>
    </row>
    <row r="155" spans="2:11" s="1" customFormat="1" ht="15" customHeight="1">
      <c r="B155" s="261"/>
      <c r="C155" s="288" t="s">
        <v>662</v>
      </c>
      <c r="D155" s="238"/>
      <c r="E155" s="238"/>
      <c r="F155" s="289" t="s">
        <v>654</v>
      </c>
      <c r="G155" s="238"/>
      <c r="H155" s="288" t="s">
        <v>694</v>
      </c>
      <c r="I155" s="288" t="s">
        <v>664</v>
      </c>
      <c r="J155" s="288"/>
      <c r="K155" s="284"/>
    </row>
    <row r="156" spans="2:11" s="1" customFormat="1" ht="15" customHeight="1">
      <c r="B156" s="261"/>
      <c r="C156" s="288" t="s">
        <v>673</v>
      </c>
      <c r="D156" s="238"/>
      <c r="E156" s="238"/>
      <c r="F156" s="289" t="s">
        <v>660</v>
      </c>
      <c r="G156" s="238"/>
      <c r="H156" s="288" t="s">
        <v>694</v>
      </c>
      <c r="I156" s="288" t="s">
        <v>656</v>
      </c>
      <c r="J156" s="288">
        <v>50</v>
      </c>
      <c r="K156" s="284"/>
    </row>
    <row r="157" spans="2:11" s="1" customFormat="1" ht="15" customHeight="1">
      <c r="B157" s="261"/>
      <c r="C157" s="288" t="s">
        <v>681</v>
      </c>
      <c r="D157" s="238"/>
      <c r="E157" s="238"/>
      <c r="F157" s="289" t="s">
        <v>660</v>
      </c>
      <c r="G157" s="238"/>
      <c r="H157" s="288" t="s">
        <v>694</v>
      </c>
      <c r="I157" s="288" t="s">
        <v>656</v>
      </c>
      <c r="J157" s="288">
        <v>50</v>
      </c>
      <c r="K157" s="284"/>
    </row>
    <row r="158" spans="2:11" s="1" customFormat="1" ht="15" customHeight="1">
      <c r="B158" s="261"/>
      <c r="C158" s="288" t="s">
        <v>679</v>
      </c>
      <c r="D158" s="238"/>
      <c r="E158" s="238"/>
      <c r="F158" s="289" t="s">
        <v>660</v>
      </c>
      <c r="G158" s="238"/>
      <c r="H158" s="288" t="s">
        <v>694</v>
      </c>
      <c r="I158" s="288" t="s">
        <v>656</v>
      </c>
      <c r="J158" s="288">
        <v>50</v>
      </c>
      <c r="K158" s="284"/>
    </row>
    <row r="159" spans="2:11" s="1" customFormat="1" ht="15" customHeight="1">
      <c r="B159" s="261"/>
      <c r="C159" s="288" t="s">
        <v>93</v>
      </c>
      <c r="D159" s="238"/>
      <c r="E159" s="238"/>
      <c r="F159" s="289" t="s">
        <v>654</v>
      </c>
      <c r="G159" s="238"/>
      <c r="H159" s="288" t="s">
        <v>716</v>
      </c>
      <c r="I159" s="288" t="s">
        <v>656</v>
      </c>
      <c r="J159" s="288" t="s">
        <v>717</v>
      </c>
      <c r="K159" s="284"/>
    </row>
    <row r="160" spans="2:11" s="1" customFormat="1" ht="15" customHeight="1">
      <c r="B160" s="261"/>
      <c r="C160" s="288" t="s">
        <v>718</v>
      </c>
      <c r="D160" s="238"/>
      <c r="E160" s="238"/>
      <c r="F160" s="289" t="s">
        <v>654</v>
      </c>
      <c r="G160" s="238"/>
      <c r="H160" s="288" t="s">
        <v>719</v>
      </c>
      <c r="I160" s="288" t="s">
        <v>689</v>
      </c>
      <c r="J160" s="288"/>
      <c r="K160" s="284"/>
    </row>
    <row r="161" spans="2:1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pans="2:11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pans="2:11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pans="2:11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pans="2:11" s="1" customFormat="1" ht="45" customHeight="1">
      <c r="B165" s="230"/>
      <c r="C165" s="365" t="s">
        <v>720</v>
      </c>
      <c r="D165" s="365"/>
      <c r="E165" s="365"/>
      <c r="F165" s="365"/>
      <c r="G165" s="365"/>
      <c r="H165" s="365"/>
      <c r="I165" s="365"/>
      <c r="J165" s="365"/>
      <c r="K165" s="231"/>
    </row>
    <row r="166" spans="2:11" s="1" customFormat="1" ht="17.25" customHeight="1">
      <c r="B166" s="230"/>
      <c r="C166" s="251" t="s">
        <v>648</v>
      </c>
      <c r="D166" s="251"/>
      <c r="E166" s="251"/>
      <c r="F166" s="251" t="s">
        <v>649</v>
      </c>
      <c r="G166" s="293"/>
      <c r="H166" s="294" t="s">
        <v>60</v>
      </c>
      <c r="I166" s="294" t="s">
        <v>63</v>
      </c>
      <c r="J166" s="251" t="s">
        <v>650</v>
      </c>
      <c r="K166" s="231"/>
    </row>
    <row r="167" spans="2:11" s="1" customFormat="1" ht="17.25" customHeight="1">
      <c r="B167" s="232"/>
      <c r="C167" s="253" t="s">
        <v>651</v>
      </c>
      <c r="D167" s="253"/>
      <c r="E167" s="253"/>
      <c r="F167" s="254" t="s">
        <v>652</v>
      </c>
      <c r="G167" s="295"/>
      <c r="H167" s="296"/>
      <c r="I167" s="296"/>
      <c r="J167" s="253" t="s">
        <v>653</v>
      </c>
      <c r="K167" s="233"/>
    </row>
    <row r="168" spans="2:11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pans="2:11" s="1" customFormat="1" ht="15" customHeight="1">
      <c r="B169" s="261"/>
      <c r="C169" s="238" t="s">
        <v>657</v>
      </c>
      <c r="D169" s="238"/>
      <c r="E169" s="238"/>
      <c r="F169" s="259" t="s">
        <v>654</v>
      </c>
      <c r="G169" s="238"/>
      <c r="H169" s="238" t="s">
        <v>694</v>
      </c>
      <c r="I169" s="238" t="s">
        <v>656</v>
      </c>
      <c r="J169" s="238">
        <v>120</v>
      </c>
      <c r="K169" s="284"/>
    </row>
    <row r="170" spans="2:11" s="1" customFormat="1" ht="15" customHeight="1">
      <c r="B170" s="261"/>
      <c r="C170" s="238" t="s">
        <v>703</v>
      </c>
      <c r="D170" s="238"/>
      <c r="E170" s="238"/>
      <c r="F170" s="259" t="s">
        <v>654</v>
      </c>
      <c r="G170" s="238"/>
      <c r="H170" s="238" t="s">
        <v>704</v>
      </c>
      <c r="I170" s="238" t="s">
        <v>656</v>
      </c>
      <c r="J170" s="238" t="s">
        <v>705</v>
      </c>
      <c r="K170" s="284"/>
    </row>
    <row r="171" spans="2:11" s="1" customFormat="1" ht="15" customHeight="1">
      <c r="B171" s="261"/>
      <c r="C171" s="238" t="s">
        <v>602</v>
      </c>
      <c r="D171" s="238"/>
      <c r="E171" s="238"/>
      <c r="F171" s="259" t="s">
        <v>654</v>
      </c>
      <c r="G171" s="238"/>
      <c r="H171" s="238" t="s">
        <v>721</v>
      </c>
      <c r="I171" s="238" t="s">
        <v>656</v>
      </c>
      <c r="J171" s="238" t="s">
        <v>705</v>
      </c>
      <c r="K171" s="284"/>
    </row>
    <row r="172" spans="2:11" s="1" customFormat="1" ht="15" customHeight="1">
      <c r="B172" s="261"/>
      <c r="C172" s="238" t="s">
        <v>659</v>
      </c>
      <c r="D172" s="238"/>
      <c r="E172" s="238"/>
      <c r="F172" s="259" t="s">
        <v>660</v>
      </c>
      <c r="G172" s="238"/>
      <c r="H172" s="238" t="s">
        <v>721</v>
      </c>
      <c r="I172" s="238" t="s">
        <v>656</v>
      </c>
      <c r="J172" s="238">
        <v>50</v>
      </c>
      <c r="K172" s="284"/>
    </row>
    <row r="173" spans="2:11" s="1" customFormat="1" ht="15" customHeight="1">
      <c r="B173" s="261"/>
      <c r="C173" s="238" t="s">
        <v>662</v>
      </c>
      <c r="D173" s="238"/>
      <c r="E173" s="238"/>
      <c r="F173" s="259" t="s">
        <v>654</v>
      </c>
      <c r="G173" s="238"/>
      <c r="H173" s="238" t="s">
        <v>721</v>
      </c>
      <c r="I173" s="238" t="s">
        <v>664</v>
      </c>
      <c r="J173" s="238"/>
      <c r="K173" s="284"/>
    </row>
    <row r="174" spans="2:11" s="1" customFormat="1" ht="15" customHeight="1">
      <c r="B174" s="261"/>
      <c r="C174" s="238" t="s">
        <v>673</v>
      </c>
      <c r="D174" s="238"/>
      <c r="E174" s="238"/>
      <c r="F174" s="259" t="s">
        <v>660</v>
      </c>
      <c r="G174" s="238"/>
      <c r="H174" s="238" t="s">
        <v>721</v>
      </c>
      <c r="I174" s="238" t="s">
        <v>656</v>
      </c>
      <c r="J174" s="238">
        <v>50</v>
      </c>
      <c r="K174" s="284"/>
    </row>
    <row r="175" spans="2:11" s="1" customFormat="1" ht="15" customHeight="1">
      <c r="B175" s="261"/>
      <c r="C175" s="238" t="s">
        <v>681</v>
      </c>
      <c r="D175" s="238"/>
      <c r="E175" s="238"/>
      <c r="F175" s="259" t="s">
        <v>660</v>
      </c>
      <c r="G175" s="238"/>
      <c r="H175" s="238" t="s">
        <v>721</v>
      </c>
      <c r="I175" s="238" t="s">
        <v>656</v>
      </c>
      <c r="J175" s="238">
        <v>50</v>
      </c>
      <c r="K175" s="284"/>
    </row>
    <row r="176" spans="2:11" s="1" customFormat="1" ht="15" customHeight="1">
      <c r="B176" s="261"/>
      <c r="C176" s="238" t="s">
        <v>679</v>
      </c>
      <c r="D176" s="238"/>
      <c r="E176" s="238"/>
      <c r="F176" s="259" t="s">
        <v>660</v>
      </c>
      <c r="G176" s="238"/>
      <c r="H176" s="238" t="s">
        <v>721</v>
      </c>
      <c r="I176" s="238" t="s">
        <v>656</v>
      </c>
      <c r="J176" s="238">
        <v>50</v>
      </c>
      <c r="K176" s="284"/>
    </row>
    <row r="177" spans="2:11" s="1" customFormat="1" ht="15" customHeight="1">
      <c r="B177" s="261"/>
      <c r="C177" s="238" t="s">
        <v>112</v>
      </c>
      <c r="D177" s="238"/>
      <c r="E177" s="238"/>
      <c r="F177" s="259" t="s">
        <v>654</v>
      </c>
      <c r="G177" s="238"/>
      <c r="H177" s="238" t="s">
        <v>722</v>
      </c>
      <c r="I177" s="238" t="s">
        <v>723</v>
      </c>
      <c r="J177" s="238"/>
      <c r="K177" s="284"/>
    </row>
    <row r="178" spans="2:11" s="1" customFormat="1" ht="15" customHeight="1">
      <c r="B178" s="261"/>
      <c r="C178" s="238" t="s">
        <v>63</v>
      </c>
      <c r="D178" s="238"/>
      <c r="E178" s="238"/>
      <c r="F178" s="259" t="s">
        <v>654</v>
      </c>
      <c r="G178" s="238"/>
      <c r="H178" s="238" t="s">
        <v>724</v>
      </c>
      <c r="I178" s="238" t="s">
        <v>725</v>
      </c>
      <c r="J178" s="238">
        <v>1</v>
      </c>
      <c r="K178" s="284"/>
    </row>
    <row r="179" spans="2:11" s="1" customFormat="1" ht="15" customHeight="1">
      <c r="B179" s="261"/>
      <c r="C179" s="238" t="s">
        <v>59</v>
      </c>
      <c r="D179" s="238"/>
      <c r="E179" s="238"/>
      <c r="F179" s="259" t="s">
        <v>654</v>
      </c>
      <c r="G179" s="238"/>
      <c r="H179" s="238" t="s">
        <v>726</v>
      </c>
      <c r="I179" s="238" t="s">
        <v>656</v>
      </c>
      <c r="J179" s="238">
        <v>20</v>
      </c>
      <c r="K179" s="284"/>
    </row>
    <row r="180" spans="2:11" s="1" customFormat="1" ht="15" customHeight="1">
      <c r="B180" s="261"/>
      <c r="C180" s="238" t="s">
        <v>60</v>
      </c>
      <c r="D180" s="238"/>
      <c r="E180" s="238"/>
      <c r="F180" s="259" t="s">
        <v>654</v>
      </c>
      <c r="G180" s="238"/>
      <c r="H180" s="238" t="s">
        <v>727</v>
      </c>
      <c r="I180" s="238" t="s">
        <v>656</v>
      </c>
      <c r="J180" s="238">
        <v>255</v>
      </c>
      <c r="K180" s="284"/>
    </row>
    <row r="181" spans="2:11" s="1" customFormat="1" ht="15" customHeight="1">
      <c r="B181" s="261"/>
      <c r="C181" s="238" t="s">
        <v>113</v>
      </c>
      <c r="D181" s="238"/>
      <c r="E181" s="238"/>
      <c r="F181" s="259" t="s">
        <v>654</v>
      </c>
      <c r="G181" s="238"/>
      <c r="H181" s="238" t="s">
        <v>618</v>
      </c>
      <c r="I181" s="238" t="s">
        <v>656</v>
      </c>
      <c r="J181" s="238">
        <v>10</v>
      </c>
      <c r="K181" s="284"/>
    </row>
    <row r="182" spans="2:11" s="1" customFormat="1" ht="15" customHeight="1">
      <c r="B182" s="261"/>
      <c r="C182" s="238" t="s">
        <v>114</v>
      </c>
      <c r="D182" s="238"/>
      <c r="E182" s="238"/>
      <c r="F182" s="259" t="s">
        <v>654</v>
      </c>
      <c r="G182" s="238"/>
      <c r="H182" s="238" t="s">
        <v>728</v>
      </c>
      <c r="I182" s="238" t="s">
        <v>689</v>
      </c>
      <c r="J182" s="238"/>
      <c r="K182" s="284"/>
    </row>
    <row r="183" spans="2:11" s="1" customFormat="1" ht="15" customHeight="1">
      <c r="B183" s="261"/>
      <c r="C183" s="238" t="s">
        <v>729</v>
      </c>
      <c r="D183" s="238"/>
      <c r="E183" s="238"/>
      <c r="F183" s="259" t="s">
        <v>654</v>
      </c>
      <c r="G183" s="238"/>
      <c r="H183" s="238" t="s">
        <v>730</v>
      </c>
      <c r="I183" s="238" t="s">
        <v>689</v>
      </c>
      <c r="J183" s="238"/>
      <c r="K183" s="284"/>
    </row>
    <row r="184" spans="2:11" s="1" customFormat="1" ht="15" customHeight="1">
      <c r="B184" s="261"/>
      <c r="C184" s="238" t="s">
        <v>718</v>
      </c>
      <c r="D184" s="238"/>
      <c r="E184" s="238"/>
      <c r="F184" s="259" t="s">
        <v>654</v>
      </c>
      <c r="G184" s="238"/>
      <c r="H184" s="238" t="s">
        <v>731</v>
      </c>
      <c r="I184" s="238" t="s">
        <v>689</v>
      </c>
      <c r="J184" s="238"/>
      <c r="K184" s="284"/>
    </row>
    <row r="185" spans="2:11" s="1" customFormat="1" ht="15" customHeight="1">
      <c r="B185" s="261"/>
      <c r="C185" s="238" t="s">
        <v>116</v>
      </c>
      <c r="D185" s="238"/>
      <c r="E185" s="238"/>
      <c r="F185" s="259" t="s">
        <v>660</v>
      </c>
      <c r="G185" s="238"/>
      <c r="H185" s="238" t="s">
        <v>732</v>
      </c>
      <c r="I185" s="238" t="s">
        <v>656</v>
      </c>
      <c r="J185" s="238">
        <v>50</v>
      </c>
      <c r="K185" s="284"/>
    </row>
    <row r="186" spans="2:11" s="1" customFormat="1" ht="15" customHeight="1">
      <c r="B186" s="261"/>
      <c r="C186" s="238" t="s">
        <v>733</v>
      </c>
      <c r="D186" s="238"/>
      <c r="E186" s="238"/>
      <c r="F186" s="259" t="s">
        <v>660</v>
      </c>
      <c r="G186" s="238"/>
      <c r="H186" s="238" t="s">
        <v>734</v>
      </c>
      <c r="I186" s="238" t="s">
        <v>735</v>
      </c>
      <c r="J186" s="238"/>
      <c r="K186" s="284"/>
    </row>
    <row r="187" spans="2:11" s="1" customFormat="1" ht="15" customHeight="1">
      <c r="B187" s="261"/>
      <c r="C187" s="238" t="s">
        <v>736</v>
      </c>
      <c r="D187" s="238"/>
      <c r="E187" s="238"/>
      <c r="F187" s="259" t="s">
        <v>660</v>
      </c>
      <c r="G187" s="238"/>
      <c r="H187" s="238" t="s">
        <v>737</v>
      </c>
      <c r="I187" s="238" t="s">
        <v>735</v>
      </c>
      <c r="J187" s="238"/>
      <c r="K187" s="284"/>
    </row>
    <row r="188" spans="2:11" s="1" customFormat="1" ht="15" customHeight="1">
      <c r="B188" s="261"/>
      <c r="C188" s="238" t="s">
        <v>738</v>
      </c>
      <c r="D188" s="238"/>
      <c r="E188" s="238"/>
      <c r="F188" s="259" t="s">
        <v>660</v>
      </c>
      <c r="G188" s="238"/>
      <c r="H188" s="238" t="s">
        <v>739</v>
      </c>
      <c r="I188" s="238" t="s">
        <v>735</v>
      </c>
      <c r="J188" s="238"/>
      <c r="K188" s="284"/>
    </row>
    <row r="189" spans="2:11" s="1" customFormat="1" ht="15" customHeight="1">
      <c r="B189" s="261"/>
      <c r="C189" s="297" t="s">
        <v>740</v>
      </c>
      <c r="D189" s="238"/>
      <c r="E189" s="238"/>
      <c r="F189" s="259" t="s">
        <v>660</v>
      </c>
      <c r="G189" s="238"/>
      <c r="H189" s="238" t="s">
        <v>741</v>
      </c>
      <c r="I189" s="238" t="s">
        <v>742</v>
      </c>
      <c r="J189" s="298" t="s">
        <v>743</v>
      </c>
      <c r="K189" s="284"/>
    </row>
    <row r="190" spans="2:11" s="16" customFormat="1" ht="15" customHeight="1">
      <c r="B190" s="299"/>
      <c r="C190" s="300" t="s">
        <v>744</v>
      </c>
      <c r="D190" s="301"/>
      <c r="E190" s="301"/>
      <c r="F190" s="302" t="s">
        <v>660</v>
      </c>
      <c r="G190" s="301"/>
      <c r="H190" s="301" t="s">
        <v>745</v>
      </c>
      <c r="I190" s="301" t="s">
        <v>742</v>
      </c>
      <c r="J190" s="303" t="s">
        <v>743</v>
      </c>
      <c r="K190" s="304"/>
    </row>
    <row r="191" spans="2:11" s="1" customFormat="1" ht="15" customHeight="1">
      <c r="B191" s="261"/>
      <c r="C191" s="297" t="s">
        <v>48</v>
      </c>
      <c r="D191" s="238"/>
      <c r="E191" s="238"/>
      <c r="F191" s="259" t="s">
        <v>654</v>
      </c>
      <c r="G191" s="238"/>
      <c r="H191" s="235" t="s">
        <v>746</v>
      </c>
      <c r="I191" s="238" t="s">
        <v>747</v>
      </c>
      <c r="J191" s="238"/>
      <c r="K191" s="284"/>
    </row>
    <row r="192" spans="2:11" s="1" customFormat="1" ht="15" customHeight="1">
      <c r="B192" s="261"/>
      <c r="C192" s="297" t="s">
        <v>748</v>
      </c>
      <c r="D192" s="238"/>
      <c r="E192" s="238"/>
      <c r="F192" s="259" t="s">
        <v>654</v>
      </c>
      <c r="G192" s="238"/>
      <c r="H192" s="238" t="s">
        <v>749</v>
      </c>
      <c r="I192" s="238" t="s">
        <v>689</v>
      </c>
      <c r="J192" s="238"/>
      <c r="K192" s="284"/>
    </row>
    <row r="193" spans="2:11" s="1" customFormat="1" ht="15" customHeight="1">
      <c r="B193" s="261"/>
      <c r="C193" s="297" t="s">
        <v>750</v>
      </c>
      <c r="D193" s="238"/>
      <c r="E193" s="238"/>
      <c r="F193" s="259" t="s">
        <v>654</v>
      </c>
      <c r="G193" s="238"/>
      <c r="H193" s="238" t="s">
        <v>751</v>
      </c>
      <c r="I193" s="238" t="s">
        <v>689</v>
      </c>
      <c r="J193" s="238"/>
      <c r="K193" s="284"/>
    </row>
    <row r="194" spans="2:11" s="1" customFormat="1" ht="15" customHeight="1">
      <c r="B194" s="261"/>
      <c r="C194" s="297" t="s">
        <v>752</v>
      </c>
      <c r="D194" s="238"/>
      <c r="E194" s="238"/>
      <c r="F194" s="259" t="s">
        <v>660</v>
      </c>
      <c r="G194" s="238"/>
      <c r="H194" s="238" t="s">
        <v>753</v>
      </c>
      <c r="I194" s="238" t="s">
        <v>689</v>
      </c>
      <c r="J194" s="238"/>
      <c r="K194" s="284"/>
    </row>
    <row r="195" spans="2:11" s="1" customFormat="1" ht="15" customHeight="1">
      <c r="B195" s="290"/>
      <c r="C195" s="305"/>
      <c r="D195" s="270"/>
      <c r="E195" s="270"/>
      <c r="F195" s="270"/>
      <c r="G195" s="270"/>
      <c r="H195" s="270"/>
      <c r="I195" s="270"/>
      <c r="J195" s="270"/>
      <c r="K195" s="291"/>
    </row>
    <row r="196" spans="2:11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pans="2:11" s="1" customFormat="1" ht="18.75" customHeight="1">
      <c r="B197" s="272"/>
      <c r="C197" s="282"/>
      <c r="D197" s="282"/>
      <c r="E197" s="282"/>
      <c r="F197" s="292"/>
      <c r="G197" s="282"/>
      <c r="H197" s="282"/>
      <c r="I197" s="282"/>
      <c r="J197" s="282"/>
      <c r="K197" s="272"/>
    </row>
    <row r="198" spans="2:11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pans="2:11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pans="2:11" s="1" customFormat="1" ht="21">
      <c r="B200" s="230"/>
      <c r="C200" s="365" t="s">
        <v>754</v>
      </c>
      <c r="D200" s="365"/>
      <c r="E200" s="365"/>
      <c r="F200" s="365"/>
      <c r="G200" s="365"/>
      <c r="H200" s="365"/>
      <c r="I200" s="365"/>
      <c r="J200" s="365"/>
      <c r="K200" s="231"/>
    </row>
    <row r="201" spans="2:11" s="1" customFormat="1" ht="25.5" customHeight="1">
      <c r="B201" s="230"/>
      <c r="C201" s="306" t="s">
        <v>755</v>
      </c>
      <c r="D201" s="306"/>
      <c r="E201" s="306"/>
      <c r="F201" s="306" t="s">
        <v>756</v>
      </c>
      <c r="G201" s="307"/>
      <c r="H201" s="368" t="s">
        <v>757</v>
      </c>
      <c r="I201" s="368"/>
      <c r="J201" s="368"/>
      <c r="K201" s="231"/>
    </row>
    <row r="202" spans="2:11" s="1" customFormat="1" ht="5.25" customHeight="1">
      <c r="B202" s="261"/>
      <c r="C202" s="256"/>
      <c r="D202" s="256"/>
      <c r="E202" s="256"/>
      <c r="F202" s="256"/>
      <c r="G202" s="282"/>
      <c r="H202" s="256"/>
      <c r="I202" s="256"/>
      <c r="J202" s="256"/>
      <c r="K202" s="284"/>
    </row>
    <row r="203" spans="2:11" s="1" customFormat="1" ht="15" customHeight="1">
      <c r="B203" s="261"/>
      <c r="C203" s="238" t="s">
        <v>747</v>
      </c>
      <c r="D203" s="238"/>
      <c r="E203" s="238"/>
      <c r="F203" s="259" t="s">
        <v>49</v>
      </c>
      <c r="G203" s="238"/>
      <c r="H203" s="369" t="s">
        <v>758</v>
      </c>
      <c r="I203" s="369"/>
      <c r="J203" s="369"/>
      <c r="K203" s="284"/>
    </row>
    <row r="204" spans="2:11" s="1" customFormat="1" ht="15" customHeight="1">
      <c r="B204" s="261"/>
      <c r="C204" s="238"/>
      <c r="D204" s="238"/>
      <c r="E204" s="238"/>
      <c r="F204" s="259" t="s">
        <v>50</v>
      </c>
      <c r="G204" s="238"/>
      <c r="H204" s="369" t="s">
        <v>759</v>
      </c>
      <c r="I204" s="369"/>
      <c r="J204" s="369"/>
      <c r="K204" s="284"/>
    </row>
    <row r="205" spans="2:11" s="1" customFormat="1" ht="15" customHeight="1">
      <c r="B205" s="261"/>
      <c r="C205" s="238"/>
      <c r="D205" s="238"/>
      <c r="E205" s="238"/>
      <c r="F205" s="259" t="s">
        <v>53</v>
      </c>
      <c r="G205" s="238"/>
      <c r="H205" s="369" t="s">
        <v>760</v>
      </c>
      <c r="I205" s="369"/>
      <c r="J205" s="369"/>
      <c r="K205" s="284"/>
    </row>
    <row r="206" spans="2:11" s="1" customFormat="1" ht="15" customHeight="1">
      <c r="B206" s="261"/>
      <c r="C206" s="238"/>
      <c r="D206" s="238"/>
      <c r="E206" s="238"/>
      <c r="F206" s="259" t="s">
        <v>51</v>
      </c>
      <c r="G206" s="238"/>
      <c r="H206" s="369" t="s">
        <v>761</v>
      </c>
      <c r="I206" s="369"/>
      <c r="J206" s="369"/>
      <c r="K206" s="284"/>
    </row>
    <row r="207" spans="2:11" s="1" customFormat="1" ht="15" customHeight="1">
      <c r="B207" s="261"/>
      <c r="C207" s="238"/>
      <c r="D207" s="238"/>
      <c r="E207" s="238"/>
      <c r="F207" s="259" t="s">
        <v>52</v>
      </c>
      <c r="G207" s="238"/>
      <c r="H207" s="369" t="s">
        <v>762</v>
      </c>
      <c r="I207" s="369"/>
      <c r="J207" s="369"/>
      <c r="K207" s="284"/>
    </row>
    <row r="208" spans="2:11" s="1" customFormat="1" ht="15" customHeight="1">
      <c r="B208" s="261"/>
      <c r="C208" s="238"/>
      <c r="D208" s="238"/>
      <c r="E208" s="238"/>
      <c r="F208" s="259"/>
      <c r="G208" s="238"/>
      <c r="H208" s="238"/>
      <c r="I208" s="238"/>
      <c r="J208" s="238"/>
      <c r="K208" s="284"/>
    </row>
    <row r="209" spans="2:11" s="1" customFormat="1" ht="15" customHeight="1">
      <c r="B209" s="261"/>
      <c r="C209" s="238" t="s">
        <v>701</v>
      </c>
      <c r="D209" s="238"/>
      <c r="E209" s="238"/>
      <c r="F209" s="259" t="s">
        <v>85</v>
      </c>
      <c r="G209" s="238"/>
      <c r="H209" s="369" t="s">
        <v>763</v>
      </c>
      <c r="I209" s="369"/>
      <c r="J209" s="369"/>
      <c r="K209" s="284"/>
    </row>
    <row r="210" spans="2:11" s="1" customFormat="1" ht="15" customHeight="1">
      <c r="B210" s="261"/>
      <c r="C210" s="238"/>
      <c r="D210" s="238"/>
      <c r="E210" s="238"/>
      <c r="F210" s="259" t="s">
        <v>596</v>
      </c>
      <c r="G210" s="238"/>
      <c r="H210" s="369" t="s">
        <v>597</v>
      </c>
      <c r="I210" s="369"/>
      <c r="J210" s="369"/>
      <c r="K210" s="284"/>
    </row>
    <row r="211" spans="2:11" s="1" customFormat="1" ht="15" customHeight="1">
      <c r="B211" s="261"/>
      <c r="C211" s="238"/>
      <c r="D211" s="238"/>
      <c r="E211" s="238"/>
      <c r="F211" s="259" t="s">
        <v>594</v>
      </c>
      <c r="G211" s="238"/>
      <c r="H211" s="369" t="s">
        <v>764</v>
      </c>
      <c r="I211" s="369"/>
      <c r="J211" s="369"/>
      <c r="K211" s="284"/>
    </row>
    <row r="212" spans="2:11" s="1" customFormat="1" ht="15" customHeight="1">
      <c r="B212" s="308"/>
      <c r="C212" s="238"/>
      <c r="D212" s="238"/>
      <c r="E212" s="238"/>
      <c r="F212" s="259" t="s">
        <v>598</v>
      </c>
      <c r="G212" s="297"/>
      <c r="H212" s="370" t="s">
        <v>599</v>
      </c>
      <c r="I212" s="370"/>
      <c r="J212" s="370"/>
      <c r="K212" s="309"/>
    </row>
    <row r="213" spans="2:11" s="1" customFormat="1" ht="15" customHeight="1">
      <c r="B213" s="308"/>
      <c r="C213" s="238"/>
      <c r="D213" s="238"/>
      <c r="E213" s="238"/>
      <c r="F213" s="259" t="s">
        <v>600</v>
      </c>
      <c r="G213" s="297"/>
      <c r="H213" s="370" t="s">
        <v>765</v>
      </c>
      <c r="I213" s="370"/>
      <c r="J213" s="370"/>
      <c r="K213" s="309"/>
    </row>
    <row r="214" spans="2:11" s="1" customFormat="1" ht="15" customHeight="1">
      <c r="B214" s="308"/>
      <c r="C214" s="238"/>
      <c r="D214" s="238"/>
      <c r="E214" s="238"/>
      <c r="F214" s="259"/>
      <c r="G214" s="297"/>
      <c r="H214" s="288"/>
      <c r="I214" s="288"/>
      <c r="J214" s="288"/>
      <c r="K214" s="309"/>
    </row>
    <row r="215" spans="2:11" s="1" customFormat="1" ht="15" customHeight="1">
      <c r="B215" s="308"/>
      <c r="C215" s="238" t="s">
        <v>725</v>
      </c>
      <c r="D215" s="238"/>
      <c r="E215" s="238"/>
      <c r="F215" s="259">
        <v>1</v>
      </c>
      <c r="G215" s="297"/>
      <c r="H215" s="370" t="s">
        <v>766</v>
      </c>
      <c r="I215" s="370"/>
      <c r="J215" s="370"/>
      <c r="K215" s="309"/>
    </row>
    <row r="216" spans="2:11" s="1" customFormat="1" ht="15" customHeight="1">
      <c r="B216" s="308"/>
      <c r="C216" s="238"/>
      <c r="D216" s="238"/>
      <c r="E216" s="238"/>
      <c r="F216" s="259">
        <v>2</v>
      </c>
      <c r="G216" s="297"/>
      <c r="H216" s="370" t="s">
        <v>767</v>
      </c>
      <c r="I216" s="370"/>
      <c r="J216" s="370"/>
      <c r="K216" s="309"/>
    </row>
    <row r="217" spans="2:11" s="1" customFormat="1" ht="15" customHeight="1">
      <c r="B217" s="308"/>
      <c r="C217" s="238"/>
      <c r="D217" s="238"/>
      <c r="E217" s="238"/>
      <c r="F217" s="259">
        <v>3</v>
      </c>
      <c r="G217" s="297"/>
      <c r="H217" s="370" t="s">
        <v>768</v>
      </c>
      <c r="I217" s="370"/>
      <c r="J217" s="370"/>
      <c r="K217" s="309"/>
    </row>
    <row r="218" spans="2:11" s="1" customFormat="1" ht="15" customHeight="1">
      <c r="B218" s="308"/>
      <c r="C218" s="238"/>
      <c r="D218" s="238"/>
      <c r="E218" s="238"/>
      <c r="F218" s="259">
        <v>4</v>
      </c>
      <c r="G218" s="297"/>
      <c r="H218" s="370" t="s">
        <v>769</v>
      </c>
      <c r="I218" s="370"/>
      <c r="J218" s="370"/>
      <c r="K218" s="309"/>
    </row>
    <row r="219" spans="2:11" s="1" customFormat="1" ht="12.75" customHeight="1">
      <c r="B219" s="310"/>
      <c r="C219" s="311"/>
      <c r="D219" s="311"/>
      <c r="E219" s="311"/>
      <c r="F219" s="311"/>
      <c r="G219" s="311"/>
      <c r="H219" s="311"/>
      <c r="I219" s="311"/>
      <c r="J219" s="311"/>
      <c r="K219" s="31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SO04 - DEŠŤOVÁ ZDRŽ</vt:lpstr>
      <vt:lpstr>Pokyny pro vyplnění</vt:lpstr>
      <vt:lpstr>'Rekapitulace stavby'!Názvy_tisku</vt:lpstr>
      <vt:lpstr>'SO04 - DEŠŤOVÁ ZDRŽ'!Názvy_tisku</vt:lpstr>
      <vt:lpstr>'Pokyny pro vyplnění'!Oblast_tisku</vt:lpstr>
      <vt:lpstr>'Rekapitulace stavby'!Oblast_tisku</vt:lpstr>
      <vt:lpstr>'SO04 - DEŠŤOVÁ ZDRŽ'!Oblast_tisku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PC17\GOGO</dc:creator>
  <cp:lastModifiedBy>GOGO</cp:lastModifiedBy>
  <cp:lastPrinted>2025-04-11T14:33:33Z</cp:lastPrinted>
  <dcterms:created xsi:type="dcterms:W3CDTF">2025-04-11T14:31:07Z</dcterms:created>
  <dcterms:modified xsi:type="dcterms:W3CDTF">2025-04-11T14:33:37Z</dcterms:modified>
</cp:coreProperties>
</file>